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Ostatní a vedlejší n..." sheetId="2" r:id="rId2"/>
    <sheet name="02 - Objekt B" sheetId="3" r:id="rId3"/>
    <sheet name="03 - Objekt D" sheetId="4" r:id="rId4"/>
    <sheet name="04 - Objekt E" sheetId="5" r:id="rId5"/>
    <sheet name="05 - Stavební úpravy dvora" sheetId="6" r:id="rId6"/>
    <sheet name="06 - TZB - Vodovod, Kanal..." sheetId="7" r:id="rId7"/>
    <sheet name="07 - TZB - Plynovodní pří..." sheetId="8" r:id="rId8"/>
    <sheet name="08 - TZB - Venkovní a vni..." sheetId="9" r:id="rId9"/>
    <sheet name="09 - TZB - Elektromontáže" sheetId="10" r:id="rId10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'01 - Ostatní a vedlejší n...'!$C$119:$K$139</definedName>
    <definedName name="_xlnm.Print_Area" localSheetId="1">'01 - Ostatní a vedlejší n...'!$C$4:$J$76,'01 - Ostatní a vedlejší n...'!$C$82:$J$101,'01 - Ostatní a vedlejší n...'!$C$107:$J$139</definedName>
    <definedName name="_xlnm.Print_Titles" localSheetId="1">'01 - Ostatní a vedlejší n...'!$119:$119</definedName>
    <definedName name="_xlnm._FilterDatabase" localSheetId="2" hidden="1">'02 - Objekt B'!$C$137:$K$596</definedName>
    <definedName name="_xlnm.Print_Area" localSheetId="2">'02 - Objekt B'!$C$4:$J$76,'02 - Objekt B'!$C$82:$J$119,'02 - Objekt B'!$C$125:$J$596</definedName>
    <definedName name="_xlnm.Print_Titles" localSheetId="2">'02 - Objekt B'!$137:$137</definedName>
    <definedName name="_xlnm._FilterDatabase" localSheetId="3" hidden="1">'03 - Objekt D'!$C$138:$K$663</definedName>
    <definedName name="_xlnm.Print_Area" localSheetId="3">'03 - Objekt D'!$C$4:$J$76,'03 - Objekt D'!$C$82:$J$120,'03 - Objekt D'!$C$126:$J$663</definedName>
    <definedName name="_xlnm.Print_Titles" localSheetId="3">'03 - Objekt D'!$138:$138</definedName>
    <definedName name="_xlnm._FilterDatabase" localSheetId="4" hidden="1">'04 - Objekt E'!$C$133:$K$325</definedName>
    <definedName name="_xlnm.Print_Area" localSheetId="4">'04 - Objekt E'!$C$4:$J$76,'04 - Objekt E'!$C$82:$J$115,'04 - Objekt E'!$C$121:$J$325</definedName>
    <definedName name="_xlnm.Print_Titles" localSheetId="4">'04 - Objekt E'!$133:$133</definedName>
    <definedName name="_xlnm._FilterDatabase" localSheetId="5" hidden="1">'05 - Stavební úpravy dvora'!$C$124:$K$197</definedName>
    <definedName name="_xlnm.Print_Area" localSheetId="5">'05 - Stavební úpravy dvora'!$C$4:$J$76,'05 - Stavební úpravy dvora'!$C$82:$J$106,'05 - Stavební úpravy dvora'!$C$112:$J$197</definedName>
    <definedName name="_xlnm.Print_Titles" localSheetId="5">'05 - Stavební úpravy dvora'!$124:$124</definedName>
    <definedName name="_xlnm._FilterDatabase" localSheetId="6" hidden="1">'06 - TZB - Vodovod, Kanal...'!$C$131:$K$269</definedName>
    <definedName name="_xlnm.Print_Area" localSheetId="6">'06 - TZB - Vodovod, Kanal...'!$C$4:$J$76,'06 - TZB - Vodovod, Kanal...'!$C$82:$J$113,'06 - TZB - Vodovod, Kanal...'!$C$119:$J$269</definedName>
    <definedName name="_xlnm.Print_Titles" localSheetId="6">'06 - TZB - Vodovod, Kanal...'!$131:$131</definedName>
    <definedName name="_xlnm._FilterDatabase" localSheetId="7" hidden="1">'07 - TZB - Plynovodní pří...'!$C$120:$K$144</definedName>
    <definedName name="_xlnm.Print_Area" localSheetId="7">'07 - TZB - Plynovodní pří...'!$C$4:$J$76,'07 - TZB - Plynovodní pří...'!$C$82:$J$102,'07 - TZB - Plynovodní pří...'!$C$108:$J$144</definedName>
    <definedName name="_xlnm.Print_Titles" localSheetId="7">'07 - TZB - Plynovodní pří...'!$120:$120</definedName>
    <definedName name="_xlnm._FilterDatabase" localSheetId="8" hidden="1">'08 - TZB - Venkovní a vni...'!$C$125:$K$211</definedName>
    <definedName name="_xlnm.Print_Area" localSheetId="8">'08 - TZB - Venkovní a vni...'!$C$4:$J$76,'08 - TZB - Venkovní a vni...'!$C$82:$J$107,'08 - TZB - Venkovní a vni...'!$C$113:$J$211</definedName>
    <definedName name="_xlnm.Print_Titles" localSheetId="8">'08 - TZB - Venkovní a vni...'!$125:$125</definedName>
    <definedName name="_xlnm._FilterDatabase" localSheetId="9" hidden="1">'09 - TZB - Elektromontáže'!$C$129:$K$218</definedName>
    <definedName name="_xlnm.Print_Area" localSheetId="9">'09 - TZB - Elektromontáže'!$C$4:$J$76,'09 - TZB - Elektromontáže'!$C$82:$J$111,'09 - TZB - Elektromontáže'!$C$117:$J$218</definedName>
    <definedName name="_xlnm.Print_Titles" localSheetId="9">'09 - TZB - Elektromontáže'!$129:$129</definedName>
  </definedNames>
  <calcPr/>
</workbook>
</file>

<file path=xl/calcChain.xml><?xml version="1.0" encoding="utf-8"?>
<calcChain xmlns="http://schemas.openxmlformats.org/spreadsheetml/2006/main">
  <c i="10" l="1" r="J215"/>
  <c r="J37"/>
  <c r="J36"/>
  <c i="1" r="AY103"/>
  <c i="10" r="J35"/>
  <c i="1" r="AX103"/>
  <c i="10" r="BI218"/>
  <c r="BH218"/>
  <c r="BG218"/>
  <c r="BF218"/>
  <c r="T218"/>
  <c r="R218"/>
  <c r="P218"/>
  <c r="BI217"/>
  <c r="BH217"/>
  <c r="BG217"/>
  <c r="BF217"/>
  <c r="T217"/>
  <c r="R217"/>
  <c r="P217"/>
  <c r="J109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T138"/>
  <c r="R139"/>
  <c r="R138"/>
  <c r="P139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F124"/>
  <c r="E122"/>
  <c r="F89"/>
  <c r="E87"/>
  <c r="J24"/>
  <c r="E24"/>
  <c r="J127"/>
  <c r="J23"/>
  <c r="J21"/>
  <c r="E21"/>
  <c r="J126"/>
  <c r="J20"/>
  <c r="J18"/>
  <c r="E18"/>
  <c r="F127"/>
  <c r="J17"/>
  <c r="J15"/>
  <c r="E15"/>
  <c r="F91"/>
  <c r="J14"/>
  <c r="J12"/>
  <c r="J124"/>
  <c r="E7"/>
  <c r="E120"/>
  <c i="9" r="J37"/>
  <c r="J36"/>
  <c i="1" r="AY102"/>
  <c i="9" r="J35"/>
  <c i="1" r="AX102"/>
  <c i="9" r="BI211"/>
  <c r="BH211"/>
  <c r="BG211"/>
  <c r="BF211"/>
  <c r="T211"/>
  <c r="T210"/>
  <c r="R211"/>
  <c r="R210"/>
  <c r="P211"/>
  <c r="P210"/>
  <c r="BI209"/>
  <c r="BH209"/>
  <c r="BG209"/>
  <c r="BF209"/>
  <c r="T209"/>
  <c r="T208"/>
  <c r="R209"/>
  <c r="R208"/>
  <c r="P209"/>
  <c r="P208"/>
  <c r="BI207"/>
  <c r="BH207"/>
  <c r="BG207"/>
  <c r="BF207"/>
  <c r="T207"/>
  <c r="T206"/>
  <c r="R207"/>
  <c r="R206"/>
  <c r="P207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/>
  <c r="J122"/>
  <c r="F122"/>
  <c r="F120"/>
  <c r="E118"/>
  <c r="J91"/>
  <c r="F91"/>
  <c r="F89"/>
  <c r="E87"/>
  <c r="J24"/>
  <c r="E24"/>
  <c r="J92"/>
  <c r="J23"/>
  <c r="J18"/>
  <c r="E18"/>
  <c r="F123"/>
  <c r="J17"/>
  <c r="J12"/>
  <c r="J120"/>
  <c r="E7"/>
  <c r="E116"/>
  <c i="8" r="J37"/>
  <c r="J36"/>
  <c i="1" r="AY101"/>
  <c i="8" r="J35"/>
  <c i="1" r="AX101"/>
  <c i="8"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F117"/>
  <c r="F115"/>
  <c r="E113"/>
  <c r="J91"/>
  <c r="F91"/>
  <c r="F89"/>
  <c r="E87"/>
  <c r="J24"/>
  <c r="E24"/>
  <c r="J118"/>
  <c r="J23"/>
  <c r="J18"/>
  <c r="E18"/>
  <c r="F118"/>
  <c r="J17"/>
  <c r="J12"/>
  <c r="J115"/>
  <c r="E7"/>
  <c r="E111"/>
  <c i="7" r="J151"/>
  <c r="J150"/>
  <c r="J149"/>
  <c r="J37"/>
  <c r="J36"/>
  <c i="1" r="AY100"/>
  <c i="7" r="J35"/>
  <c i="1" r="AX100"/>
  <c i="7"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J104"/>
  <c r="J103"/>
  <c r="J102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T136"/>
  <c r="R137"/>
  <c r="R136"/>
  <c r="P137"/>
  <c r="P136"/>
  <c r="BI135"/>
  <c r="BH135"/>
  <c r="BG135"/>
  <c r="BF135"/>
  <c r="T135"/>
  <c r="T134"/>
  <c r="R135"/>
  <c r="R134"/>
  <c r="P135"/>
  <c r="P134"/>
  <c r="J128"/>
  <c r="F128"/>
  <c r="F126"/>
  <c r="E124"/>
  <c r="J91"/>
  <c r="F91"/>
  <c r="F89"/>
  <c r="E87"/>
  <c r="J24"/>
  <c r="E24"/>
  <c r="J129"/>
  <c r="J23"/>
  <c r="J18"/>
  <c r="E18"/>
  <c r="F92"/>
  <c r="J17"/>
  <c r="J12"/>
  <c r="J126"/>
  <c r="E7"/>
  <c r="E122"/>
  <c i="6" r="J37"/>
  <c r="J36"/>
  <c i="1" r="AY99"/>
  <c i="6" r="J35"/>
  <c i="1" r="AX99"/>
  <c i="6" r="BI197"/>
  <c r="BH197"/>
  <c r="BG197"/>
  <c r="BF197"/>
  <c r="T197"/>
  <c r="T196"/>
  <c r="R197"/>
  <c r="R196"/>
  <c r="P197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J121"/>
  <c r="F121"/>
  <c r="F119"/>
  <c r="E117"/>
  <c r="J91"/>
  <c r="F91"/>
  <c r="F89"/>
  <c r="E87"/>
  <c r="J24"/>
  <c r="E24"/>
  <c r="J92"/>
  <c r="J23"/>
  <c r="J18"/>
  <c r="E18"/>
  <c r="F122"/>
  <c r="J17"/>
  <c r="J12"/>
  <c r="J119"/>
  <c r="E7"/>
  <c r="E115"/>
  <c i="5" r="J37"/>
  <c r="J36"/>
  <c i="1" r="AY98"/>
  <c i="5" r="J35"/>
  <c i="1" r="AX98"/>
  <c i="5" r="BI323"/>
  <c r="BH323"/>
  <c r="BG323"/>
  <c r="BF323"/>
  <c r="T323"/>
  <c r="R323"/>
  <c r="P323"/>
  <c r="BI320"/>
  <c r="BH320"/>
  <c r="BG320"/>
  <c r="BF320"/>
  <c r="T320"/>
  <c r="R320"/>
  <c r="P320"/>
  <c r="BI318"/>
  <c r="BH318"/>
  <c r="BG318"/>
  <c r="BF318"/>
  <c r="T318"/>
  <c r="R318"/>
  <c r="P318"/>
  <c r="BI315"/>
  <c r="BH315"/>
  <c r="BG315"/>
  <c r="BF315"/>
  <c r="T315"/>
  <c r="R315"/>
  <c r="P315"/>
  <c r="BI314"/>
  <c r="BH314"/>
  <c r="BG314"/>
  <c r="BF314"/>
  <c r="T314"/>
  <c r="R314"/>
  <c r="P314"/>
  <c r="BI311"/>
  <c r="BH311"/>
  <c r="BG311"/>
  <c r="BF311"/>
  <c r="T311"/>
  <c r="R311"/>
  <c r="P311"/>
  <c r="BI310"/>
  <c r="BH310"/>
  <c r="BG310"/>
  <c r="BF310"/>
  <c r="T310"/>
  <c r="R310"/>
  <c r="P310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3"/>
  <c r="BH263"/>
  <c r="BG263"/>
  <c r="BF263"/>
  <c r="T263"/>
  <c r="R263"/>
  <c r="P263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3"/>
  <c r="BH253"/>
  <c r="BG253"/>
  <c r="BF253"/>
  <c r="T253"/>
  <c r="R253"/>
  <c r="P253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T216"/>
  <c r="R217"/>
  <c r="R216"/>
  <c r="P217"/>
  <c r="P216"/>
  <c r="BI215"/>
  <c r="BH215"/>
  <c r="BG215"/>
  <c r="BF215"/>
  <c r="T215"/>
  <c r="R215"/>
  <c r="P215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3"/>
  <c r="BH193"/>
  <c r="BG193"/>
  <c r="BF193"/>
  <c r="T193"/>
  <c r="R193"/>
  <c r="P193"/>
  <c r="BI188"/>
  <c r="BH188"/>
  <c r="BG188"/>
  <c r="BF188"/>
  <c r="T188"/>
  <c r="R188"/>
  <c r="P188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J130"/>
  <c r="F130"/>
  <c r="F128"/>
  <c r="E126"/>
  <c r="J91"/>
  <c r="F91"/>
  <c r="F89"/>
  <c r="E87"/>
  <c r="J24"/>
  <c r="E24"/>
  <c r="J131"/>
  <c r="J23"/>
  <c r="J18"/>
  <c r="E18"/>
  <c r="F92"/>
  <c r="J17"/>
  <c r="J12"/>
  <c r="J89"/>
  <c r="E7"/>
  <c r="E124"/>
  <c i="4" r="J37"/>
  <c r="J36"/>
  <c i="1" r="AY97"/>
  <c i="4" r="J35"/>
  <c i="1" r="AX97"/>
  <c i="4" r="BI662"/>
  <c r="BH662"/>
  <c r="BG662"/>
  <c r="BF662"/>
  <c r="T662"/>
  <c r="R662"/>
  <c r="P662"/>
  <c r="BI660"/>
  <c r="BH660"/>
  <c r="BG660"/>
  <c r="BF660"/>
  <c r="T660"/>
  <c r="R660"/>
  <c r="P660"/>
  <c r="BI658"/>
  <c r="BH658"/>
  <c r="BG658"/>
  <c r="BF658"/>
  <c r="T658"/>
  <c r="R658"/>
  <c r="P658"/>
  <c r="BI657"/>
  <c r="BH657"/>
  <c r="BG657"/>
  <c r="BF657"/>
  <c r="T657"/>
  <c r="R657"/>
  <c r="P657"/>
  <c r="BI656"/>
  <c r="BH656"/>
  <c r="BG656"/>
  <c r="BF656"/>
  <c r="T656"/>
  <c r="R656"/>
  <c r="P656"/>
  <c r="BI648"/>
  <c r="BH648"/>
  <c r="BG648"/>
  <c r="BF648"/>
  <c r="T648"/>
  <c r="R648"/>
  <c r="P648"/>
  <c r="BI646"/>
  <c r="BH646"/>
  <c r="BG646"/>
  <c r="BF646"/>
  <c r="T646"/>
  <c r="R646"/>
  <c r="P646"/>
  <c r="BI645"/>
  <c r="BH645"/>
  <c r="BG645"/>
  <c r="BF645"/>
  <c r="T645"/>
  <c r="R645"/>
  <c r="P645"/>
  <c r="BI644"/>
  <c r="BH644"/>
  <c r="BG644"/>
  <c r="BF644"/>
  <c r="T644"/>
  <c r="R644"/>
  <c r="P644"/>
  <c r="BI643"/>
  <c r="BH643"/>
  <c r="BG643"/>
  <c r="BF643"/>
  <c r="T643"/>
  <c r="R643"/>
  <c r="P643"/>
  <c r="BI637"/>
  <c r="BH637"/>
  <c r="BG637"/>
  <c r="BF637"/>
  <c r="T637"/>
  <c r="R637"/>
  <c r="P637"/>
  <c r="BI636"/>
  <c r="BH636"/>
  <c r="BG636"/>
  <c r="BF636"/>
  <c r="T636"/>
  <c r="R636"/>
  <c r="P636"/>
  <c r="BI630"/>
  <c r="BH630"/>
  <c r="BG630"/>
  <c r="BF630"/>
  <c r="T630"/>
  <c r="R630"/>
  <c r="P630"/>
  <c r="BI624"/>
  <c r="BH624"/>
  <c r="BG624"/>
  <c r="BF624"/>
  <c r="T624"/>
  <c r="R624"/>
  <c r="P624"/>
  <c r="BI622"/>
  <c r="BH622"/>
  <c r="BG622"/>
  <c r="BF622"/>
  <c r="T622"/>
  <c r="R622"/>
  <c r="P622"/>
  <c r="BI619"/>
  <c r="BH619"/>
  <c r="BG619"/>
  <c r="BF619"/>
  <c r="T619"/>
  <c r="R619"/>
  <c r="P619"/>
  <c r="BI617"/>
  <c r="BH617"/>
  <c r="BG617"/>
  <c r="BF617"/>
  <c r="T617"/>
  <c r="R617"/>
  <c r="P617"/>
  <c r="BI611"/>
  <c r="BH611"/>
  <c r="BG611"/>
  <c r="BF611"/>
  <c r="T611"/>
  <c r="R611"/>
  <c r="P611"/>
  <c r="BI610"/>
  <c r="BH610"/>
  <c r="BG610"/>
  <c r="BF610"/>
  <c r="T610"/>
  <c r="R610"/>
  <c r="P610"/>
  <c r="BI604"/>
  <c r="BH604"/>
  <c r="BG604"/>
  <c r="BF604"/>
  <c r="T604"/>
  <c r="R604"/>
  <c r="P604"/>
  <c r="BI602"/>
  <c r="BH602"/>
  <c r="BG602"/>
  <c r="BF602"/>
  <c r="T602"/>
  <c r="R602"/>
  <c r="P602"/>
  <c r="BI599"/>
  <c r="BH599"/>
  <c r="BG599"/>
  <c r="BF599"/>
  <c r="T599"/>
  <c r="R599"/>
  <c r="P599"/>
  <c r="BI597"/>
  <c r="BH597"/>
  <c r="BG597"/>
  <c r="BF597"/>
  <c r="T597"/>
  <c r="R597"/>
  <c r="P597"/>
  <c r="BI596"/>
  <c r="BH596"/>
  <c r="BG596"/>
  <c r="BF596"/>
  <c r="T596"/>
  <c r="R596"/>
  <c r="P596"/>
  <c r="BI595"/>
  <c r="BH595"/>
  <c r="BG595"/>
  <c r="BF595"/>
  <c r="T595"/>
  <c r="R595"/>
  <c r="P595"/>
  <c r="BI594"/>
  <c r="BH594"/>
  <c r="BG594"/>
  <c r="BF594"/>
  <c r="T594"/>
  <c r="R594"/>
  <c r="P594"/>
  <c r="BI593"/>
  <c r="BH593"/>
  <c r="BG593"/>
  <c r="BF593"/>
  <c r="T593"/>
  <c r="R593"/>
  <c r="P593"/>
  <c r="BI592"/>
  <c r="BH592"/>
  <c r="BG592"/>
  <c r="BF592"/>
  <c r="T592"/>
  <c r="R592"/>
  <c r="P592"/>
  <c r="BI591"/>
  <c r="BH591"/>
  <c r="BG591"/>
  <c r="BF591"/>
  <c r="T591"/>
  <c r="R591"/>
  <c r="P591"/>
  <c r="BI589"/>
  <c r="BH589"/>
  <c r="BG589"/>
  <c r="BF589"/>
  <c r="T589"/>
  <c r="R589"/>
  <c r="P589"/>
  <c r="BI583"/>
  <c r="BH583"/>
  <c r="BG583"/>
  <c r="BF583"/>
  <c r="T583"/>
  <c r="R583"/>
  <c r="P583"/>
  <c r="BI577"/>
  <c r="BH577"/>
  <c r="BG577"/>
  <c r="BF577"/>
  <c r="T577"/>
  <c r="R577"/>
  <c r="P577"/>
  <c r="BI574"/>
  <c r="BH574"/>
  <c r="BG574"/>
  <c r="BF574"/>
  <c r="T574"/>
  <c r="R574"/>
  <c r="P574"/>
  <c r="BI571"/>
  <c r="BH571"/>
  <c r="BG571"/>
  <c r="BF571"/>
  <c r="T571"/>
  <c r="R571"/>
  <c r="P571"/>
  <c r="BI570"/>
  <c r="BH570"/>
  <c r="BG570"/>
  <c r="BF570"/>
  <c r="T570"/>
  <c r="R570"/>
  <c r="P570"/>
  <c r="BI569"/>
  <c r="BH569"/>
  <c r="BG569"/>
  <c r="BF569"/>
  <c r="T569"/>
  <c r="R569"/>
  <c r="P569"/>
  <c r="BI568"/>
  <c r="BH568"/>
  <c r="BG568"/>
  <c r="BF568"/>
  <c r="T568"/>
  <c r="R568"/>
  <c r="P568"/>
  <c r="BI565"/>
  <c r="BH565"/>
  <c r="BG565"/>
  <c r="BF565"/>
  <c r="T565"/>
  <c r="R565"/>
  <c r="P565"/>
  <c r="BI564"/>
  <c r="BH564"/>
  <c r="BG564"/>
  <c r="BF564"/>
  <c r="T564"/>
  <c r="R564"/>
  <c r="P564"/>
  <c r="BI558"/>
  <c r="BH558"/>
  <c r="BG558"/>
  <c r="BF558"/>
  <c r="T558"/>
  <c r="R558"/>
  <c r="P558"/>
  <c r="BI557"/>
  <c r="BH557"/>
  <c r="BG557"/>
  <c r="BF557"/>
  <c r="T557"/>
  <c r="R557"/>
  <c r="P557"/>
  <c r="BI556"/>
  <c r="BH556"/>
  <c r="BG556"/>
  <c r="BF556"/>
  <c r="T556"/>
  <c r="R556"/>
  <c r="P556"/>
  <c r="BI555"/>
  <c r="BH555"/>
  <c r="BG555"/>
  <c r="BF555"/>
  <c r="T555"/>
  <c r="R555"/>
  <c r="P555"/>
  <c r="BI554"/>
  <c r="BH554"/>
  <c r="BG554"/>
  <c r="BF554"/>
  <c r="T554"/>
  <c r="R554"/>
  <c r="P554"/>
  <c r="BI551"/>
  <c r="BH551"/>
  <c r="BG551"/>
  <c r="BF551"/>
  <c r="T551"/>
  <c r="R551"/>
  <c r="P551"/>
  <c r="BI550"/>
  <c r="BH550"/>
  <c r="BG550"/>
  <c r="BF550"/>
  <c r="T550"/>
  <c r="R550"/>
  <c r="P550"/>
  <c r="BI549"/>
  <c r="BH549"/>
  <c r="BG549"/>
  <c r="BF549"/>
  <c r="T549"/>
  <c r="R549"/>
  <c r="P549"/>
  <c r="BI548"/>
  <c r="BH548"/>
  <c r="BG548"/>
  <c r="BF548"/>
  <c r="T548"/>
  <c r="R548"/>
  <c r="P548"/>
  <c r="BI547"/>
  <c r="BH547"/>
  <c r="BG547"/>
  <c r="BF547"/>
  <c r="T547"/>
  <c r="R547"/>
  <c r="P547"/>
  <c r="BI546"/>
  <c r="BH546"/>
  <c r="BG546"/>
  <c r="BF546"/>
  <c r="T546"/>
  <c r="R546"/>
  <c r="P546"/>
  <c r="BI545"/>
  <c r="BH545"/>
  <c r="BG545"/>
  <c r="BF545"/>
  <c r="T545"/>
  <c r="R545"/>
  <c r="P545"/>
  <c r="BI544"/>
  <c r="BH544"/>
  <c r="BG544"/>
  <c r="BF544"/>
  <c r="T544"/>
  <c r="R544"/>
  <c r="P544"/>
  <c r="BI538"/>
  <c r="BH538"/>
  <c r="BG538"/>
  <c r="BF538"/>
  <c r="T538"/>
  <c r="R538"/>
  <c r="P538"/>
  <c r="BI536"/>
  <c r="BH536"/>
  <c r="BG536"/>
  <c r="BF536"/>
  <c r="T536"/>
  <c r="R536"/>
  <c r="P536"/>
  <c r="BI535"/>
  <c r="BH535"/>
  <c r="BG535"/>
  <c r="BF535"/>
  <c r="T535"/>
  <c r="R535"/>
  <c r="P535"/>
  <c r="BI534"/>
  <c r="BH534"/>
  <c r="BG534"/>
  <c r="BF534"/>
  <c r="T534"/>
  <c r="R534"/>
  <c r="P534"/>
  <c r="BI533"/>
  <c r="BH533"/>
  <c r="BG533"/>
  <c r="BF533"/>
  <c r="T533"/>
  <c r="R533"/>
  <c r="P533"/>
  <c r="BI532"/>
  <c r="BH532"/>
  <c r="BG532"/>
  <c r="BF532"/>
  <c r="T532"/>
  <c r="R532"/>
  <c r="P532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T507"/>
  <c r="R508"/>
  <c r="R507"/>
  <c r="P508"/>
  <c r="P507"/>
  <c r="BI506"/>
  <c r="BH506"/>
  <c r="BG506"/>
  <c r="BF506"/>
  <c r="T506"/>
  <c r="R506"/>
  <c r="P506"/>
  <c r="BI501"/>
  <c r="BH501"/>
  <c r="BG501"/>
  <c r="BF501"/>
  <c r="T501"/>
  <c r="R501"/>
  <c r="P501"/>
  <c r="BI496"/>
  <c r="BH496"/>
  <c r="BG496"/>
  <c r="BF496"/>
  <c r="T496"/>
  <c r="R496"/>
  <c r="P496"/>
  <c r="BI494"/>
  <c r="BH494"/>
  <c r="BG494"/>
  <c r="BF494"/>
  <c r="T494"/>
  <c r="R494"/>
  <c r="P494"/>
  <c r="BI490"/>
  <c r="BH490"/>
  <c r="BG490"/>
  <c r="BF490"/>
  <c r="T490"/>
  <c r="R490"/>
  <c r="P490"/>
  <c r="BI485"/>
  <c r="BH485"/>
  <c r="BG485"/>
  <c r="BF485"/>
  <c r="T485"/>
  <c r="R485"/>
  <c r="P485"/>
  <c r="BI482"/>
  <c r="BH482"/>
  <c r="BG482"/>
  <c r="BF482"/>
  <c r="T482"/>
  <c r="R482"/>
  <c r="P482"/>
  <c r="BI479"/>
  <c r="BH479"/>
  <c r="BG479"/>
  <c r="BF479"/>
  <c r="T479"/>
  <c r="R479"/>
  <c r="P479"/>
  <c r="BI473"/>
  <c r="BH473"/>
  <c r="BG473"/>
  <c r="BF473"/>
  <c r="T473"/>
  <c r="R473"/>
  <c r="P473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8"/>
  <c r="BH468"/>
  <c r="BG468"/>
  <c r="BF468"/>
  <c r="T468"/>
  <c r="R468"/>
  <c r="P468"/>
  <c r="BI467"/>
  <c r="BH467"/>
  <c r="BG467"/>
  <c r="BF467"/>
  <c r="T467"/>
  <c r="R467"/>
  <c r="P467"/>
  <c r="BI461"/>
  <c r="BH461"/>
  <c r="BG461"/>
  <c r="BF461"/>
  <c r="T461"/>
  <c r="R461"/>
  <c r="P461"/>
  <c r="BI460"/>
  <c r="BH460"/>
  <c r="BG460"/>
  <c r="BF460"/>
  <c r="T460"/>
  <c r="R460"/>
  <c r="P460"/>
  <c r="BI454"/>
  <c r="BH454"/>
  <c r="BG454"/>
  <c r="BF454"/>
  <c r="T454"/>
  <c r="R454"/>
  <c r="P454"/>
  <c r="BI452"/>
  <c r="BH452"/>
  <c r="BG452"/>
  <c r="BF452"/>
  <c r="T452"/>
  <c r="R452"/>
  <c r="P452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41"/>
  <c r="BH441"/>
  <c r="BG441"/>
  <c r="BF441"/>
  <c r="T441"/>
  <c r="R441"/>
  <c r="P441"/>
  <c r="BI438"/>
  <c r="BH438"/>
  <c r="BG438"/>
  <c r="BF438"/>
  <c r="T438"/>
  <c r="R438"/>
  <c r="P438"/>
  <c r="BI428"/>
  <c r="BH428"/>
  <c r="BG428"/>
  <c r="BF428"/>
  <c r="T428"/>
  <c r="R428"/>
  <c r="P428"/>
  <c r="BI426"/>
  <c r="BH426"/>
  <c r="BG426"/>
  <c r="BF426"/>
  <c r="T426"/>
  <c r="R426"/>
  <c r="P426"/>
  <c r="BI425"/>
  <c r="BH425"/>
  <c r="BG425"/>
  <c r="BF425"/>
  <c r="T425"/>
  <c r="R425"/>
  <c r="P425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7"/>
  <c r="BH417"/>
  <c r="BG417"/>
  <c r="BF417"/>
  <c r="T417"/>
  <c r="R417"/>
  <c r="P417"/>
  <c r="BI412"/>
  <c r="BH412"/>
  <c r="BG412"/>
  <c r="BF412"/>
  <c r="T412"/>
  <c r="R412"/>
  <c r="P412"/>
  <c r="BI409"/>
  <c r="BH409"/>
  <c r="BG409"/>
  <c r="BF409"/>
  <c r="T409"/>
  <c r="T408"/>
  <c r="R409"/>
  <c r="R408"/>
  <c r="P409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3"/>
  <c r="BH403"/>
  <c r="BG403"/>
  <c r="BF403"/>
  <c r="T403"/>
  <c r="T402"/>
  <c r="R403"/>
  <c r="R402"/>
  <c r="P403"/>
  <c r="P402"/>
  <c r="BI401"/>
  <c r="BH401"/>
  <c r="BG401"/>
  <c r="BF401"/>
  <c r="T401"/>
  <c r="R401"/>
  <c r="P401"/>
  <c r="BI400"/>
  <c r="BH400"/>
  <c r="BG400"/>
  <c r="BF400"/>
  <c r="T400"/>
  <c r="R400"/>
  <c r="P400"/>
  <c r="BI394"/>
  <c r="BH394"/>
  <c r="BG394"/>
  <c r="BF394"/>
  <c r="T394"/>
  <c r="R394"/>
  <c r="P394"/>
  <c r="BI392"/>
  <c r="BH392"/>
  <c r="BG392"/>
  <c r="BF392"/>
  <c r="T392"/>
  <c r="R392"/>
  <c r="P392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6"/>
  <c r="BH366"/>
  <c r="BG366"/>
  <c r="BF366"/>
  <c r="T366"/>
  <c r="R366"/>
  <c r="P366"/>
  <c r="BI363"/>
  <c r="BH363"/>
  <c r="BG363"/>
  <c r="BF363"/>
  <c r="T363"/>
  <c r="R363"/>
  <c r="P363"/>
  <c r="BI347"/>
  <c r="BH347"/>
  <c r="BG347"/>
  <c r="BF347"/>
  <c r="T347"/>
  <c r="R347"/>
  <c r="P347"/>
  <c r="BI345"/>
  <c r="BH345"/>
  <c r="BG345"/>
  <c r="BF345"/>
  <c r="T345"/>
  <c r="R345"/>
  <c r="P345"/>
  <c r="BI336"/>
  <c r="BH336"/>
  <c r="BG336"/>
  <c r="BF336"/>
  <c r="T336"/>
  <c r="R336"/>
  <c r="P336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T320"/>
  <c r="R321"/>
  <c r="R320"/>
  <c r="P321"/>
  <c r="P320"/>
  <c r="BI314"/>
  <c r="BH314"/>
  <c r="BG314"/>
  <c r="BF314"/>
  <c r="T314"/>
  <c r="R314"/>
  <c r="P314"/>
  <c r="BI313"/>
  <c r="BH313"/>
  <c r="BG313"/>
  <c r="BF313"/>
  <c r="T313"/>
  <c r="R313"/>
  <c r="P313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3"/>
  <c r="BH303"/>
  <c r="BG303"/>
  <c r="BF303"/>
  <c r="T303"/>
  <c r="R303"/>
  <c r="P303"/>
  <c r="BI295"/>
  <c r="BH295"/>
  <c r="BG295"/>
  <c r="BF295"/>
  <c r="T295"/>
  <c r="R295"/>
  <c r="P295"/>
  <c r="BI287"/>
  <c r="BH287"/>
  <c r="BG287"/>
  <c r="BF287"/>
  <c r="T287"/>
  <c r="R287"/>
  <c r="P287"/>
  <c r="BI281"/>
  <c r="BH281"/>
  <c r="BG281"/>
  <c r="BF281"/>
  <c r="T281"/>
  <c r="R281"/>
  <c r="P281"/>
  <c r="BI280"/>
  <c r="BH280"/>
  <c r="BG280"/>
  <c r="BF280"/>
  <c r="T280"/>
  <c r="R280"/>
  <c r="P280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49"/>
  <c r="BH149"/>
  <c r="BG149"/>
  <c r="BF149"/>
  <c r="T149"/>
  <c r="R149"/>
  <c r="P149"/>
  <c r="BI148"/>
  <c r="BH148"/>
  <c r="BG148"/>
  <c r="BF148"/>
  <c r="T148"/>
  <c r="R148"/>
  <c r="P148"/>
  <c r="BI142"/>
  <c r="BH142"/>
  <c r="BG142"/>
  <c r="BF142"/>
  <c r="T142"/>
  <c r="R142"/>
  <c r="P142"/>
  <c r="J135"/>
  <c r="F135"/>
  <c r="F133"/>
  <c r="E131"/>
  <c r="J91"/>
  <c r="F91"/>
  <c r="F89"/>
  <c r="E87"/>
  <c r="J24"/>
  <c r="E24"/>
  <c r="J136"/>
  <c r="J23"/>
  <c r="J18"/>
  <c r="E18"/>
  <c r="F92"/>
  <c r="J17"/>
  <c r="J12"/>
  <c r="J89"/>
  <c r="E7"/>
  <c r="E129"/>
  <c i="3" r="J37"/>
  <c r="J36"/>
  <c i="1" r="AY96"/>
  <c i="3" r="J35"/>
  <c i="1" r="AX96"/>
  <c i="3" r="BI591"/>
  <c r="BH591"/>
  <c r="BG591"/>
  <c r="BF591"/>
  <c r="T591"/>
  <c r="R591"/>
  <c r="P591"/>
  <c r="BI585"/>
  <c r="BH585"/>
  <c r="BG585"/>
  <c r="BF585"/>
  <c r="T585"/>
  <c r="R585"/>
  <c r="P585"/>
  <c r="BI583"/>
  <c r="BH583"/>
  <c r="BG583"/>
  <c r="BF583"/>
  <c r="T583"/>
  <c r="R583"/>
  <c r="P583"/>
  <c r="BI582"/>
  <c r="BH582"/>
  <c r="BG582"/>
  <c r="BF582"/>
  <c r="T582"/>
  <c r="R582"/>
  <c r="P582"/>
  <c r="BI581"/>
  <c r="BH581"/>
  <c r="BG581"/>
  <c r="BF581"/>
  <c r="T581"/>
  <c r="R581"/>
  <c r="P581"/>
  <c r="BI573"/>
  <c r="BH573"/>
  <c r="BG573"/>
  <c r="BF573"/>
  <c r="T573"/>
  <c r="R573"/>
  <c r="P573"/>
  <c r="BI571"/>
  <c r="BH571"/>
  <c r="BG571"/>
  <c r="BF571"/>
  <c r="T571"/>
  <c r="R571"/>
  <c r="P571"/>
  <c r="BI570"/>
  <c r="BH570"/>
  <c r="BG570"/>
  <c r="BF570"/>
  <c r="T570"/>
  <c r="R570"/>
  <c r="P570"/>
  <c r="BI569"/>
  <c r="BH569"/>
  <c r="BG569"/>
  <c r="BF569"/>
  <c r="T569"/>
  <c r="R569"/>
  <c r="P569"/>
  <c r="BI568"/>
  <c r="BH568"/>
  <c r="BG568"/>
  <c r="BF568"/>
  <c r="T568"/>
  <c r="R568"/>
  <c r="P568"/>
  <c r="BI565"/>
  <c r="BH565"/>
  <c r="BG565"/>
  <c r="BF565"/>
  <c r="T565"/>
  <c r="R565"/>
  <c r="P565"/>
  <c r="BI564"/>
  <c r="BH564"/>
  <c r="BG564"/>
  <c r="BF564"/>
  <c r="T564"/>
  <c r="R564"/>
  <c r="P564"/>
  <c r="BI556"/>
  <c r="BH556"/>
  <c r="BG556"/>
  <c r="BF556"/>
  <c r="T556"/>
  <c r="R556"/>
  <c r="P556"/>
  <c r="BI555"/>
  <c r="BH555"/>
  <c r="BG555"/>
  <c r="BF555"/>
  <c r="T555"/>
  <c r="R555"/>
  <c r="P555"/>
  <c r="BI546"/>
  <c r="BH546"/>
  <c r="BG546"/>
  <c r="BF546"/>
  <c r="T546"/>
  <c r="R546"/>
  <c r="P546"/>
  <c r="BI538"/>
  <c r="BH538"/>
  <c r="BG538"/>
  <c r="BF538"/>
  <c r="T538"/>
  <c r="R538"/>
  <c r="P538"/>
  <c r="BI536"/>
  <c r="BH536"/>
  <c r="BG536"/>
  <c r="BF536"/>
  <c r="T536"/>
  <c r="R536"/>
  <c r="P536"/>
  <c r="BI535"/>
  <c r="BH535"/>
  <c r="BG535"/>
  <c r="BF535"/>
  <c r="T535"/>
  <c r="R535"/>
  <c r="P535"/>
  <c r="BI534"/>
  <c r="BH534"/>
  <c r="BG534"/>
  <c r="BF534"/>
  <c r="T534"/>
  <c r="R534"/>
  <c r="P534"/>
  <c r="BI526"/>
  <c r="BH526"/>
  <c r="BG526"/>
  <c r="BF526"/>
  <c r="T526"/>
  <c r="R526"/>
  <c r="P526"/>
  <c r="BI525"/>
  <c r="BH525"/>
  <c r="BG525"/>
  <c r="BF525"/>
  <c r="T525"/>
  <c r="R525"/>
  <c r="P525"/>
  <c r="BI517"/>
  <c r="BH517"/>
  <c r="BG517"/>
  <c r="BF517"/>
  <c r="T517"/>
  <c r="R517"/>
  <c r="P517"/>
  <c r="BI515"/>
  <c r="BH515"/>
  <c r="BG515"/>
  <c r="BF515"/>
  <c r="T515"/>
  <c r="R515"/>
  <c r="P515"/>
  <c r="BI514"/>
  <c r="BH514"/>
  <c r="BG514"/>
  <c r="BF514"/>
  <c r="T514"/>
  <c r="R514"/>
  <c r="P514"/>
  <c r="BI513"/>
  <c r="BH513"/>
  <c r="BG513"/>
  <c r="BF513"/>
  <c r="T513"/>
  <c r="R513"/>
  <c r="P513"/>
  <c r="BI512"/>
  <c r="BH512"/>
  <c r="BG512"/>
  <c r="BF512"/>
  <c r="T512"/>
  <c r="R512"/>
  <c r="P512"/>
  <c r="BI511"/>
  <c r="BH511"/>
  <c r="BG511"/>
  <c r="BF511"/>
  <c r="T511"/>
  <c r="R511"/>
  <c r="P511"/>
  <c r="BI509"/>
  <c r="BH509"/>
  <c r="BG509"/>
  <c r="BF509"/>
  <c r="T509"/>
  <c r="R509"/>
  <c r="P509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5"/>
  <c r="BH505"/>
  <c r="BG505"/>
  <c r="BF505"/>
  <c r="T505"/>
  <c r="R505"/>
  <c r="P505"/>
  <c r="BI504"/>
  <c r="BH504"/>
  <c r="BG504"/>
  <c r="BF504"/>
  <c r="T504"/>
  <c r="R504"/>
  <c r="P504"/>
  <c r="BI503"/>
  <c r="BH503"/>
  <c r="BG503"/>
  <c r="BF503"/>
  <c r="T503"/>
  <c r="R503"/>
  <c r="P503"/>
  <c r="BI502"/>
  <c r="BH502"/>
  <c r="BG502"/>
  <c r="BF502"/>
  <c r="T502"/>
  <c r="R502"/>
  <c r="P502"/>
  <c r="BI501"/>
  <c r="BH501"/>
  <c r="BG501"/>
  <c r="BF501"/>
  <c r="T501"/>
  <c r="R501"/>
  <c r="P501"/>
  <c r="BI498"/>
  <c r="BH498"/>
  <c r="BG498"/>
  <c r="BF498"/>
  <c r="T498"/>
  <c r="R498"/>
  <c r="P498"/>
  <c r="BI497"/>
  <c r="BH497"/>
  <c r="BG497"/>
  <c r="BF497"/>
  <c r="T497"/>
  <c r="R497"/>
  <c r="P497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6"/>
  <c r="BH486"/>
  <c r="BG486"/>
  <c r="BF486"/>
  <c r="T486"/>
  <c r="R486"/>
  <c r="P486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4"/>
  <c r="BH474"/>
  <c r="BG474"/>
  <c r="BF474"/>
  <c r="T474"/>
  <c r="R474"/>
  <c r="P474"/>
  <c r="BI466"/>
  <c r="BH466"/>
  <c r="BG466"/>
  <c r="BF466"/>
  <c r="T466"/>
  <c r="R466"/>
  <c r="P466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6"/>
  <c r="BH446"/>
  <c r="BG446"/>
  <c r="BF446"/>
  <c r="T446"/>
  <c r="R446"/>
  <c r="P446"/>
  <c r="BI443"/>
  <c r="BH443"/>
  <c r="BG443"/>
  <c r="BF443"/>
  <c r="T443"/>
  <c r="R443"/>
  <c r="P443"/>
  <c r="BI440"/>
  <c r="BH440"/>
  <c r="BG440"/>
  <c r="BF440"/>
  <c r="T440"/>
  <c r="R440"/>
  <c r="P440"/>
  <c r="BI438"/>
  <c r="BH438"/>
  <c r="BG438"/>
  <c r="BF438"/>
  <c r="T438"/>
  <c r="R438"/>
  <c r="P438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07"/>
  <c r="BH407"/>
  <c r="BG407"/>
  <c r="BF407"/>
  <c r="T407"/>
  <c r="R407"/>
  <c r="P407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399"/>
  <c r="BH399"/>
  <c r="BG399"/>
  <c r="BF399"/>
  <c r="T399"/>
  <c r="R399"/>
  <c r="P399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81"/>
  <c r="BH381"/>
  <c r="BG381"/>
  <c r="BF381"/>
  <c r="T381"/>
  <c r="R381"/>
  <c r="P381"/>
  <c r="BI375"/>
  <c r="BH375"/>
  <c r="BG375"/>
  <c r="BF375"/>
  <c r="T375"/>
  <c r="R375"/>
  <c r="P375"/>
  <c r="BI372"/>
  <c r="BH372"/>
  <c r="BG372"/>
  <c r="BF372"/>
  <c r="T372"/>
  <c r="R372"/>
  <c r="P372"/>
  <c r="BI364"/>
  <c r="BH364"/>
  <c r="BG364"/>
  <c r="BF364"/>
  <c r="T364"/>
  <c r="R364"/>
  <c r="P364"/>
  <c r="BI358"/>
  <c r="BH358"/>
  <c r="BG358"/>
  <c r="BF358"/>
  <c r="T358"/>
  <c r="R358"/>
  <c r="P358"/>
  <c r="BI357"/>
  <c r="BH357"/>
  <c r="BG357"/>
  <c r="BF357"/>
  <c r="T357"/>
  <c r="R357"/>
  <c r="P357"/>
  <c r="BI354"/>
  <c r="BH354"/>
  <c r="BG354"/>
  <c r="BF354"/>
  <c r="T354"/>
  <c r="R354"/>
  <c r="P354"/>
  <c r="BI349"/>
  <c r="BH349"/>
  <c r="BG349"/>
  <c r="BF349"/>
  <c r="T349"/>
  <c r="R349"/>
  <c r="P349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1"/>
  <c r="BH331"/>
  <c r="BG331"/>
  <c r="BF331"/>
  <c r="T331"/>
  <c r="T330"/>
  <c r="R331"/>
  <c r="R330"/>
  <c r="P331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3"/>
  <c r="BH313"/>
  <c r="BG313"/>
  <c r="BF313"/>
  <c r="T313"/>
  <c r="R313"/>
  <c r="P313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295"/>
  <c r="BH295"/>
  <c r="BG295"/>
  <c r="BF295"/>
  <c r="T295"/>
  <c r="R295"/>
  <c r="P295"/>
  <c r="BI286"/>
  <c r="BH286"/>
  <c r="BG286"/>
  <c r="BF286"/>
  <c r="T286"/>
  <c r="R286"/>
  <c r="P286"/>
  <c r="BI280"/>
  <c r="BH280"/>
  <c r="BG280"/>
  <c r="BF280"/>
  <c r="T280"/>
  <c r="R280"/>
  <c r="P280"/>
  <c r="BI272"/>
  <c r="BH272"/>
  <c r="BG272"/>
  <c r="BF272"/>
  <c r="T272"/>
  <c r="R272"/>
  <c r="P272"/>
  <c r="BI264"/>
  <c r="BH264"/>
  <c r="BG264"/>
  <c r="BF264"/>
  <c r="T264"/>
  <c r="R264"/>
  <c r="P264"/>
  <c r="BI261"/>
  <c r="BH261"/>
  <c r="BG261"/>
  <c r="BF261"/>
  <c r="T261"/>
  <c r="R261"/>
  <c r="P261"/>
  <c r="BI255"/>
  <c r="BH255"/>
  <c r="BG255"/>
  <c r="BF255"/>
  <c r="T255"/>
  <c r="R255"/>
  <c r="P255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2"/>
  <c r="BH222"/>
  <c r="BG222"/>
  <c r="BF222"/>
  <c r="T222"/>
  <c r="R222"/>
  <c r="P222"/>
  <c r="BI213"/>
  <c r="BH213"/>
  <c r="BG213"/>
  <c r="BF213"/>
  <c r="T213"/>
  <c r="R213"/>
  <c r="P213"/>
  <c r="BI212"/>
  <c r="BH212"/>
  <c r="BG212"/>
  <c r="BF212"/>
  <c r="T212"/>
  <c r="R212"/>
  <c r="P212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197"/>
  <c r="BH197"/>
  <c r="BG197"/>
  <c r="BF197"/>
  <c r="T197"/>
  <c r="R197"/>
  <c r="P197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1"/>
  <c r="BH141"/>
  <c r="BG141"/>
  <c r="BF141"/>
  <c r="T141"/>
  <c r="R141"/>
  <c r="P141"/>
  <c r="J134"/>
  <c r="F134"/>
  <c r="F132"/>
  <c r="E130"/>
  <c r="J91"/>
  <c r="F91"/>
  <c r="F89"/>
  <c r="E87"/>
  <c r="J24"/>
  <c r="E24"/>
  <c r="J92"/>
  <c r="J23"/>
  <c r="J18"/>
  <c r="E18"/>
  <c r="F135"/>
  <c r="J17"/>
  <c r="J12"/>
  <c r="J89"/>
  <c r="E7"/>
  <c r="E128"/>
  <c i="2" r="J37"/>
  <c r="J36"/>
  <c i="1" r="AY95"/>
  <c i="2" r="J35"/>
  <c i="1" r="AX95"/>
  <c i="2" r="BI139"/>
  <c r="BH139"/>
  <c r="BG139"/>
  <c r="BF139"/>
  <c r="T139"/>
  <c r="T138"/>
  <c r="T137"/>
  <c r="R139"/>
  <c r="R138"/>
  <c r="R137"/>
  <c r="P139"/>
  <c r="P138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J116"/>
  <c r="F116"/>
  <c r="F114"/>
  <c r="E112"/>
  <c r="J91"/>
  <c r="F91"/>
  <c r="F89"/>
  <c r="E87"/>
  <c r="J24"/>
  <c r="E24"/>
  <c r="J117"/>
  <c r="J23"/>
  <c r="J18"/>
  <c r="E18"/>
  <c r="F92"/>
  <c r="J17"/>
  <c r="J12"/>
  <c r="J89"/>
  <c r="E7"/>
  <c r="E110"/>
  <c i="1" r="L90"/>
  <c r="AM90"/>
  <c r="AM89"/>
  <c r="L89"/>
  <c r="AM87"/>
  <c r="L87"/>
  <c r="L85"/>
  <c r="L84"/>
  <c i="2" r="J126"/>
  <c r="J122"/>
  <c r="BK136"/>
  <c r="J135"/>
  <c r="BK133"/>
  <c r="BK131"/>
  <c r="BK128"/>
  <c r="J128"/>
  <c i="3" r="BK591"/>
  <c r="J585"/>
  <c r="J581"/>
  <c r="J571"/>
  <c r="BK569"/>
  <c r="J565"/>
  <c r="J556"/>
  <c r="J546"/>
  <c r="J475"/>
  <c r="J427"/>
  <c r="J405"/>
  <c r="BK391"/>
  <c r="BK388"/>
  <c r="J384"/>
  <c r="BK372"/>
  <c r="J358"/>
  <c r="J354"/>
  <c r="J344"/>
  <c r="J342"/>
  <c r="J338"/>
  <c r="J334"/>
  <c r="J327"/>
  <c r="J321"/>
  <c r="BK310"/>
  <c r="BK308"/>
  <c r="BK306"/>
  <c r="BK304"/>
  <c r="J295"/>
  <c r="J280"/>
  <c r="J264"/>
  <c r="J255"/>
  <c r="BK249"/>
  <c r="BK244"/>
  <c r="J241"/>
  <c r="BK232"/>
  <c r="BK213"/>
  <c r="J205"/>
  <c r="J203"/>
  <c r="BK181"/>
  <c r="BK155"/>
  <c r="J146"/>
  <c r="BK404"/>
  <c r="J401"/>
  <c r="J387"/>
  <c r="BK236"/>
  <c r="BK222"/>
  <c r="BK204"/>
  <c r="BK191"/>
  <c r="J179"/>
  <c r="J176"/>
  <c r="J155"/>
  <c r="J536"/>
  <c r="BK526"/>
  <c r="J525"/>
  <c r="BK514"/>
  <c r="J513"/>
  <c r="J511"/>
  <c r="BK507"/>
  <c r="J505"/>
  <c r="J503"/>
  <c r="J501"/>
  <c r="J497"/>
  <c r="J488"/>
  <c r="J486"/>
  <c r="J483"/>
  <c r="J481"/>
  <c r="BK478"/>
  <c r="J477"/>
  <c r="BK475"/>
  <c r="J466"/>
  <c r="BK463"/>
  <c r="J453"/>
  <c r="BK447"/>
  <c r="BK443"/>
  <c r="BK438"/>
  <c r="BK429"/>
  <c r="BK421"/>
  <c r="BK407"/>
  <c r="BK398"/>
  <c r="BK394"/>
  <c r="J391"/>
  <c r="BK177"/>
  <c r="J156"/>
  <c r="BK141"/>
  <c i="4" r="BK644"/>
  <c r="BK619"/>
  <c r="BK602"/>
  <c r="J568"/>
  <c r="J549"/>
  <c r="BK521"/>
  <c r="BK501"/>
  <c r="BK485"/>
  <c r="J469"/>
  <c r="J443"/>
  <c r="J422"/>
  <c r="BK412"/>
  <c r="J406"/>
  <c r="BK387"/>
  <c r="J382"/>
  <c r="J363"/>
  <c r="J308"/>
  <c r="BK287"/>
  <c r="J265"/>
  <c r="BK238"/>
  <c r="J214"/>
  <c r="J200"/>
  <c r="J644"/>
  <c r="BK577"/>
  <c r="BK568"/>
  <c r="BK556"/>
  <c r="J548"/>
  <c r="J532"/>
  <c r="J512"/>
  <c r="BK506"/>
  <c r="BK468"/>
  <c r="BK452"/>
  <c r="J423"/>
  <c r="BK419"/>
  <c r="J403"/>
  <c r="J392"/>
  <c r="J391"/>
  <c r="J389"/>
  <c r="J384"/>
  <c r="BK368"/>
  <c r="BK347"/>
  <c r="BK345"/>
  <c r="BK327"/>
  <c r="J324"/>
  <c r="J304"/>
  <c r="J303"/>
  <c r="BK272"/>
  <c r="BK259"/>
  <c r="BK244"/>
  <c r="J232"/>
  <c r="BK226"/>
  <c r="J216"/>
  <c r="J209"/>
  <c r="BK200"/>
  <c r="J184"/>
  <c r="J178"/>
  <c r="J173"/>
  <c r="J161"/>
  <c r="J148"/>
  <c r="J657"/>
  <c r="BK643"/>
  <c r="J617"/>
  <c r="BK596"/>
  <c r="J595"/>
  <c r="J583"/>
  <c r="J569"/>
  <c r="J546"/>
  <c r="BK535"/>
  <c r="J521"/>
  <c r="BK496"/>
  <c r="BK482"/>
  <c r="BK469"/>
  <c r="J428"/>
  <c r="J412"/>
  <c r="BK400"/>
  <c r="J383"/>
  <c r="J327"/>
  <c r="J313"/>
  <c r="BK303"/>
  <c r="J274"/>
  <c r="J255"/>
  <c r="J250"/>
  <c r="BK662"/>
  <c r="J656"/>
  <c r="BK636"/>
  <c r="J619"/>
  <c r="J599"/>
  <c r="J594"/>
  <c r="J558"/>
  <c r="BK549"/>
  <c r="J545"/>
  <c r="J535"/>
  <c r="BK525"/>
  <c r="BK510"/>
  <c r="BK467"/>
  <c r="BK441"/>
  <c r="BK423"/>
  <c r="J394"/>
  <c r="BK382"/>
  <c r="J369"/>
  <c r="J347"/>
  <c r="BK281"/>
  <c r="BK256"/>
  <c r="BK241"/>
  <c r="J220"/>
  <c r="BK214"/>
  <c r="BK178"/>
  <c r="J158"/>
  <c r="BK149"/>
  <c i="5" r="BK304"/>
  <c r="J301"/>
  <c r="J294"/>
  <c r="BK284"/>
  <c r="J263"/>
  <c r="BK256"/>
  <c r="J247"/>
  <c r="BK225"/>
  <c r="J201"/>
  <c r="BK188"/>
  <c r="BK165"/>
  <c r="J148"/>
  <c r="J141"/>
  <c r="BK320"/>
  <c r="J303"/>
  <c r="J284"/>
  <c r="BK252"/>
  <c r="J243"/>
  <c r="J220"/>
  <c r="J200"/>
  <c r="BK198"/>
  <c r="BK181"/>
  <c r="J152"/>
  <c r="J307"/>
  <c r="BK275"/>
  <c r="J262"/>
  <c r="BK244"/>
  <c r="J230"/>
  <c r="J223"/>
  <c r="BK205"/>
  <c r="J193"/>
  <c r="BK180"/>
  <c r="J161"/>
  <c r="J145"/>
  <c r="J310"/>
  <c r="BK301"/>
  <c r="BK288"/>
  <c r="J275"/>
  <c r="BK257"/>
  <c r="J233"/>
  <c r="BK208"/>
  <c r="BK200"/>
  <c r="BK155"/>
  <c r="BK148"/>
  <c r="BK141"/>
  <c i="6" r="BK195"/>
  <c r="BK187"/>
  <c r="J172"/>
  <c r="BK151"/>
  <c r="BK146"/>
  <c r="J161"/>
  <c r="J156"/>
  <c r="J146"/>
  <c r="BK134"/>
  <c r="BK128"/>
  <c r="J179"/>
  <c r="BK163"/>
  <c r="J158"/>
  <c r="J151"/>
  <c r="J142"/>
  <c r="BK197"/>
  <c r="BK193"/>
  <c r="J188"/>
  <c r="J175"/>
  <c r="J171"/>
  <c r="BK167"/>
  <c r="J163"/>
  <c r="J154"/>
  <c r="J147"/>
  <c r="BK132"/>
  <c i="7" r="J269"/>
  <c r="BK267"/>
  <c r="BK265"/>
  <c r="J264"/>
  <c r="J262"/>
  <c r="J260"/>
  <c r="BK258"/>
  <c r="J256"/>
  <c r="J254"/>
  <c r="BK249"/>
  <c r="BK248"/>
  <c r="BK246"/>
  <c r="BK244"/>
  <c r="J241"/>
  <c r="J239"/>
  <c r="J237"/>
  <c r="J235"/>
  <c r="J233"/>
  <c r="BK231"/>
  <c r="J230"/>
  <c r="J228"/>
  <c r="BK225"/>
  <c r="BK223"/>
  <c r="J221"/>
  <c r="J219"/>
  <c r="J217"/>
  <c r="BK215"/>
  <c r="BK212"/>
  <c r="J211"/>
  <c r="BK208"/>
  <c r="J206"/>
  <c r="BK204"/>
  <c r="J203"/>
  <c r="J201"/>
  <c r="J166"/>
  <c r="J177"/>
  <c r="J199"/>
  <c r="BK197"/>
  <c r="BK195"/>
  <c r="BK193"/>
  <c r="J192"/>
  <c r="J190"/>
  <c r="J188"/>
  <c r="BK185"/>
  <c r="BK182"/>
  <c r="J181"/>
  <c r="J179"/>
  <c r="BK177"/>
  <c r="J174"/>
  <c r="J171"/>
  <c r="BK169"/>
  <c r="J165"/>
  <c r="BK163"/>
  <c r="BK161"/>
  <c r="BK158"/>
  <c r="J157"/>
  <c r="J155"/>
  <c r="BK147"/>
  <c r="BK145"/>
  <c r="BK143"/>
  <c r="BK139"/>
  <c r="BK135"/>
  <c i="8" r="BK143"/>
  <c r="BK140"/>
  <c r="BK138"/>
  <c r="BK135"/>
  <c r="BK133"/>
  <c r="BK129"/>
  <c r="BK127"/>
  <c r="BK124"/>
  <c i="9" r="BK207"/>
  <c r="J200"/>
  <c r="J196"/>
  <c r="BK184"/>
  <c r="J174"/>
  <c r="BK163"/>
  <c r="BK147"/>
  <c r="J144"/>
  <c r="J133"/>
  <c r="J204"/>
  <c r="J197"/>
  <c r="BK194"/>
  <c r="J186"/>
  <c r="BK179"/>
  <c r="BK170"/>
  <c r="BK161"/>
  <c r="BK156"/>
  <c r="J146"/>
  <c r="J139"/>
  <c r="J128"/>
  <c r="J194"/>
  <c r="J180"/>
  <c r="J173"/>
  <c r="J171"/>
  <c r="J162"/>
  <c r="J149"/>
  <c r="BK138"/>
  <c r="J130"/>
  <c r="BK202"/>
  <c r="J190"/>
  <c r="J181"/>
  <c r="J165"/>
  <c r="J159"/>
  <c r="J150"/>
  <c r="BK142"/>
  <c r="J135"/>
  <c i="10" r="BK209"/>
  <c r="J202"/>
  <c r="BK193"/>
  <c r="J186"/>
  <c r="BK184"/>
  <c r="J180"/>
  <c r="J176"/>
  <c r="BK153"/>
  <c r="BK144"/>
  <c r="J136"/>
  <c r="J218"/>
  <c r="J213"/>
  <c r="J207"/>
  <c r="BK198"/>
  <c r="J194"/>
  <c r="J164"/>
  <c r="J158"/>
  <c r="J149"/>
  <c r="J142"/>
  <c r="BK200"/>
  <c r="BK194"/>
  <c r="J173"/>
  <c r="J171"/>
  <c r="BK168"/>
  <c r="BK162"/>
  <c r="J154"/>
  <c r="J145"/>
  <c r="J208"/>
  <c r="J204"/>
  <c r="BK191"/>
  <c r="J165"/>
  <c r="J160"/>
  <c r="J153"/>
  <c r="J137"/>
  <c i="2" r="J129"/>
  <c i="1" r="AS94"/>
  <c i="2" r="J132"/>
  <c r="BK129"/>
  <c r="J131"/>
  <c r="BK122"/>
  <c i="3" r="BK583"/>
  <c r="BK581"/>
  <c r="BK570"/>
  <c r="J569"/>
  <c r="BK565"/>
  <c r="BK556"/>
  <c r="BK546"/>
  <c r="J538"/>
  <c r="BK427"/>
  <c r="BK419"/>
  <c r="J404"/>
  <c r="J398"/>
  <c r="BK386"/>
  <c r="BK381"/>
  <c r="J372"/>
  <c r="BK358"/>
  <c r="BK354"/>
  <c r="BK344"/>
  <c r="BK342"/>
  <c r="BK338"/>
  <c r="BK334"/>
  <c r="J331"/>
  <c r="BK321"/>
  <c r="J310"/>
  <c r="J308"/>
  <c r="J306"/>
  <c r="J304"/>
  <c r="J286"/>
  <c r="J272"/>
  <c r="J261"/>
  <c r="J249"/>
  <c r="J244"/>
  <c r="J237"/>
  <c r="J231"/>
  <c r="J204"/>
  <c r="BK182"/>
  <c r="J159"/>
  <c r="J149"/>
  <c r="J145"/>
  <c r="BK431"/>
  <c r="BK403"/>
  <c r="BK399"/>
  <c r="J381"/>
  <c r="BK233"/>
  <c r="J230"/>
  <c r="BK206"/>
  <c r="J197"/>
  <c r="BK186"/>
  <c r="J178"/>
  <c r="BK159"/>
  <c r="BK152"/>
  <c r="J144"/>
  <c r="BK534"/>
  <c r="BK525"/>
  <c r="BK515"/>
  <c r="BK513"/>
  <c r="BK511"/>
  <c r="BK508"/>
  <c r="BK506"/>
  <c r="BK505"/>
  <c r="BK503"/>
  <c r="BK501"/>
  <c r="BK497"/>
  <c r="BK488"/>
  <c r="BK486"/>
  <c r="BK483"/>
  <c r="BK479"/>
  <c r="BK476"/>
  <c r="J474"/>
  <c r="BK464"/>
  <c r="BK461"/>
  <c r="BK451"/>
  <c r="J449"/>
  <c r="J446"/>
  <c r="J440"/>
  <c r="J435"/>
  <c r="BK423"/>
  <c r="J416"/>
  <c r="BK405"/>
  <c r="J394"/>
  <c r="J186"/>
  <c r="BK179"/>
  <c r="J166"/>
  <c r="BK147"/>
  <c i="4" r="BK656"/>
  <c r="J637"/>
  <c r="BK611"/>
  <c r="BK594"/>
  <c r="J550"/>
  <c r="BK534"/>
  <c r="J506"/>
  <c r="J490"/>
  <c r="J473"/>
  <c r="BK461"/>
  <c r="BK446"/>
  <c r="J425"/>
  <c r="J419"/>
  <c r="J407"/>
  <c r="BK394"/>
  <c r="J385"/>
  <c r="J370"/>
  <c r="J314"/>
  <c r="J295"/>
  <c r="BK271"/>
  <c r="J241"/>
  <c r="BK217"/>
  <c r="J203"/>
  <c r="J191"/>
  <c r="BK599"/>
  <c r="J571"/>
  <c r="BK564"/>
  <c r="J554"/>
  <c r="J547"/>
  <c r="BK527"/>
  <c r="J510"/>
  <c r="J501"/>
  <c r="BK470"/>
  <c r="BK460"/>
  <c r="J441"/>
  <c r="BK310"/>
  <c r="J188"/>
  <c r="J153"/>
  <c r="BK658"/>
  <c r="BK645"/>
  <c r="J636"/>
  <c r="BK604"/>
  <c r="BK592"/>
  <c r="J570"/>
  <c r="J555"/>
  <c r="BK545"/>
  <c r="J527"/>
  <c r="BK512"/>
  <c r="BK490"/>
  <c r="J452"/>
  <c r="BK420"/>
  <c r="BK401"/>
  <c r="BK363"/>
  <c r="J321"/>
  <c r="BK304"/>
  <c r="J287"/>
  <c r="J271"/>
  <c r="J223"/>
  <c r="BK660"/>
  <c r="J630"/>
  <c r="BK617"/>
  <c r="BK597"/>
  <c r="BK589"/>
  <c r="BK570"/>
  <c r="J556"/>
  <c r="BK547"/>
  <c r="J534"/>
  <c r="J523"/>
  <c r="BK471"/>
  <c r="BK443"/>
  <c r="BK421"/>
  <c r="BK385"/>
  <c r="J368"/>
  <c r="J309"/>
  <c r="BK280"/>
  <c r="J247"/>
  <c r="J238"/>
  <c r="BK223"/>
  <c r="J194"/>
  <c r="BK156"/>
  <c r="J142"/>
  <c i="5" r="BK311"/>
  <c r="BK303"/>
  <c r="BK296"/>
  <c r="J288"/>
  <c r="BK267"/>
  <c r="J257"/>
  <c r="BK249"/>
  <c r="J214"/>
  <c r="BK196"/>
  <c r="J173"/>
  <c r="BK161"/>
  <c r="J142"/>
  <c r="BK323"/>
  <c r="BK315"/>
  <c r="BK307"/>
  <c r="BK297"/>
  <c r="BK278"/>
  <c r="J249"/>
  <c r="J237"/>
  <c r="BK217"/>
  <c r="J199"/>
  <c r="J188"/>
  <c r="J168"/>
  <c r="J315"/>
  <c r="J295"/>
  <c r="J281"/>
  <c r="BK263"/>
  <c r="BK236"/>
  <c r="J228"/>
  <c r="BK220"/>
  <c r="BK215"/>
  <c r="J202"/>
  <c r="BK183"/>
  <c r="BK179"/>
  <c r="BK158"/>
  <c r="J314"/>
  <c r="J302"/>
  <c r="BK294"/>
  <c r="BK290"/>
  <c r="J278"/>
  <c r="BK259"/>
  <c r="BK237"/>
  <c r="BK230"/>
  <c r="J205"/>
  <c r="BK201"/>
  <c r="J197"/>
  <c r="J151"/>
  <c i="6" r="J197"/>
  <c r="BK175"/>
  <c r="BK156"/>
  <c r="J141"/>
  <c r="BK133"/>
  <c r="BK130"/>
  <c r="J128"/>
  <c r="J193"/>
  <c r="J187"/>
  <c r="BK179"/>
  <c r="J177"/>
  <c r="BK171"/>
  <c r="BK157"/>
  <c r="BK148"/>
  <c r="BK139"/>
  <c r="J133"/>
  <c r="BK194"/>
  <c r="BK177"/>
  <c r="BK166"/>
  <c r="J159"/>
  <c r="J153"/>
  <c r="BK141"/>
  <c r="J195"/>
  <c r="J191"/>
  <c r="BK185"/>
  <c r="J182"/>
  <c r="BK172"/>
  <c r="BK169"/>
  <c r="J166"/>
  <c r="J157"/>
  <c r="J148"/>
  <c r="J137"/>
  <c i="7" r="BK269"/>
  <c r="BK268"/>
  <c r="BK266"/>
  <c r="J265"/>
  <c r="BK263"/>
  <c r="BK261"/>
  <c r="BK259"/>
  <c r="BK257"/>
  <c r="J255"/>
  <c r="J253"/>
  <c r="BK250"/>
  <c r="BK247"/>
  <c r="BK245"/>
  <c r="BK242"/>
  <c r="J240"/>
  <c r="J238"/>
  <c r="J236"/>
  <c r="J234"/>
  <c r="J231"/>
  <c r="BK228"/>
  <c r="J225"/>
  <c r="J222"/>
  <c r="J220"/>
  <c r="BK218"/>
  <c r="BK216"/>
  <c r="J215"/>
  <c r="J212"/>
  <c r="J210"/>
  <c r="J209"/>
  <c r="BK206"/>
  <c r="J204"/>
  <c r="BK201"/>
  <c r="BK166"/>
  <c r="BK186"/>
  <c r="J148"/>
  <c r="BK199"/>
  <c r="BK196"/>
  <c r="J195"/>
  <c r="BK192"/>
  <c r="BK190"/>
  <c r="BK188"/>
  <c r="J186"/>
  <c r="J184"/>
  <c r="J180"/>
  <c r="BK178"/>
  <c r="J175"/>
  <c r="BK173"/>
  <c r="J172"/>
  <c r="J170"/>
  <c r="J168"/>
  <c r="BK164"/>
  <c r="BK162"/>
  <c r="BK160"/>
  <c r="J159"/>
  <c r="BK156"/>
  <c r="BK154"/>
  <c r="J147"/>
  <c r="J145"/>
  <c r="J144"/>
  <c r="J141"/>
  <c r="BK137"/>
  <c i="8" r="J144"/>
  <c r="BK144"/>
  <c r="J141"/>
  <c r="J139"/>
  <c r="J136"/>
  <c r="J134"/>
  <c r="J132"/>
  <c r="BK128"/>
  <c r="J127"/>
  <c r="J124"/>
  <c r="J123"/>
  <c i="9" r="BK205"/>
  <c r="BK199"/>
  <c r="BK192"/>
  <c r="BK185"/>
  <c r="BK180"/>
  <c r="BK171"/>
  <c r="BK165"/>
  <c r="BK155"/>
  <c r="BK146"/>
  <c r="J138"/>
  <c r="BK132"/>
  <c r="BK209"/>
  <c r="BK200"/>
  <c r="BK193"/>
  <c r="J189"/>
  <c r="J184"/>
  <c r="BK178"/>
  <c r="J169"/>
  <c r="J164"/>
  <c r="BK159"/>
  <c r="BK150"/>
  <c r="BK140"/>
  <c r="BK130"/>
  <c r="BK201"/>
  <c r="BK181"/>
  <c r="BK174"/>
  <c r="BK172"/>
  <c r="BK152"/>
  <c r="BK148"/>
  <c r="J142"/>
  <c r="J136"/>
  <c r="BK133"/>
  <c r="BK211"/>
  <c r="J205"/>
  <c r="J191"/>
  <c r="J176"/>
  <c r="J161"/>
  <c r="J155"/>
  <c r="J148"/>
  <c r="J140"/>
  <c i="10" r="J212"/>
  <c r="BK204"/>
  <c r="J199"/>
  <c r="BK186"/>
  <c r="J185"/>
  <c r="J183"/>
  <c r="BK180"/>
  <c r="BK178"/>
  <c r="J177"/>
  <c r="J172"/>
  <c r="J146"/>
  <c r="BK133"/>
  <c r="BK217"/>
  <c r="BK212"/>
  <c r="J209"/>
  <c r="BK199"/>
  <c r="J196"/>
  <c r="J191"/>
  <c r="BK166"/>
  <c r="J161"/>
  <c r="BK146"/>
  <c r="J141"/>
  <c r="J217"/>
  <c r="BK207"/>
  <c r="J197"/>
  <c r="J193"/>
  <c r="BK175"/>
  <c r="BK171"/>
  <c r="BK169"/>
  <c r="J167"/>
  <c r="BK160"/>
  <c r="J156"/>
  <c r="BK152"/>
  <c r="BK148"/>
  <c r="BK141"/>
  <c r="J214"/>
  <c r="J198"/>
  <c r="BK187"/>
  <c r="BK161"/>
  <c r="BK155"/>
  <c r="BK142"/>
  <c r="J132"/>
  <c i="2" r="BK127"/>
  <c r="BK124"/>
  <c r="BK139"/>
  <c r="J136"/>
  <c r="BK134"/>
  <c r="J133"/>
  <c r="J130"/>
  <c r="BK123"/>
  <c r="J124"/>
  <c i="3" r="BK585"/>
  <c r="BK582"/>
  <c r="BK573"/>
  <c r="BK571"/>
  <c r="J568"/>
  <c r="BK564"/>
  <c r="BK555"/>
  <c r="BK538"/>
  <c r="J433"/>
  <c r="BK425"/>
  <c r="J407"/>
  <c r="BK401"/>
  <c r="J392"/>
  <c r="J388"/>
  <c r="BK384"/>
  <c r="J375"/>
  <c r="J364"/>
  <c r="BK357"/>
  <c r="BK349"/>
  <c r="BK343"/>
  <c r="BK340"/>
  <c r="BK336"/>
  <c r="BK331"/>
  <c r="BK324"/>
  <c r="BK313"/>
  <c r="J309"/>
  <c r="J307"/>
  <c r="J305"/>
  <c r="BK295"/>
  <c r="BK272"/>
  <c r="BK261"/>
  <c r="BK251"/>
  <c r="BK247"/>
  <c r="BK241"/>
  <c r="BK237"/>
  <c r="J233"/>
  <c r="J222"/>
  <c r="J206"/>
  <c r="BK197"/>
  <c r="BK178"/>
  <c r="J152"/>
  <c r="J480"/>
  <c r="J423"/>
  <c r="BK402"/>
  <c r="BK390"/>
  <c r="BK280"/>
  <c r="J232"/>
  <c r="J213"/>
  <c r="BK205"/>
  <c r="J191"/>
  <c r="BK180"/>
  <c r="BK163"/>
  <c r="BK146"/>
  <c r="BK535"/>
  <c r="J534"/>
  <c r="BK517"/>
  <c r="J515"/>
  <c r="BK512"/>
  <c r="BK509"/>
  <c r="J508"/>
  <c r="J506"/>
  <c r="BK504"/>
  <c r="BK502"/>
  <c r="BK498"/>
  <c r="BK489"/>
  <c r="J487"/>
  <c r="J485"/>
  <c r="BK480"/>
  <c r="J478"/>
  <c r="J476"/>
  <c r="BK466"/>
  <c r="J463"/>
  <c r="J462"/>
  <c r="BK453"/>
  <c r="BK449"/>
  <c r="BK446"/>
  <c r="BK440"/>
  <c r="BK435"/>
  <c r="J425"/>
  <c r="J421"/>
  <c r="BK413"/>
  <c r="BK396"/>
  <c r="BK393"/>
  <c r="BK189"/>
  <c r="J180"/>
  <c r="J163"/>
  <c r="BK144"/>
  <c i="4" r="BK648"/>
  <c r="BK622"/>
  <c r="J610"/>
  <c r="BK593"/>
  <c r="BK544"/>
  <c r="BK518"/>
  <c r="J496"/>
  <c r="J482"/>
  <c r="J470"/>
  <c r="J460"/>
  <c r="BK426"/>
  <c r="J417"/>
  <c r="BK405"/>
  <c r="BK383"/>
  <c r="BK369"/>
  <c r="BK321"/>
  <c r="BK306"/>
  <c r="BK274"/>
  <c r="BK255"/>
  <c r="BK216"/>
  <c r="BK206"/>
  <c r="BK194"/>
  <c r="J643"/>
  <c r="J592"/>
  <c r="BK569"/>
  <c r="J557"/>
  <c r="J551"/>
  <c r="J533"/>
  <c r="J516"/>
  <c r="BK494"/>
  <c r="J461"/>
  <c r="BK425"/>
  <c r="J421"/>
  <c r="BK406"/>
  <c r="J400"/>
  <c r="BK591"/>
  <c r="BK571"/>
  <c r="BK550"/>
  <c r="J538"/>
  <c r="BK523"/>
  <c r="BK508"/>
  <c r="J479"/>
  <c r="J454"/>
  <c r="BK417"/>
  <c r="J405"/>
  <c r="J387"/>
  <c r="BK336"/>
  <c r="BK314"/>
  <c r="BK295"/>
  <c r="J272"/>
  <c r="J256"/>
  <c r="BK247"/>
  <c r="J662"/>
  <c r="J648"/>
  <c r="J624"/>
  <c r="J611"/>
  <c r="J596"/>
  <c r="J593"/>
  <c r="BK583"/>
  <c r="BK565"/>
  <c r="BK551"/>
  <c r="BK546"/>
  <c r="BK533"/>
  <c r="J518"/>
  <c r="J468"/>
  <c r="J446"/>
  <c r="BK438"/>
  <c r="BK403"/>
  <c r="BK384"/>
  <c r="BK381"/>
  <c r="BK366"/>
  <c r="BK313"/>
  <c r="J306"/>
  <c r="BK254"/>
  <c r="J244"/>
  <c r="J235"/>
  <c r="BK215"/>
  <c r="J206"/>
  <c r="BK191"/>
  <c r="BK170"/>
  <c r="BK153"/>
  <c i="5" r="BK318"/>
  <c r="BK305"/>
  <c r="BK302"/>
  <c r="BK298"/>
  <c r="J290"/>
  <c r="BK266"/>
  <c r="BK253"/>
  <c r="J240"/>
  <c r="J224"/>
  <c r="J198"/>
  <c r="J180"/>
  <c r="J169"/>
  <c r="BK151"/>
  <c r="BK143"/>
  <c r="J323"/>
  <c r="J311"/>
  <c r="BK299"/>
  <c r="BK293"/>
  <c r="J267"/>
  <c r="BK247"/>
  <c r="BK224"/>
  <c r="J208"/>
  <c r="J196"/>
  <c r="J183"/>
  <c r="J165"/>
  <c r="J318"/>
  <c r="J304"/>
  <c r="J286"/>
  <c r="J272"/>
  <c r="J253"/>
  <c r="BK240"/>
  <c r="BK211"/>
  <c r="J143"/>
  <c r="BK140"/>
  <c i="6" r="BK191"/>
  <c r="J185"/>
  <c r="J149"/>
  <c r="BK145"/>
  <c i="7" r="J267"/>
  <c r="BK262"/>
  <c r="BK260"/>
  <c r="J258"/>
  <c r="BK256"/>
  <c r="BK255"/>
  <c r="BK253"/>
  <c r="J252"/>
  <c r="J249"/>
  <c r="J248"/>
  <c r="J246"/>
  <c r="J244"/>
  <c r="BK241"/>
  <c r="BK239"/>
  <c r="BK236"/>
  <c r="BK234"/>
  <c r="BK232"/>
  <c r="BK229"/>
  <c r="J226"/>
  <c r="J224"/>
  <c r="BK222"/>
  <c r="BK220"/>
  <c r="BK217"/>
  <c r="BK213"/>
  <c r="BK211"/>
  <c r="BK209"/>
  <c r="J207"/>
  <c r="J205"/>
  <c r="BK202"/>
  <c r="BK200"/>
  <c r="BK165"/>
  <c r="J218"/>
  <c r="BK198"/>
  <c r="J196"/>
  <c r="J194"/>
  <c r="J191"/>
  <c r="J189"/>
  <c r="J187"/>
  <c r="J185"/>
  <c r="J182"/>
  <c r="BK180"/>
  <c r="J178"/>
  <c r="BK174"/>
  <c r="BK172"/>
  <c r="BK170"/>
  <c r="J169"/>
  <c r="BK167"/>
  <c r="J164"/>
  <c r="J162"/>
  <c r="BK159"/>
  <c r="J158"/>
  <c r="BK155"/>
  <c r="BK148"/>
  <c r="J146"/>
  <c r="J143"/>
  <c r="J140"/>
  <c r="J137"/>
  <c i="8" r="BK131"/>
  <c r="BK141"/>
  <c r="BK139"/>
  <c r="BK136"/>
  <c r="BK134"/>
  <c r="BK132"/>
  <c r="J129"/>
  <c r="J125"/>
  <c i="9" r="J202"/>
  <c r="BK197"/>
  <c r="BK189"/>
  <c r="J182"/>
  <c r="BK173"/>
  <c r="BK167"/>
  <c r="J156"/>
  <c r="J152"/>
  <c r="J143"/>
  <c r="J207"/>
  <c r="BK198"/>
  <c r="BK195"/>
  <c r="BK191"/>
  <c r="J185"/>
  <c r="J177"/>
  <c r="J167"/>
  <c r="J163"/>
  <c r="BK153"/>
  <c r="J141"/>
  <c r="J131"/>
  <c r="BK203"/>
  <c r="J188"/>
  <c r="BK176"/>
  <c r="BK166"/>
  <c r="BK154"/>
  <c r="J145"/>
  <c r="J137"/>
  <c r="BK131"/>
  <c r="J209"/>
  <c r="J195"/>
  <c r="J183"/>
  <c r="J170"/>
  <c r="BK160"/>
  <c r="BK151"/>
  <c r="BK144"/>
  <c r="BK136"/>
  <c i="10" r="BK208"/>
  <c r="J201"/>
  <c r="BK188"/>
  <c r="J184"/>
  <c r="BK182"/>
  <c r="BK179"/>
  <c r="J178"/>
  <c r="J175"/>
  <c r="J151"/>
  <c r="J139"/>
  <c r="BK167"/>
  <c r="BK159"/>
  <c r="BK154"/>
  <c r="J135"/>
  <c r="BK213"/>
  <c r="BK205"/>
  <c r="BK196"/>
  <c r="BK176"/>
  <c r="J170"/>
  <c r="J168"/>
  <c r="J157"/>
  <c r="BK151"/>
  <c r="J147"/>
  <c r="BK136"/>
  <c r="BK206"/>
  <c r="BK203"/>
  <c r="J188"/>
  <c r="BK164"/>
  <c r="BK158"/>
  <c r="BK139"/>
  <c i="2" r="BK130"/>
  <c r="J123"/>
  <c r="J139"/>
  <c r="BK135"/>
  <c r="J134"/>
  <c r="BK132"/>
  <c r="BK126"/>
  <c r="J127"/>
  <c i="3" r="J591"/>
  <c r="J583"/>
  <c r="J582"/>
  <c r="J573"/>
  <c r="J570"/>
  <c r="BK568"/>
  <c r="J564"/>
  <c r="J555"/>
  <c r="BK536"/>
  <c r="J429"/>
  <c r="BK416"/>
  <c r="J403"/>
  <c r="BK392"/>
  <c r="J390"/>
  <c r="J386"/>
  <c r="BK375"/>
  <c r="BK364"/>
  <c r="J357"/>
  <c r="J349"/>
  <c r="J343"/>
  <c r="J340"/>
  <c r="J336"/>
  <c r="BK327"/>
  <c r="J324"/>
  <c r="J313"/>
  <c r="BK309"/>
  <c r="BK307"/>
  <c r="BK305"/>
  <c r="BK286"/>
  <c r="BK264"/>
  <c r="BK255"/>
  <c r="J251"/>
  <c r="J247"/>
  <c r="J238"/>
  <c r="J236"/>
  <c r="BK230"/>
  <c r="J212"/>
  <c r="J189"/>
  <c r="BK166"/>
  <c r="J147"/>
  <c r="J141"/>
  <c r="J431"/>
  <c r="J402"/>
  <c r="BK387"/>
  <c r="BK238"/>
  <c r="BK231"/>
  <c r="BK212"/>
  <c r="BK203"/>
  <c r="J181"/>
  <c r="J177"/>
  <c r="BK156"/>
  <c r="BK145"/>
  <c r="J535"/>
  <c r="J526"/>
  <c r="J517"/>
  <c r="J514"/>
  <c r="J512"/>
  <c r="J509"/>
  <c r="J507"/>
  <c r="J504"/>
  <c r="J502"/>
  <c r="J498"/>
  <c r="J489"/>
  <c r="BK487"/>
  <c r="BK485"/>
  <c r="BK481"/>
  <c r="J479"/>
  <c r="BK477"/>
  <c r="BK474"/>
  <c r="J464"/>
  <c r="BK462"/>
  <c r="J461"/>
  <c r="J451"/>
  <c r="J447"/>
  <c r="J443"/>
  <c r="J438"/>
  <c r="BK433"/>
  <c r="J419"/>
  <c r="J413"/>
  <c r="J399"/>
  <c r="J396"/>
  <c r="J393"/>
  <c r="J182"/>
  <c r="BK176"/>
  <c r="BK149"/>
  <c i="4" r="J658"/>
  <c r="BK624"/>
  <c r="J604"/>
  <c r="J564"/>
  <c r="J536"/>
  <c r="BK514"/>
  <c r="J494"/>
  <c r="BK479"/>
  <c r="BK454"/>
  <c r="J438"/>
  <c r="J420"/>
  <c r="BK409"/>
  <c r="BK392"/>
  <c r="J381"/>
  <c r="J336"/>
  <c r="J310"/>
  <c r="J281"/>
  <c r="BK262"/>
  <c r="BK232"/>
  <c r="BK209"/>
  <c r="BK188"/>
  <c r="BK181"/>
  <c r="BK175"/>
  <c r="BK173"/>
  <c r="J170"/>
  <c r="BK164"/>
  <c r="BK158"/>
  <c r="J156"/>
  <c r="BK155"/>
  <c r="J152"/>
  <c r="J149"/>
  <c r="BK148"/>
  <c r="BK142"/>
  <c r="BK657"/>
  <c r="J646"/>
  <c r="J602"/>
  <c r="BK574"/>
  <c r="J565"/>
  <c r="BK555"/>
  <c r="BK538"/>
  <c r="J525"/>
  <c r="J508"/>
  <c r="BK473"/>
  <c r="J467"/>
  <c r="BK449"/>
  <c r="BK422"/>
  <c r="BK407"/>
  <c r="J401"/>
  <c r="BK265"/>
  <c r="BK235"/>
  <c r="BK220"/>
  <c r="J215"/>
  <c r="BK203"/>
  <c r="J197"/>
  <c r="J181"/>
  <c r="J175"/>
  <c r="J164"/>
  <c r="BK152"/>
  <c r="BK646"/>
  <c r="BK637"/>
  <c r="BK630"/>
  <c r="J597"/>
  <c r="J589"/>
  <c r="J577"/>
  <c r="BK558"/>
  <c r="BK554"/>
  <c r="J544"/>
  <c r="J514"/>
  <c r="J485"/>
  <c r="J471"/>
  <c r="J426"/>
  <c r="J409"/>
  <c r="BK391"/>
  <c r="J366"/>
  <c r="BK324"/>
  <c r="BK309"/>
  <c r="J280"/>
  <c r="J262"/>
  <c r="J254"/>
  <c r="J217"/>
  <c r="J660"/>
  <c r="J645"/>
  <c r="J622"/>
  <c r="BK610"/>
  <c r="BK595"/>
  <c r="J591"/>
  <c r="J574"/>
  <c r="BK557"/>
  <c r="BK548"/>
  <c r="BK536"/>
  <c r="BK532"/>
  <c r="BK516"/>
  <c r="J449"/>
  <c r="BK428"/>
  <c r="BK389"/>
  <c r="BK370"/>
  <c r="J345"/>
  <c r="BK308"/>
  <c r="J259"/>
  <c r="BK250"/>
  <c r="J226"/>
  <c r="BK197"/>
  <c r="BK184"/>
  <c r="BK161"/>
  <c r="J155"/>
  <c i="5" r="BK314"/>
  <c r="J299"/>
  <c r="BK295"/>
  <c r="BK269"/>
  <c r="BK262"/>
  <c r="J252"/>
  <c r="BK228"/>
  <c r="BK197"/>
  <c r="J179"/>
  <c r="BK168"/>
  <c r="J158"/>
  <c r="BK145"/>
  <c r="J140"/>
  <c r="J320"/>
  <c r="BK310"/>
  <c r="J298"/>
  <c r="BK286"/>
  <c r="J266"/>
  <c r="J244"/>
  <c r="BK223"/>
  <c r="J211"/>
  <c r="BK193"/>
  <c r="BK176"/>
  <c r="BK137"/>
  <c r="J296"/>
  <c r="J269"/>
  <c r="J259"/>
  <c r="BK243"/>
  <c r="BK233"/>
  <c r="J225"/>
  <c r="J217"/>
  <c r="BK214"/>
  <c r="BK199"/>
  <c r="J181"/>
  <c r="BK173"/>
  <c r="BK169"/>
  <c r="J155"/>
  <c r="J305"/>
  <c r="J297"/>
  <c r="J293"/>
  <c r="BK281"/>
  <c r="BK272"/>
  <c r="J256"/>
  <c r="J236"/>
  <c r="J215"/>
  <c r="BK202"/>
  <c r="J176"/>
  <c r="BK152"/>
  <c r="BK142"/>
  <c r="J137"/>
  <c i="6" r="BK188"/>
  <c r="BK182"/>
  <c r="BK159"/>
  <c r="BK147"/>
  <c r="BK142"/>
  <c r="J169"/>
  <c r="BK158"/>
  <c r="BK153"/>
  <c r="J145"/>
  <c r="BK137"/>
  <c r="J132"/>
  <c r="J190"/>
  <c r="J167"/>
  <c r="BK161"/>
  <c r="BK154"/>
  <c r="BK149"/>
  <c r="J139"/>
  <c r="J130"/>
  <c r="J194"/>
  <c r="BK190"/>
  <c r="J134"/>
  <c i="7" r="J268"/>
  <c r="J266"/>
  <c r="BK264"/>
  <c r="J263"/>
  <c r="J261"/>
  <c r="J259"/>
  <c r="J257"/>
  <c r="BK254"/>
  <c r="BK252"/>
  <c r="J250"/>
  <c r="J247"/>
  <c r="J245"/>
  <c r="J242"/>
  <c r="BK240"/>
  <c r="BK238"/>
  <c r="BK237"/>
  <c r="BK235"/>
  <c r="BK233"/>
  <c r="J232"/>
  <c r="BK230"/>
  <c r="J229"/>
  <c r="BK226"/>
  <c r="BK224"/>
  <c r="J223"/>
  <c r="BK221"/>
  <c r="BK219"/>
  <c r="J216"/>
  <c r="J213"/>
  <c r="BK210"/>
  <c r="BK207"/>
  <c r="BK205"/>
  <c r="BK203"/>
  <c r="J202"/>
  <c r="J200"/>
  <c r="BK140"/>
  <c r="J208"/>
  <c r="J198"/>
  <c r="J197"/>
  <c r="BK194"/>
  <c r="J193"/>
  <c r="BK191"/>
  <c r="BK189"/>
  <c r="BK187"/>
  <c r="BK184"/>
  <c r="BK181"/>
  <c r="BK179"/>
  <c r="BK175"/>
  <c r="J173"/>
  <c r="BK171"/>
  <c r="BK168"/>
  <c r="J167"/>
  <c r="J163"/>
  <c r="J161"/>
  <c r="J160"/>
  <c r="BK157"/>
  <c r="J156"/>
  <c r="J154"/>
  <c r="BK146"/>
  <c r="BK144"/>
  <c r="BK141"/>
  <c r="J139"/>
  <c r="J135"/>
  <c i="8" r="J143"/>
  <c r="J140"/>
  <c r="J138"/>
  <c r="J135"/>
  <c r="J133"/>
  <c r="J131"/>
  <c r="J128"/>
  <c r="BK125"/>
  <c r="BK123"/>
  <c i="9" r="J203"/>
  <c r="J198"/>
  <c r="BK190"/>
  <c r="BK183"/>
  <c r="J179"/>
  <c r="BK169"/>
  <c r="BK157"/>
  <c r="J153"/>
  <c r="BK145"/>
  <c r="BK137"/>
  <c r="BK128"/>
  <c r="J201"/>
  <c r="BK196"/>
  <c r="J192"/>
  <c r="BK188"/>
  <c r="BK182"/>
  <c r="J172"/>
  <c r="J166"/>
  <c r="J160"/>
  <c r="J154"/>
  <c r="BK143"/>
  <c r="BK135"/>
  <c r="BK204"/>
  <c r="J193"/>
  <c r="BK177"/>
  <c r="BK164"/>
  <c r="J151"/>
  <c r="J147"/>
  <c r="BK139"/>
  <c r="J132"/>
  <c r="J211"/>
  <c r="J199"/>
  <c r="BK186"/>
  <c r="J178"/>
  <c r="BK162"/>
  <c r="J157"/>
  <c r="BK149"/>
  <c r="BK141"/>
  <c i="10" r="J206"/>
  <c r="J200"/>
  <c r="J187"/>
  <c r="BK185"/>
  <c r="BK183"/>
  <c r="J182"/>
  <c r="J179"/>
  <c r="BK177"/>
  <c r="BK173"/>
  <c r="J148"/>
  <c r="BK137"/>
  <c r="BK218"/>
  <c r="BK214"/>
  <c r="J211"/>
  <c r="BK201"/>
  <c r="BK197"/>
  <c r="BK192"/>
  <c r="BK190"/>
  <c r="J162"/>
  <c r="BK157"/>
  <c r="BK147"/>
  <c r="BK145"/>
  <c r="J133"/>
  <c r="BK211"/>
  <c r="J203"/>
  <c r="J192"/>
  <c r="BK172"/>
  <c r="BK170"/>
  <c r="J169"/>
  <c r="BK165"/>
  <c r="J159"/>
  <c r="J155"/>
  <c r="BK149"/>
  <c r="J144"/>
  <c r="BK132"/>
  <c r="J205"/>
  <c r="BK202"/>
  <c r="J190"/>
  <c r="J166"/>
  <c r="BK156"/>
  <c r="J152"/>
  <c r="BK135"/>
  <c i="2" l="1" r="P121"/>
  <c r="BK125"/>
  <c r="J125"/>
  <c r="J98"/>
  <c i="3" r="P140"/>
  <c r="BK148"/>
  <c r="J148"/>
  <c r="J99"/>
  <c r="BK162"/>
  <c r="J162"/>
  <c r="J100"/>
  <c r="BK185"/>
  <c r="J185"/>
  <c r="J101"/>
  <c r="BK246"/>
  <c r="J246"/>
  <c r="J102"/>
  <c r="R246"/>
  <c r="T333"/>
  <c r="R383"/>
  <c r="P389"/>
  <c r="BK395"/>
  <c r="J395"/>
  <c r="J108"/>
  <c r="R395"/>
  <c r="P406"/>
  <c r="BK428"/>
  <c r="J428"/>
  <c r="J110"/>
  <c r="R428"/>
  <c r="P439"/>
  <c r="BK448"/>
  <c r="J448"/>
  <c r="J112"/>
  <c r="T448"/>
  <c r="P465"/>
  <c r="BK510"/>
  <c r="J510"/>
  <c r="J114"/>
  <c r="T510"/>
  <c r="R584"/>
  <c i="4" r="R141"/>
  <c r="T157"/>
  <c r="P187"/>
  <c r="T253"/>
  <c r="T411"/>
  <c r="R437"/>
  <c r="P453"/>
  <c r="T453"/>
  <c r="R472"/>
  <c r="BK509"/>
  <c r="J509"/>
  <c r="J111"/>
  <c r="T509"/>
  <c r="R517"/>
  <c r="BK522"/>
  <c r="J522"/>
  <c r="J113"/>
  <c r="R522"/>
  <c r="P537"/>
  <c r="BK590"/>
  <c r="J590"/>
  <c r="J115"/>
  <c r="BK598"/>
  <c r="J598"/>
  <c r="J116"/>
  <c r="R598"/>
  <c r="T623"/>
  <c r="R659"/>
  <c i="5" r="R136"/>
  <c r="P144"/>
  <c r="P164"/>
  <c r="R172"/>
  <c r="R182"/>
  <c r="BK219"/>
  <c r="J219"/>
  <c r="J105"/>
  <c r="T229"/>
  <c r="R248"/>
  <c r="T258"/>
  <c r="T268"/>
  <c r="R285"/>
  <c r="R289"/>
  <c r="P300"/>
  <c r="R306"/>
  <c r="R319"/>
  <c i="6" r="P127"/>
  <c r="R136"/>
  <c r="BK144"/>
  <c r="J144"/>
  <c r="J100"/>
  <c r="BK165"/>
  <c r="J165"/>
  <c r="J101"/>
  <c r="BK168"/>
  <c r="J168"/>
  <c r="J102"/>
  <c r="BK174"/>
  <c r="J174"/>
  <c r="J103"/>
  <c r="P184"/>
  <c i="7" r="T138"/>
  <c r="T133"/>
  <c r="T142"/>
  <c r="T153"/>
  <c r="T152"/>
  <c r="T176"/>
  <c r="R183"/>
  <c r="T214"/>
  <c r="BK243"/>
  <c r="J243"/>
  <c r="J111"/>
  <c r="T243"/>
  <c r="T227"/>
  <c r="T251"/>
  <c i="8" r="P122"/>
  <c r="BK126"/>
  <c r="J126"/>
  <c r="J98"/>
  <c r="R126"/>
  <c r="P130"/>
  <c r="T130"/>
  <c r="T137"/>
  <c r="T142"/>
  <c i="9" r="P129"/>
  <c r="P126"/>
  <c i="1" r="AU102"/>
  <c i="9" r="T129"/>
  <c r="T126"/>
  <c r="P134"/>
  <c r="BK158"/>
  <c r="J158"/>
  <c r="J100"/>
  <c r="T158"/>
  <c r="R168"/>
  <c r="T168"/>
  <c r="R175"/>
  <c r="T187"/>
  <c i="10" r="BK131"/>
  <c r="J131"/>
  <c r="J97"/>
  <c r="R131"/>
  <c r="P134"/>
  <c r="BK143"/>
  <c r="J143"/>
  <c r="J101"/>
  <c r="BK150"/>
  <c r="J150"/>
  <c r="J102"/>
  <c r="T150"/>
  <c r="BK174"/>
  <c r="J174"/>
  <c r="J104"/>
  <c r="BK181"/>
  <c r="J181"/>
  <c r="J105"/>
  <c r="T181"/>
  <c r="T189"/>
  <c r="P195"/>
  <c r="T210"/>
  <c i="2" r="R121"/>
  <c r="P125"/>
  <c i="3" r="R140"/>
  <c r="P148"/>
  <c r="T148"/>
  <c r="R162"/>
  <c r="T162"/>
  <c r="T185"/>
  <c r="T246"/>
  <c r="R333"/>
  <c r="P383"/>
  <c r="BK389"/>
  <c r="J389"/>
  <c r="J107"/>
  <c r="T389"/>
  <c r="BK406"/>
  <c r="J406"/>
  <c r="J109"/>
  <c r="T406"/>
  <c r="T428"/>
  <c r="T439"/>
  <c r="P448"/>
  <c r="R448"/>
  <c r="R465"/>
  <c r="P510"/>
  <c r="BK516"/>
  <c r="J516"/>
  <c r="J115"/>
  <c r="R516"/>
  <c r="BK537"/>
  <c r="J537"/>
  <c r="J116"/>
  <c r="R537"/>
  <c r="BK572"/>
  <c r="J572"/>
  <c r="J117"/>
  <c r="P572"/>
  <c r="T572"/>
  <c r="T584"/>
  <c i="4" r="T141"/>
  <c r="R157"/>
  <c r="T187"/>
  <c r="R253"/>
  <c r="BK411"/>
  <c r="J411"/>
  <c r="J106"/>
  <c r="R411"/>
  <c r="P437"/>
  <c r="BK453"/>
  <c r="J453"/>
  <c r="J108"/>
  <c r="R453"/>
  <c r="T472"/>
  <c r="R509"/>
  <c r="P517"/>
  <c r="BK537"/>
  <c r="J537"/>
  <c r="J114"/>
  <c r="R537"/>
  <c r="P590"/>
  <c r="T590"/>
  <c r="T598"/>
  <c r="R623"/>
  <c r="P647"/>
  <c r="T647"/>
  <c r="T659"/>
  <c i="5" r="BK136"/>
  <c r="J136"/>
  <c r="J98"/>
  <c r="BK144"/>
  <c r="J144"/>
  <c r="J99"/>
  <c r="T164"/>
  <c r="T172"/>
  <c r="P182"/>
  <c r="R219"/>
  <c r="P229"/>
  <c r="BK248"/>
  <c r="J248"/>
  <c r="J107"/>
  <c r="R258"/>
  <c r="R268"/>
  <c r="T285"/>
  <c r="T289"/>
  <c r="R300"/>
  <c r="T306"/>
  <c r="T319"/>
  <c i="6" r="T127"/>
  <c r="T136"/>
  <c r="R144"/>
  <c r="R165"/>
  <c r="T168"/>
  <c r="T174"/>
  <c r="BK184"/>
  <c r="J184"/>
  <c r="J104"/>
  <c i="7" r="R138"/>
  <c r="R133"/>
  <c r="P142"/>
  <c r="R153"/>
  <c r="R176"/>
  <c r="T183"/>
  <c r="P214"/>
  <c r="P243"/>
  <c r="P227"/>
  <c r="P251"/>
  <c i="8" r="BK122"/>
  <c r="J122"/>
  <c r="J97"/>
  <c r="R122"/>
  <c r="P126"/>
  <c r="BK130"/>
  <c r="J130"/>
  <c r="J99"/>
  <c r="BK137"/>
  <c r="J137"/>
  <c r="J100"/>
  <c r="R137"/>
  <c r="P142"/>
  <c i="9" r="BK134"/>
  <c r="J134"/>
  <c r="J99"/>
  <c r="T134"/>
  <c r="R158"/>
  <c r="P168"/>
  <c r="P175"/>
  <c r="BK187"/>
  <c r="J187"/>
  <c r="J103"/>
  <c r="R187"/>
  <c i="10" r="P131"/>
  <c r="BK134"/>
  <c r="J134"/>
  <c r="J98"/>
  <c r="BK140"/>
  <c r="J140"/>
  <c r="J100"/>
  <c r="R140"/>
  <c r="P150"/>
  <c r="P163"/>
  <c r="P174"/>
  <c r="P181"/>
  <c r="P189"/>
  <c r="R195"/>
  <c r="P216"/>
  <c i="2" r="T121"/>
  <c r="T125"/>
  <c i="3" r="BK140"/>
  <c r="J140"/>
  <c r="J98"/>
  <c r="T140"/>
  <c r="T139"/>
  <c r="R148"/>
  <c r="P162"/>
  <c r="P185"/>
  <c r="R185"/>
  <c r="P246"/>
  <c r="BK333"/>
  <c r="P333"/>
  <c r="BK383"/>
  <c r="J383"/>
  <c r="J106"/>
  <c r="T383"/>
  <c r="R389"/>
  <c r="P395"/>
  <c r="T395"/>
  <c r="R406"/>
  <c r="P428"/>
  <c r="BK439"/>
  <c r="J439"/>
  <c r="J111"/>
  <c r="R439"/>
  <c r="BK465"/>
  <c r="J465"/>
  <c r="J113"/>
  <c r="T465"/>
  <c r="R510"/>
  <c r="P516"/>
  <c r="T516"/>
  <c r="P537"/>
  <c r="T537"/>
  <c r="R572"/>
  <c r="BK584"/>
  <c r="J584"/>
  <c r="J118"/>
  <c r="P584"/>
  <c i="4" r="P141"/>
  <c r="P157"/>
  <c r="R187"/>
  <c r="P253"/>
  <c r="P411"/>
  <c r="BK437"/>
  <c r="J437"/>
  <c r="J107"/>
  <c r="T437"/>
  <c r="BK472"/>
  <c r="J472"/>
  <c r="J109"/>
  <c r="P472"/>
  <c r="P509"/>
  <c r="BK517"/>
  <c r="J517"/>
  <c r="J112"/>
  <c r="T517"/>
  <c r="P522"/>
  <c r="T522"/>
  <c r="T537"/>
  <c r="R590"/>
  <c r="P598"/>
  <c r="BK623"/>
  <c r="J623"/>
  <c r="J117"/>
  <c r="P623"/>
  <c r="BK647"/>
  <c r="J647"/>
  <c r="J118"/>
  <c r="R647"/>
  <c r="BK659"/>
  <c r="J659"/>
  <c r="J119"/>
  <c r="P659"/>
  <c i="5" r="T136"/>
  <c r="T144"/>
  <c r="R164"/>
  <c r="P172"/>
  <c r="BK182"/>
  <c r="J182"/>
  <c r="J102"/>
  <c r="P219"/>
  <c r="R229"/>
  <c r="P248"/>
  <c r="BK258"/>
  <c r="J258"/>
  <c r="J108"/>
  <c r="BK268"/>
  <c r="J268"/>
  <c r="J109"/>
  <c r="BK285"/>
  <c r="J285"/>
  <c r="J110"/>
  <c r="P289"/>
  <c r="T300"/>
  <c r="P306"/>
  <c r="P319"/>
  <c i="6" r="R127"/>
  <c r="P136"/>
  <c r="T144"/>
  <c r="T165"/>
  <c r="P168"/>
  <c r="P174"/>
  <c r="R184"/>
  <c i="7" r="P138"/>
  <c r="P133"/>
  <c r="P132"/>
  <c i="1" r="AU100"/>
  <c i="7" r="R142"/>
  <c r="P153"/>
  <c r="P152"/>
  <c r="P176"/>
  <c r="P183"/>
  <c r="R214"/>
  <c r="R243"/>
  <c r="R227"/>
  <c r="R251"/>
  <c i="8" r="T122"/>
  <c r="T126"/>
  <c r="R130"/>
  <c r="P137"/>
  <c r="BK142"/>
  <c r="J142"/>
  <c r="J101"/>
  <c r="R142"/>
  <c i="9" r="BK129"/>
  <c r="J129"/>
  <c r="J98"/>
  <c r="R129"/>
  <c r="R126"/>
  <c r="R134"/>
  <c r="P158"/>
  <c r="BK168"/>
  <c r="J168"/>
  <c r="J101"/>
  <c r="BK175"/>
  <c r="J175"/>
  <c r="J102"/>
  <c r="T175"/>
  <c r="P187"/>
  <c i="10" r="T131"/>
  <c r="R134"/>
  <c r="T140"/>
  <c r="R143"/>
  <c r="R150"/>
  <c r="T163"/>
  <c r="T174"/>
  <c r="BK189"/>
  <c r="J189"/>
  <c r="J106"/>
  <c r="R189"/>
  <c r="T195"/>
  <c r="R210"/>
  <c r="R216"/>
  <c i="2" r="BK121"/>
  <c r="J121"/>
  <c r="J97"/>
  <c r="R125"/>
  <c i="4" r="BK141"/>
  <c r="J141"/>
  <c r="J98"/>
  <c r="BK157"/>
  <c r="J157"/>
  <c r="J99"/>
  <c r="BK187"/>
  <c r="J187"/>
  <c r="J100"/>
  <c r="BK253"/>
  <c r="J253"/>
  <c r="J101"/>
  <c i="5" r="P136"/>
  <c r="P135"/>
  <c r="R144"/>
  <c r="BK164"/>
  <c r="J164"/>
  <c r="J100"/>
  <c r="BK172"/>
  <c r="J172"/>
  <c r="J101"/>
  <c r="T182"/>
  <c r="T219"/>
  <c r="BK229"/>
  <c r="J229"/>
  <c r="J106"/>
  <c r="T248"/>
  <c r="P258"/>
  <c r="P268"/>
  <c r="P285"/>
  <c r="BK289"/>
  <c r="J289"/>
  <c r="J111"/>
  <c r="BK300"/>
  <c r="J300"/>
  <c r="J112"/>
  <c r="BK306"/>
  <c r="J306"/>
  <c r="J113"/>
  <c r="BK319"/>
  <c r="J319"/>
  <c r="J114"/>
  <c i="6" r="BK127"/>
  <c r="J127"/>
  <c r="J98"/>
  <c r="BK136"/>
  <c r="J136"/>
  <c r="J99"/>
  <c r="P144"/>
  <c r="P165"/>
  <c r="R168"/>
  <c r="R174"/>
  <c r="T184"/>
  <c i="7" r="BK138"/>
  <c r="J138"/>
  <c r="J100"/>
  <c r="BK142"/>
  <c r="J142"/>
  <c r="J101"/>
  <c r="BK153"/>
  <c r="J153"/>
  <c r="J106"/>
  <c r="BK176"/>
  <c r="J176"/>
  <c r="J107"/>
  <c r="BK183"/>
  <c r="J183"/>
  <c r="J108"/>
  <c r="BK214"/>
  <c r="J214"/>
  <c r="J109"/>
  <c r="BK251"/>
  <c r="J251"/>
  <c r="J112"/>
  <c i="10" r="T134"/>
  <c r="P140"/>
  <c r="P143"/>
  <c r="T143"/>
  <c r="BK163"/>
  <c r="J163"/>
  <c r="J103"/>
  <c r="R163"/>
  <c r="R174"/>
  <c r="R181"/>
  <c r="BK195"/>
  <c r="J195"/>
  <c r="J107"/>
  <c r="BK210"/>
  <c r="J210"/>
  <c r="J108"/>
  <c r="P210"/>
  <c r="BK216"/>
  <c r="J216"/>
  <c r="J110"/>
  <c r="T216"/>
  <c i="2" r="BK138"/>
  <c r="J138"/>
  <c r="J100"/>
  <c i="3" r="BK330"/>
  <c r="J330"/>
  <c r="J103"/>
  <c i="4" r="BK408"/>
  <c r="J408"/>
  <c r="J104"/>
  <c i="5" r="BK216"/>
  <c r="J216"/>
  <c r="J103"/>
  <c i="6" r="BK196"/>
  <c r="J196"/>
  <c r="J105"/>
  <c i="7" r="BK134"/>
  <c r="J134"/>
  <c r="J98"/>
  <c r="BK136"/>
  <c r="J136"/>
  <c r="J99"/>
  <c i="9" r="BK208"/>
  <c r="J208"/>
  <c r="J105"/>
  <c r="BK210"/>
  <c r="J210"/>
  <c r="J106"/>
  <c i="4" r="BK320"/>
  <c r="J320"/>
  <c r="J102"/>
  <c r="BK402"/>
  <c r="J402"/>
  <c r="J103"/>
  <c r="BK507"/>
  <c r="J507"/>
  <c r="J110"/>
  <c i="7" r="BK227"/>
  <c r="J227"/>
  <c r="J110"/>
  <c i="9" r="BK127"/>
  <c r="J127"/>
  <c r="J97"/>
  <c r="BK206"/>
  <c r="J206"/>
  <c r="J104"/>
  <c i="10" r="BK138"/>
  <c r="J138"/>
  <c r="J99"/>
  <c r="E85"/>
  <c r="J91"/>
  <c r="J92"/>
  <c r="F126"/>
  <c r="BE144"/>
  <c r="BE146"/>
  <c r="BE149"/>
  <c r="BE152"/>
  <c r="BE153"/>
  <c r="BE154"/>
  <c r="BE162"/>
  <c r="BE190"/>
  <c r="BE193"/>
  <c r="BE196"/>
  <c r="BE207"/>
  <c r="BE208"/>
  <c r="BE213"/>
  <c r="BE214"/>
  <c r="BE217"/>
  <c r="J89"/>
  <c r="BE132"/>
  <c r="BE133"/>
  <c r="BE139"/>
  <c r="BE145"/>
  <c r="BE155"/>
  <c r="BE156"/>
  <c r="BE157"/>
  <c r="BE159"/>
  <c r="BE161"/>
  <c r="BE166"/>
  <c r="BE167"/>
  <c r="BE168"/>
  <c r="BE169"/>
  <c r="BE170"/>
  <c r="BE171"/>
  <c r="BE191"/>
  <c r="BE199"/>
  <c r="BE203"/>
  <c r="BE209"/>
  <c r="BE212"/>
  <c r="F92"/>
  <c r="BE135"/>
  <c r="BE136"/>
  <c r="BE137"/>
  <c r="BE142"/>
  <c r="BE148"/>
  <c r="BE151"/>
  <c r="BE158"/>
  <c r="BE160"/>
  <c r="BE164"/>
  <c r="BE165"/>
  <c r="BE192"/>
  <c r="BE197"/>
  <c r="BE200"/>
  <c r="BE201"/>
  <c r="BE202"/>
  <c r="BE204"/>
  <c r="BE205"/>
  <c r="BE206"/>
  <c r="BE218"/>
  <c r="BE141"/>
  <c r="BE147"/>
  <c r="BE172"/>
  <c r="BE173"/>
  <c r="BE175"/>
  <c r="BE176"/>
  <c r="BE177"/>
  <c r="BE178"/>
  <c r="BE179"/>
  <c r="BE180"/>
  <c r="BE182"/>
  <c r="BE183"/>
  <c r="BE184"/>
  <c r="BE185"/>
  <c r="BE186"/>
  <c r="BE187"/>
  <c r="BE188"/>
  <c r="BE194"/>
  <c r="BE198"/>
  <c r="BE211"/>
  <c i="9" r="BE137"/>
  <c r="BE145"/>
  <c r="BE152"/>
  <c r="BE155"/>
  <c r="BE163"/>
  <c r="BE164"/>
  <c r="BE165"/>
  <c r="BE167"/>
  <c r="BE169"/>
  <c r="BE170"/>
  <c r="BE174"/>
  <c r="BE179"/>
  <c r="BE183"/>
  <c r="BE184"/>
  <c r="BE188"/>
  <c r="BE189"/>
  <c r="BE190"/>
  <c r="BE194"/>
  <c r="BE203"/>
  <c r="BE204"/>
  <c r="BE211"/>
  <c r="BE132"/>
  <c r="BE140"/>
  <c r="BE156"/>
  <c r="BE159"/>
  <c r="BE162"/>
  <c r="BE182"/>
  <c r="BE185"/>
  <c r="BE191"/>
  <c r="BE195"/>
  <c r="BE196"/>
  <c r="BE199"/>
  <c r="BE205"/>
  <c r="BE207"/>
  <c r="E85"/>
  <c r="J89"/>
  <c r="F92"/>
  <c r="J123"/>
  <c r="BE128"/>
  <c r="BE130"/>
  <c r="BE136"/>
  <c r="BE146"/>
  <c r="BE147"/>
  <c r="BE151"/>
  <c r="BE157"/>
  <c r="BE171"/>
  <c r="BE172"/>
  <c r="BE173"/>
  <c r="BE192"/>
  <c r="BE197"/>
  <c r="BE198"/>
  <c r="BE201"/>
  <c r="BE202"/>
  <c r="BE131"/>
  <c r="BE133"/>
  <c r="BE135"/>
  <c r="BE138"/>
  <c r="BE139"/>
  <c r="BE141"/>
  <c r="BE142"/>
  <c r="BE143"/>
  <c r="BE144"/>
  <c r="BE148"/>
  <c r="BE149"/>
  <c r="BE150"/>
  <c r="BE153"/>
  <c r="BE154"/>
  <c r="BE160"/>
  <c r="BE161"/>
  <c r="BE166"/>
  <c r="BE176"/>
  <c r="BE177"/>
  <c r="BE178"/>
  <c r="BE180"/>
  <c r="BE181"/>
  <c r="BE186"/>
  <c r="BE193"/>
  <c r="BE200"/>
  <c r="BE209"/>
  <c i="8" r="E85"/>
  <c r="J89"/>
  <c r="F92"/>
  <c r="J92"/>
  <c r="BE123"/>
  <c r="BE124"/>
  <c r="BE125"/>
  <c r="BE127"/>
  <c r="BE128"/>
  <c r="BE129"/>
  <c r="BE131"/>
  <c r="BE132"/>
  <c r="BE133"/>
  <c r="BE134"/>
  <c r="BE135"/>
  <c r="BE136"/>
  <c r="BE138"/>
  <c r="BE139"/>
  <c r="BE140"/>
  <c r="BE141"/>
  <c r="BE143"/>
  <c r="BE144"/>
  <c i="7" r="E85"/>
  <c r="J89"/>
  <c r="J92"/>
  <c r="F129"/>
  <c r="BE135"/>
  <c r="BE137"/>
  <c r="BE139"/>
  <c r="BE140"/>
  <c r="BE141"/>
  <c r="BE143"/>
  <c r="BE144"/>
  <c r="BE145"/>
  <c r="BE146"/>
  <c r="BE147"/>
  <c r="BE148"/>
  <c r="BE154"/>
  <c r="BE155"/>
  <c r="BE156"/>
  <c r="BE157"/>
  <c r="BE158"/>
  <c r="BE159"/>
  <c r="BE160"/>
  <c r="BE161"/>
  <c r="BE162"/>
  <c r="BE164"/>
  <c r="BE167"/>
  <c r="BE168"/>
  <c r="BE169"/>
  <c r="BE170"/>
  <c r="BE171"/>
  <c r="BE172"/>
  <c r="BE173"/>
  <c r="BE174"/>
  <c r="BE175"/>
  <c r="BE177"/>
  <c r="BE178"/>
  <c r="BE179"/>
  <c r="BE180"/>
  <c r="BE181"/>
  <c r="BE182"/>
  <c r="BE184"/>
  <c r="BE185"/>
  <c r="BE186"/>
  <c r="BE187"/>
  <c r="BE188"/>
  <c r="BE189"/>
  <c r="BE190"/>
  <c r="BE191"/>
  <c r="BE192"/>
  <c r="BE193"/>
  <c r="BE195"/>
  <c r="BE196"/>
  <c r="BE197"/>
  <c r="BE198"/>
  <c r="BE199"/>
  <c r="BE163"/>
  <c r="BE239"/>
  <c r="BE165"/>
  <c r="BE166"/>
  <c r="BE194"/>
  <c r="BE200"/>
  <c r="BE201"/>
  <c r="BE202"/>
  <c r="BE203"/>
  <c r="BE204"/>
  <c r="BE205"/>
  <c r="BE206"/>
  <c r="BE207"/>
  <c r="BE208"/>
  <c r="BE209"/>
  <c r="BE210"/>
  <c r="BE211"/>
  <c r="BE212"/>
  <c r="BE213"/>
  <c r="BE215"/>
  <c r="BE216"/>
  <c r="BE217"/>
  <c r="BE218"/>
  <c r="BE219"/>
  <c r="BE220"/>
  <c r="BE221"/>
  <c r="BE222"/>
  <c r="BE223"/>
  <c r="BE224"/>
  <c r="BE225"/>
  <c r="BE226"/>
  <c r="BE228"/>
  <c r="BE229"/>
  <c r="BE230"/>
  <c r="BE231"/>
  <c r="BE232"/>
  <c r="BE233"/>
  <c r="BE234"/>
  <c r="BE235"/>
  <c r="BE236"/>
  <c r="BE237"/>
  <c r="BE238"/>
  <c r="BE240"/>
  <c r="BE241"/>
  <c r="BE242"/>
  <c r="BE244"/>
  <c r="BE245"/>
  <c r="BE246"/>
  <c r="BE247"/>
  <c r="BE248"/>
  <c r="BE249"/>
  <c r="BE250"/>
  <c r="BE252"/>
  <c r="BE253"/>
  <c r="BE254"/>
  <c r="BE255"/>
  <c r="BE256"/>
  <c r="BE257"/>
  <c r="BE258"/>
  <c r="BE259"/>
  <c r="BE260"/>
  <c r="BE261"/>
  <c r="BE262"/>
  <c r="BE263"/>
  <c r="BE264"/>
  <c r="BE265"/>
  <c r="BE266"/>
  <c r="BE267"/>
  <c r="BE268"/>
  <c r="BE269"/>
  <c i="6" r="F92"/>
  <c r="BE137"/>
  <c r="BE142"/>
  <c r="BE148"/>
  <c r="BE149"/>
  <c r="BE151"/>
  <c r="BE156"/>
  <c r="BE158"/>
  <c r="BE179"/>
  <c r="J122"/>
  <c r="BE128"/>
  <c r="BE132"/>
  <c r="BE133"/>
  <c r="BE134"/>
  <c r="BE145"/>
  <c r="BE147"/>
  <c r="BE154"/>
  <c r="BE171"/>
  <c r="BE175"/>
  <c r="BE190"/>
  <c r="BE194"/>
  <c r="BE195"/>
  <c r="BE197"/>
  <c r="J89"/>
  <c r="BE130"/>
  <c r="BE141"/>
  <c r="BE146"/>
  <c r="BE159"/>
  <c r="BE166"/>
  <c r="BE172"/>
  <c r="BE182"/>
  <c r="BE185"/>
  <c r="BE187"/>
  <c r="BE188"/>
  <c r="BE191"/>
  <c r="E85"/>
  <c r="BE139"/>
  <c r="BE153"/>
  <c r="BE157"/>
  <c r="BE161"/>
  <c r="BE163"/>
  <c r="BE167"/>
  <c r="BE169"/>
  <c r="BE177"/>
  <c r="BE193"/>
  <c i="5" r="E85"/>
  <c r="J128"/>
  <c r="F131"/>
  <c r="BE141"/>
  <c r="BE142"/>
  <c r="BE143"/>
  <c r="BE158"/>
  <c r="BE165"/>
  <c r="BE169"/>
  <c r="BE196"/>
  <c r="BE211"/>
  <c r="BE217"/>
  <c r="BE225"/>
  <c r="BE230"/>
  <c r="BE240"/>
  <c r="BE243"/>
  <c r="BE262"/>
  <c r="BE267"/>
  <c r="BE298"/>
  <c r="BE304"/>
  <c r="BE145"/>
  <c r="BE148"/>
  <c r="BE151"/>
  <c r="BE155"/>
  <c r="BE161"/>
  <c r="BE173"/>
  <c r="BE180"/>
  <c r="BE188"/>
  <c r="BE193"/>
  <c r="BE197"/>
  <c r="BE198"/>
  <c r="BE200"/>
  <c r="BE208"/>
  <c r="BE223"/>
  <c r="BE244"/>
  <c r="BE247"/>
  <c r="BE249"/>
  <c r="BE253"/>
  <c r="BE266"/>
  <c r="BE278"/>
  <c r="BE281"/>
  <c r="BE286"/>
  <c r="BE288"/>
  <c r="BE293"/>
  <c r="BE297"/>
  <c r="BE299"/>
  <c r="BE301"/>
  <c r="BE302"/>
  <c r="BE310"/>
  <c r="BE315"/>
  <c r="BE168"/>
  <c r="BE176"/>
  <c r="BE179"/>
  <c r="BE201"/>
  <c r="BE202"/>
  <c r="BE224"/>
  <c r="BE228"/>
  <c r="BE233"/>
  <c r="BE236"/>
  <c r="BE237"/>
  <c r="BE252"/>
  <c r="BE256"/>
  <c r="BE257"/>
  <c r="BE259"/>
  <c r="BE263"/>
  <c r="BE269"/>
  <c r="BE275"/>
  <c r="BE284"/>
  <c r="BE290"/>
  <c r="BE294"/>
  <c r="BE295"/>
  <c r="BE303"/>
  <c r="BE305"/>
  <c r="BE314"/>
  <c r="BE318"/>
  <c r="BE320"/>
  <c r="BE323"/>
  <c i="4" r="BK140"/>
  <c r="J140"/>
  <c r="J97"/>
  <c i="5" r="J92"/>
  <c r="BE137"/>
  <c r="BE140"/>
  <c r="BE152"/>
  <c r="BE181"/>
  <c r="BE183"/>
  <c r="BE199"/>
  <c r="BE205"/>
  <c r="BE214"/>
  <c r="BE215"/>
  <c r="BE220"/>
  <c r="BE272"/>
  <c r="BE296"/>
  <c r="BE307"/>
  <c r="BE311"/>
  <c i="4" r="E85"/>
  <c r="J133"/>
  <c r="F136"/>
  <c r="BE148"/>
  <c r="BE152"/>
  <c r="BE155"/>
  <c r="BE156"/>
  <c r="BE161"/>
  <c r="BE164"/>
  <c r="BE175"/>
  <c r="BE181"/>
  <c r="BE188"/>
  <c r="BE194"/>
  <c r="BE200"/>
  <c r="BE209"/>
  <c r="BE226"/>
  <c r="BE238"/>
  <c r="BE241"/>
  <c r="BE259"/>
  <c r="BE272"/>
  <c r="BE287"/>
  <c r="BE295"/>
  <c r="BE303"/>
  <c r="BE308"/>
  <c r="BE309"/>
  <c r="BE314"/>
  <c r="BE321"/>
  <c r="BE324"/>
  <c r="BE327"/>
  <c r="BE336"/>
  <c r="BE347"/>
  <c r="BE391"/>
  <c r="BE394"/>
  <c r="BE400"/>
  <c r="BE405"/>
  <c r="BE407"/>
  <c r="BE409"/>
  <c r="BE419"/>
  <c r="BE425"/>
  <c r="BE452"/>
  <c r="BE460"/>
  <c r="BE468"/>
  <c r="BE470"/>
  <c r="BE479"/>
  <c r="BE494"/>
  <c r="BE496"/>
  <c r="BE501"/>
  <c r="BE506"/>
  <c r="BE514"/>
  <c r="BE534"/>
  <c r="BE538"/>
  <c r="BE550"/>
  <c r="BE555"/>
  <c r="BE569"/>
  <c r="BE574"/>
  <c r="BE593"/>
  <c r="BE602"/>
  <c r="BE630"/>
  <c r="BE643"/>
  <c r="BE644"/>
  <c r="BE646"/>
  <c r="BE660"/>
  <c r="BE662"/>
  <c r="BE217"/>
  <c r="BE232"/>
  <c r="BE235"/>
  <c r="BE244"/>
  <c r="BE262"/>
  <c r="BE306"/>
  <c r="BE310"/>
  <c r="BE345"/>
  <c r="BE368"/>
  <c r="BE369"/>
  <c r="BE381"/>
  <c r="BE384"/>
  <c r="BE385"/>
  <c r="BE387"/>
  <c r="BE389"/>
  <c r="BE403"/>
  <c r="BE406"/>
  <c r="BE420"/>
  <c r="BE421"/>
  <c r="BE422"/>
  <c r="BE423"/>
  <c r="BE426"/>
  <c r="BE441"/>
  <c r="BE446"/>
  <c r="BE454"/>
  <c r="BE461"/>
  <c r="BE473"/>
  <c r="BE485"/>
  <c r="BE525"/>
  <c r="BE547"/>
  <c r="BE548"/>
  <c r="BE564"/>
  <c r="BE597"/>
  <c r="BE599"/>
  <c r="BE619"/>
  <c r="BE622"/>
  <c r="BE648"/>
  <c r="BE658"/>
  <c i="3" r="J333"/>
  <c r="J105"/>
  <c i="4" r="BE149"/>
  <c r="BE158"/>
  <c r="BE173"/>
  <c r="BE184"/>
  <c r="BE197"/>
  <c r="BE203"/>
  <c r="BE206"/>
  <c r="BE216"/>
  <c r="BE250"/>
  <c r="BE254"/>
  <c r="BE255"/>
  <c r="BE274"/>
  <c r="BE280"/>
  <c r="BE281"/>
  <c r="BE304"/>
  <c r="BE313"/>
  <c r="BE363"/>
  <c r="BE370"/>
  <c r="BE382"/>
  <c r="BE383"/>
  <c r="BE392"/>
  <c r="BE412"/>
  <c r="BE428"/>
  <c r="BE443"/>
  <c r="BE482"/>
  <c r="BE490"/>
  <c r="BE510"/>
  <c r="BE512"/>
  <c r="BE516"/>
  <c r="BE518"/>
  <c r="BE521"/>
  <c r="BE533"/>
  <c r="BE535"/>
  <c r="BE544"/>
  <c r="BE545"/>
  <c r="BE549"/>
  <c r="BE558"/>
  <c r="BE583"/>
  <c r="BE592"/>
  <c r="BE594"/>
  <c r="BE595"/>
  <c r="BE604"/>
  <c r="BE610"/>
  <c r="BE611"/>
  <c r="BE617"/>
  <c r="BE624"/>
  <c r="BE636"/>
  <c r="BE656"/>
  <c r="J92"/>
  <c r="BE142"/>
  <c r="BE153"/>
  <c r="BE170"/>
  <c r="BE178"/>
  <c r="BE191"/>
  <c r="BE214"/>
  <c r="BE215"/>
  <c r="BE220"/>
  <c r="BE223"/>
  <c r="BE247"/>
  <c r="BE256"/>
  <c r="BE265"/>
  <c r="BE271"/>
  <c r="BE366"/>
  <c r="BE401"/>
  <c r="BE417"/>
  <c r="BE438"/>
  <c r="BE449"/>
  <c r="BE467"/>
  <c r="BE469"/>
  <c r="BE471"/>
  <c r="BE508"/>
  <c r="BE523"/>
  <c r="BE527"/>
  <c r="BE532"/>
  <c r="BE536"/>
  <c r="BE546"/>
  <c r="BE551"/>
  <c r="BE554"/>
  <c r="BE556"/>
  <c r="BE557"/>
  <c r="BE565"/>
  <c r="BE568"/>
  <c r="BE570"/>
  <c r="BE571"/>
  <c r="BE577"/>
  <c r="BE589"/>
  <c r="BE591"/>
  <c r="BE596"/>
  <c r="BE637"/>
  <c r="BE645"/>
  <c r="BE657"/>
  <c i="3" r="J132"/>
  <c r="J135"/>
  <c r="BE141"/>
  <c r="BE146"/>
  <c r="BE147"/>
  <c r="BE163"/>
  <c r="BE166"/>
  <c r="BE178"/>
  <c r="BE237"/>
  <c r="BE310"/>
  <c r="BE327"/>
  <c r="BE388"/>
  <c r="BE393"/>
  <c r="BE394"/>
  <c r="BE396"/>
  <c r="BE398"/>
  <c r="BE399"/>
  <c r="BE402"/>
  <c r="BE407"/>
  <c r="BE416"/>
  <c r="BE419"/>
  <c r="BE421"/>
  <c r="BE425"/>
  <c r="BE431"/>
  <c r="BE433"/>
  <c r="BE435"/>
  <c r="BE438"/>
  <c r="BE440"/>
  <c r="BE443"/>
  <c r="BE446"/>
  <c r="BE447"/>
  <c r="BE449"/>
  <c r="BE451"/>
  <c r="BE453"/>
  <c r="BE461"/>
  <c r="BE462"/>
  <c r="BE463"/>
  <c r="BE464"/>
  <c r="BE466"/>
  <c r="BE474"/>
  <c r="BE475"/>
  <c r="BE476"/>
  <c r="BE477"/>
  <c r="BE478"/>
  <c r="BE479"/>
  <c r="BE480"/>
  <c r="BE481"/>
  <c r="BE483"/>
  <c r="BE485"/>
  <c r="BE486"/>
  <c r="BE487"/>
  <c r="BE488"/>
  <c r="BE489"/>
  <c r="BE497"/>
  <c r="BE498"/>
  <c r="BE501"/>
  <c r="BE502"/>
  <c r="BE503"/>
  <c r="BE504"/>
  <c r="BE505"/>
  <c r="BE506"/>
  <c r="BE507"/>
  <c r="BE509"/>
  <c r="BE511"/>
  <c r="BE512"/>
  <c r="BE513"/>
  <c r="BE514"/>
  <c r="BE515"/>
  <c r="BE517"/>
  <c r="BE525"/>
  <c r="BE526"/>
  <c r="BE534"/>
  <c r="BE535"/>
  <c r="E85"/>
  <c r="BE152"/>
  <c r="BE155"/>
  <c r="BE156"/>
  <c r="BE176"/>
  <c r="BE179"/>
  <c r="BE182"/>
  <c r="BE189"/>
  <c r="BE197"/>
  <c r="BE204"/>
  <c r="BE205"/>
  <c r="BE206"/>
  <c r="BE212"/>
  <c r="BE213"/>
  <c r="BE230"/>
  <c r="BE231"/>
  <c r="BE233"/>
  <c r="BE344"/>
  <c r="BE387"/>
  <c r="BE423"/>
  <c r="BE429"/>
  <c r="BE508"/>
  <c r="F92"/>
  <c r="BE144"/>
  <c r="BE145"/>
  <c r="BE149"/>
  <c r="BE159"/>
  <c r="BE177"/>
  <c r="BE180"/>
  <c r="BE181"/>
  <c r="BE186"/>
  <c r="BE191"/>
  <c r="BE203"/>
  <c r="BE222"/>
  <c r="BE232"/>
  <c r="BE236"/>
  <c r="BE238"/>
  <c r="BE241"/>
  <c r="BE244"/>
  <c r="BE247"/>
  <c r="BE249"/>
  <c r="BE251"/>
  <c r="BE255"/>
  <c r="BE261"/>
  <c r="BE264"/>
  <c r="BE272"/>
  <c r="BE280"/>
  <c r="BE286"/>
  <c r="BE295"/>
  <c r="BE304"/>
  <c r="BE305"/>
  <c r="BE306"/>
  <c r="BE307"/>
  <c r="BE308"/>
  <c r="BE309"/>
  <c r="BE313"/>
  <c r="BE321"/>
  <c r="BE324"/>
  <c r="BE331"/>
  <c r="BE334"/>
  <c r="BE336"/>
  <c r="BE338"/>
  <c r="BE340"/>
  <c r="BE342"/>
  <c r="BE343"/>
  <c r="BE349"/>
  <c r="BE354"/>
  <c r="BE357"/>
  <c r="BE358"/>
  <c r="BE364"/>
  <c r="BE372"/>
  <c r="BE375"/>
  <c r="BE381"/>
  <c r="BE384"/>
  <c r="BE386"/>
  <c r="BE390"/>
  <c r="BE391"/>
  <c r="BE392"/>
  <c r="BE401"/>
  <c r="BE403"/>
  <c r="BE404"/>
  <c r="BE405"/>
  <c r="BE413"/>
  <c r="BE427"/>
  <c r="BE536"/>
  <c r="BE538"/>
  <c r="BE546"/>
  <c r="BE555"/>
  <c r="BE556"/>
  <c r="BE564"/>
  <c r="BE565"/>
  <c r="BE568"/>
  <c r="BE569"/>
  <c r="BE570"/>
  <c r="BE571"/>
  <c r="BE573"/>
  <c r="BE581"/>
  <c r="BE582"/>
  <c r="BE583"/>
  <c r="BE585"/>
  <c r="BE591"/>
  <c i="2" r="J92"/>
  <c r="F117"/>
  <c r="E85"/>
  <c r="BE127"/>
  <c r="BE130"/>
  <c r="BE131"/>
  <c r="BE132"/>
  <c r="BE133"/>
  <c r="BE134"/>
  <c r="BE135"/>
  <c r="BE136"/>
  <c r="BE139"/>
  <c r="J114"/>
  <c r="BE122"/>
  <c r="BE123"/>
  <c r="BE124"/>
  <c r="BE126"/>
  <c r="BE128"/>
  <c r="BE129"/>
  <c r="F37"/>
  <c i="1" r="BD95"/>
  <c i="3" r="F34"/>
  <c i="1" r="BA96"/>
  <c i="4" r="F34"/>
  <c i="1" r="BA97"/>
  <c i="5" r="F36"/>
  <c i="1" r="BC98"/>
  <c i="6" r="F35"/>
  <c i="1" r="BB99"/>
  <c i="6" r="F36"/>
  <c i="1" r="BC99"/>
  <c i="7" r="F34"/>
  <c i="1" r="BA100"/>
  <c i="7" r="F37"/>
  <c i="1" r="BD100"/>
  <c i="9" r="F34"/>
  <c i="1" r="BA102"/>
  <c i="10" r="F36"/>
  <c i="1" r="BC103"/>
  <c i="2" r="F34"/>
  <c i="1" r="BA95"/>
  <c i="2" r="F36"/>
  <c i="1" r="BC95"/>
  <c i="3" r="F37"/>
  <c i="1" r="BD96"/>
  <c i="4" r="F36"/>
  <c i="1" r="BC97"/>
  <c i="5" r="F34"/>
  <c i="1" r="BA98"/>
  <c i="5" r="F35"/>
  <c i="1" r="BB98"/>
  <c i="6" r="F34"/>
  <c i="1" r="BA99"/>
  <c i="7" r="F35"/>
  <c i="1" r="BB100"/>
  <c i="8" r="J34"/>
  <c i="1" r="AW101"/>
  <c i="8" r="F37"/>
  <c i="1" r="BD101"/>
  <c i="9" r="J34"/>
  <c i="1" r="AW102"/>
  <c i="10" r="J34"/>
  <c i="1" r="AW103"/>
  <c i="2" r="J34"/>
  <c i="1" r="AW95"/>
  <c i="3" r="F35"/>
  <c i="1" r="BB96"/>
  <c i="3" r="F36"/>
  <c i="1" r="BC96"/>
  <c i="4" r="F35"/>
  <c i="1" r="BB97"/>
  <c i="4" r="F37"/>
  <c i="1" r="BD97"/>
  <c i="6" r="J34"/>
  <c i="1" r="AW99"/>
  <c i="6" r="F37"/>
  <c i="1" r="BD99"/>
  <c i="7" r="F36"/>
  <c i="1" r="BC100"/>
  <c i="8" r="F35"/>
  <c i="1" r="BB101"/>
  <c i="8" r="F36"/>
  <c i="1" r="BC101"/>
  <c i="9" r="F35"/>
  <c i="1" r="BB102"/>
  <c i="10" r="F34"/>
  <c i="1" r="BA103"/>
  <c i="10" r="F37"/>
  <c i="1" r="BD103"/>
  <c i="2" r="F35"/>
  <c i="1" r="BB95"/>
  <c i="3" r="J34"/>
  <c i="1" r="AW96"/>
  <c i="4" r="J34"/>
  <c i="1" r="AW97"/>
  <c i="5" r="J34"/>
  <c i="1" r="AW98"/>
  <c i="5" r="F37"/>
  <c i="1" r="BD98"/>
  <c i="7" r="J34"/>
  <c i="1" r="AW100"/>
  <c i="8" r="F34"/>
  <c i="1" r="BA101"/>
  <c i="9" r="F36"/>
  <c i="1" r="BC102"/>
  <c i="9" r="F37"/>
  <c i="1" r="BD102"/>
  <c i="10" r="F35"/>
  <c i="1" r="BB103"/>
  <c i="4" l="1" r="P410"/>
  <c i="10" r="T130"/>
  <c i="8" r="T121"/>
  <c i="5" r="P218"/>
  <c r="P134"/>
  <c i="1" r="AU98"/>
  <c i="5" r="T135"/>
  <c i="4" r="P140"/>
  <c r="P139"/>
  <c i="1" r="AU97"/>
  <c i="3" r="BK332"/>
  <c r="J332"/>
  <c r="J104"/>
  <c i="8" r="P121"/>
  <c i="1" r="AU101"/>
  <c i="4" r="R140"/>
  <c i="3" r="T332"/>
  <c i="4" r="R410"/>
  <c r="T140"/>
  <c i="3" r="R332"/>
  <c r="R139"/>
  <c r="R138"/>
  <c i="2" r="R120"/>
  <c i="6" r="P126"/>
  <c r="P125"/>
  <c i="1" r="AU99"/>
  <c i="4" r="T410"/>
  <c i="3" r="P139"/>
  <c i="5" r="T218"/>
  <c i="6" r="R126"/>
  <c r="R125"/>
  <c i="3" r="P332"/>
  <c r="T138"/>
  <c i="2" r="T120"/>
  <c i="10" r="P130"/>
  <c i="1" r="AU103"/>
  <c i="8" r="R121"/>
  <c i="7" r="R152"/>
  <c r="R132"/>
  <c i="6" r="T126"/>
  <c r="T125"/>
  <c i="5" r="R218"/>
  <c i="10" r="R130"/>
  <c i="7" r="T132"/>
  <c i="5" r="R135"/>
  <c r="R134"/>
  <c i="2" r="P120"/>
  <c i="1" r="AU95"/>
  <c i="2" r="BK137"/>
  <c r="J137"/>
  <c r="J99"/>
  <c i="5" r="BK218"/>
  <c r="J218"/>
  <c r="J104"/>
  <c i="8" r="BK121"/>
  <c r="J121"/>
  <c i="3" r="BK139"/>
  <c r="J139"/>
  <c r="J97"/>
  <c i="6" r="BK126"/>
  <c r="J126"/>
  <c r="J97"/>
  <c i="7" r="BK133"/>
  <c r="J133"/>
  <c r="J97"/>
  <c r="BK152"/>
  <c r="J152"/>
  <c r="J105"/>
  <c i="9" r="BK126"/>
  <c r="J126"/>
  <c i="2" r="BK120"/>
  <c r="J120"/>
  <c r="J96"/>
  <c i="4" r="BK410"/>
  <c r="J410"/>
  <c r="J105"/>
  <c i="5" r="BK135"/>
  <c r="J135"/>
  <c r="J97"/>
  <c i="10" r="BK130"/>
  <c r="J130"/>
  <c i="4" r="BK139"/>
  <c r="J139"/>
  <c r="J96"/>
  <c i="3" r="J33"/>
  <c i="1" r="AV96"/>
  <c r="AT96"/>
  <c i="5" r="J33"/>
  <c i="1" r="AV98"/>
  <c r="AT98"/>
  <c i="8" r="F33"/>
  <c i="1" r="AZ101"/>
  <c i="9" r="J33"/>
  <c i="1" r="AV102"/>
  <c r="AT102"/>
  <c i="10" r="J33"/>
  <c i="1" r="AV103"/>
  <c r="AT103"/>
  <c i="9" r="J30"/>
  <c i="1" r="AG102"/>
  <c i="10" r="J30"/>
  <c i="1" r="AG103"/>
  <c i="2" r="J33"/>
  <c i="1" r="AV95"/>
  <c r="AT95"/>
  <c i="4" r="J33"/>
  <c i="1" r="AV97"/>
  <c r="AT97"/>
  <c i="6" r="J33"/>
  <c i="1" r="AV99"/>
  <c r="AT99"/>
  <c i="7" r="J33"/>
  <c i="1" r="AV100"/>
  <c r="AT100"/>
  <c r="BC94"/>
  <c r="AY94"/>
  <c r="BA94"/>
  <c r="W30"/>
  <c i="8" r="J30"/>
  <c i="1" r="AG101"/>
  <c i="2" r="F33"/>
  <c i="1" r="AZ95"/>
  <c i="3" r="F33"/>
  <c i="1" r="AZ96"/>
  <c i="4" r="F33"/>
  <c i="1" r="AZ97"/>
  <c i="6" r="F33"/>
  <c i="1" r="AZ99"/>
  <c i="7" r="F33"/>
  <c i="1" r="AZ100"/>
  <c r="BD94"/>
  <c r="W33"/>
  <c r="BB94"/>
  <c r="W31"/>
  <c i="5" r="F33"/>
  <c i="1" r="AZ98"/>
  <c i="8" r="J33"/>
  <c i="1" r="AV101"/>
  <c r="AT101"/>
  <c r="AN101"/>
  <c i="9" r="F33"/>
  <c i="1" r="AZ102"/>
  <c i="10" r="F33"/>
  <c i="1" r="AZ103"/>
  <c i="3" l="1" r="P138"/>
  <c i="1" r="AU96"/>
  <c i="4" r="R139"/>
  <c r="T139"/>
  <c i="5" r="T134"/>
  <c i="9" r="J96"/>
  <c i="10" r="J96"/>
  <c i="6" r="BK125"/>
  <c r="J125"/>
  <c r="J96"/>
  <c i="8" r="J96"/>
  <c i="7" r="BK132"/>
  <c r="J132"/>
  <c i="5" r="BK134"/>
  <c r="J134"/>
  <c r="J96"/>
  <c i="3" r="BK138"/>
  <c r="J138"/>
  <c r="J96"/>
  <c i="10" r="J39"/>
  <c i="9" r="J39"/>
  <c i="8" r="J39"/>
  <c i="1" r="AN102"/>
  <c r="AN103"/>
  <c r="AU94"/>
  <c i="7" r="J30"/>
  <c i="1" r="AG100"/>
  <c r="W32"/>
  <c r="AW94"/>
  <c r="AK30"/>
  <c i="2" r="J30"/>
  <c i="1" r="AG95"/>
  <c i="4" r="J30"/>
  <c i="1" r="AG97"/>
  <c r="AN97"/>
  <c r="AX94"/>
  <c r="AZ94"/>
  <c r="AV94"/>
  <c r="AK29"/>
  <c i="7" l="1" r="J39"/>
  <c i="2" r="J39"/>
  <c i="7" r="J96"/>
  <c i="4" r="J39"/>
  <c i="1" r="AN95"/>
  <c r="AN100"/>
  <c i="6" r="J30"/>
  <c i="1" r="AG99"/>
  <c i="3" r="J30"/>
  <c i="1" r="AG96"/>
  <c r="AN96"/>
  <c i="5" r="J30"/>
  <c i="1" r="AG98"/>
  <c r="AN98"/>
  <c r="W29"/>
  <c r="AT94"/>
  <c i="6" l="1" r="J39"/>
  <c i="3" r="J39"/>
  <c i="5" r="J39"/>
  <c i="1" r="AN99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<sst xmlns="http://schemas.openxmlformats.org/spreadsheetml/2006/main">
  <si>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</si>
  <si>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</si>
  <si>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</si>
  <si>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</si>
  <si>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</si>
  <si>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{2184130e-2c68-44be-b74a-f553e6445584}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</si>
  <si>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</si>
  <si>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</si>
  <si>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</si>
  <si>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</si>
  <si>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</si>
  <si>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</si>
  <si>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</si>
  <si>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</si>
  <si>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</si>
  <si>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</si>
  <si>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</si>
  <si>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OA a SOŠ Choceň, Stavební úpravy areálu Vysokomýtská 1206, Choceň</t>
  </si>
  <si>
    <t>KSO:</t>
  </si>
  <si>
    <t>CC-CZ:</t>
  </si>
  <si>
    <t>Místo:</t>
  </si>
  <si>
    <t>Choceň</t>
  </si>
  <si>
    <t>Datum:</t>
  </si>
  <si>
    <t>16. 1. 2017</t>
  </si>
  <si>
    <t>Zadavatel:</t>
  </si>
  <si>
    <t>IČ:</t>
  </si>
  <si>
    <t>70892822</t>
  </si>
  <si>
    <t>Pardubický kraj, Komenského náměstí 125, Pardubice</t>
  </si>
  <si>
    <t>DIČ:</t>
  </si>
  <si>
    <t>CZ70892822</t>
  </si>
  <si>
    <t>Uchazeč:</t>
  </si>
  <si>
    <t>Vyplň údaj</t>
  </si>
  <si>
    <t>Projektant:</t>
  </si>
  <si>
    <t>11131845</t>
  </si>
  <si>
    <t>Jiří Hejzlar, Ing. Jiří Hejzlar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</si>
  <si>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</si>
  <si>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</si>
  <si>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</si>
  <si>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</si>
  <si>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</si>
  <si>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</si>
  <si>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</si>
  <si>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</si>
  <si>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</si>
  <si>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</si>
  <si>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</si>
  <si>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</si>
  <si>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</si>
  <si>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</si>
  <si>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</si>
  <si>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</si>
  <si>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</si>
  <si>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</si>
  <si>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</si>
  <si>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</si>
  <si>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</si>
  <si>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</si>
  <si>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</si>
  <si>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</si>
  <si>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</si>
  <si>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</si>
  <si>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</si>
  <si>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</si>
  <si>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</si>
  <si>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</si>
  <si>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</si>
  <si>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</si>
  <si>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</si>
  <si>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</si>
  <si>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</si>
  <si>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</si>
  <si>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</si>
  <si>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</si>
  <si>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</si>
  <si>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</si>
  <si>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</si>
  <si>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</si>
  <si>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</si>
  <si>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</si>
  <si>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</si>
  <si>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</si>
  <si>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</si>
  <si>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</si>
  <si>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</si>
  <si>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 xml:space="preserve">Ostatní a vedlejší náklady </t>
  </si>
  <si>
    <t>STA</t>
  </si>
  <si>
    <t>1</t>
  </si>
  <si>
    <t>{a7376cd7-d8f8-4b6e-bc43-0b0f254e2204}</t>
  </si>
  <si>
    <t>2</t>
  </si>
  <si>
    <t>02</t>
  </si>
  <si>
    <t>Objekt B</t>
  </si>
  <si>
    <t>{4b93efcf-ffd3-4ad4-91f6-e761fdf0a1c2}</t>
  </si>
  <si>
    <t>03</t>
  </si>
  <si>
    <t>Objekt D</t>
  </si>
  <si>
    <t>{6375742a-7edd-4379-8fac-29e0caff17ef}</t>
  </si>
  <si>
    <t>04</t>
  </si>
  <si>
    <t>Objekt E</t>
  </si>
  <si>
    <t>{667c1b02-9853-4fe6-8deb-7ee80529b36c}</t>
  </si>
  <si>
    <t>05</t>
  </si>
  <si>
    <t>Stavební úpravy dvora</t>
  </si>
  <si>
    <t>{81452e75-fde1-428d-ae7a-b0a16232b7f5}</t>
  </si>
  <si>
    <t>06</t>
  </si>
  <si>
    <t>TZB - Vodovod, Kanalizace, Zařizovací předměty, Vzduchotechnika</t>
  </si>
  <si>
    <t>{de5bb932-1c81-4020-aeb7-4aa4360398bc}</t>
  </si>
  <si>
    <t>07</t>
  </si>
  <si>
    <t>TZB - Plynovodní přípojka STL</t>
  </si>
  <si>
    <t>{8df08ce5-a13a-492d-83e9-635c8c99441a}</t>
  </si>
  <si>
    <t>08</t>
  </si>
  <si>
    <t>TZB - Venkovní a vnitřní plynovod NTL, topení</t>
  </si>
  <si>
    <t>{fffa035f-5dc0-4ded-8e5e-2f8612d130c1}</t>
  </si>
  <si>
    <t>09</t>
  </si>
  <si>
    <t>TZB - Elektromontáže</t>
  </si>
  <si>
    <t>{50653b40-689e-433f-b113-e84ba8f68c58}</t>
  </si>
  <si>
    <t>KRYCÍ LIST SOUPISU PRACÍ</t>
  </si>
  <si>
    <t>Objekt:</t>
  </si>
  <si>
    <t xml:space="preserve">01 - Ostatní a vedlejší náklady </t>
  </si>
  <si>
    <t>REKAPITULACE ČLENĚNÍ SOUPISU PRACÍ</t>
  </si>
  <si>
    <t>Kód dílu - Popis</t>
  </si>
  <si>
    <t>Cena celkem [CZK]</t>
  </si>
  <si>
    <t>Náklady ze soupisu prací</t>
  </si>
  <si>
    <t>-1</t>
  </si>
  <si>
    <t>VN - Vedlejší náklady</t>
  </si>
  <si>
    <t>ON - Ostatní náklady</t>
  </si>
  <si>
    <t>VRN -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</si>
  <si>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</si>
  <si>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</si>
  <si>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</si>
  <si>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</si>
  <si>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</si>
  <si>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</si>
  <si>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</si>
  <si>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</si>
  <si>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</si>
  <si>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</si>
  <si>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</si>
  <si>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</si>
  <si>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</si>
  <si>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</si>
  <si>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VN</t>
  </si>
  <si>
    <t>Vedlejší náklady</t>
  </si>
  <si>
    <t>ROZPOCET</t>
  </si>
  <si>
    <t>K</t>
  </si>
  <si>
    <t>005121011R</t>
  </si>
  <si>
    <t>Vybudování zařízení staveniště pro JKSO 801 až 803</t>
  </si>
  <si>
    <t>Soubor</t>
  </si>
  <si>
    <t>4</t>
  </si>
  <si>
    <t>005121021R</t>
  </si>
  <si>
    <t>Provoz zařízení staveniště pro JKSO 801 až 803</t>
  </si>
  <si>
    <t>3</t>
  </si>
  <si>
    <t>005121031R</t>
  </si>
  <si>
    <t>Odstranění zařízení staveniště pro JKSO 801 až 803</t>
  </si>
  <si>
    <t>6</t>
  </si>
  <si>
    <t>ON</t>
  </si>
  <si>
    <t>Ostatní náklady</t>
  </si>
  <si>
    <t>5</t>
  </si>
  <si>
    <t>005211010R</t>
  </si>
  <si>
    <t>Předání a převzetí staveniště</t>
  </si>
  <si>
    <t>10</t>
  </si>
  <si>
    <t>005211020R</t>
  </si>
  <si>
    <t>Ochrana stávajících inženýrských sítí na staveništ</t>
  </si>
  <si>
    <t>12</t>
  </si>
  <si>
    <t>7</t>
  </si>
  <si>
    <t>00524 R</t>
  </si>
  <si>
    <t>Předání a převzetí díla</t>
  </si>
  <si>
    <t>14</t>
  </si>
  <si>
    <t>8</t>
  </si>
  <si>
    <t>005241010R</t>
  </si>
  <si>
    <t>Dokumentace skutečného provedení</t>
  </si>
  <si>
    <t>16</t>
  </si>
  <si>
    <t>9</t>
  </si>
  <si>
    <t>005261010R</t>
  </si>
  <si>
    <t>Pojištění dodavatele a pojištění díla</t>
  </si>
  <si>
    <t>18</t>
  </si>
  <si>
    <t>005261021R</t>
  </si>
  <si>
    <t>Bankovní záruky za řádné provedení díla</t>
  </si>
  <si>
    <t>20</t>
  </si>
  <si>
    <t>11</t>
  </si>
  <si>
    <t>005261022R</t>
  </si>
  <si>
    <t>Bankovní záruky za splnění záručních podmínek</t>
  </si>
  <si>
    <t>22</t>
  </si>
  <si>
    <t>13</t>
  </si>
  <si>
    <t>005281010R</t>
  </si>
  <si>
    <t>Propagace</t>
  </si>
  <si>
    <t>24</t>
  </si>
  <si>
    <t>005211080R</t>
  </si>
  <si>
    <t>Bezpečnostní a hygienická opatření na staveništi</t>
  </si>
  <si>
    <t>26</t>
  </si>
  <si>
    <t>049002R</t>
  </si>
  <si>
    <t>Geometrické zaměření stavby, vč. technické mapy města</t>
  </si>
  <si>
    <t>soubor</t>
  </si>
  <si>
    <t>1024</t>
  </si>
  <si>
    <t>-258204674</t>
  </si>
  <si>
    <t>040001R</t>
  </si>
  <si>
    <t>Vytyčení stavby, vč. protokolu</t>
  </si>
  <si>
    <t>-570955273</t>
  </si>
  <si>
    <t>VRN</t>
  </si>
  <si>
    <t>Vedlejší rozpočtové náklady</t>
  </si>
  <si>
    <t>VRN1</t>
  </si>
  <si>
    <t>Průzkumné, geodetické a projektové práce</t>
  </si>
  <si>
    <t>17</t>
  </si>
  <si>
    <t>0114640R</t>
  </si>
  <si>
    <t>Měření (monitoring) úrovně osvětlení, vč. protokolu</t>
  </si>
  <si>
    <t>1961901975</t>
  </si>
  <si>
    <t>02 - Objekt B</t>
  </si>
  <si>
    <t>HSV - Práce a dodávky HSV</t>
  </si>
  <si>
    <t xml:space="preserve">    1 -  Zemní práce</t>
  </si>
  <si>
    <t xml:space="preserve">    2 - Zakládání</t>
  </si>
  <si>
    <t xml:space="preserve">    3 -  Svislé a kompletní konstrukce</t>
  </si>
  <si>
    <t xml:space="preserve">    4 -  Vodorovné konstrukce</t>
  </si>
  <si>
    <t xml:space="preserve">    6 -  Úpravy povrchů, podlahy a osazování výplní</t>
  </si>
  <si>
    <t xml:space="preserve">    998 - Přesun hmot</t>
  </si>
  <si>
    <t>PSV - Práce a dodávky PSV</t>
  </si>
  <si>
    <t xml:space="preserve">    9 -  Ostatní konstrukce a práce-bourání</t>
  </si>
  <si>
    <t xml:space="preserve">    997 -  Přesun sutě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</si>
  <si>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</si>
  <si>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</si>
  <si>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</si>
  <si>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</si>
  <si>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</si>
  <si>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</si>
  <si>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</si>
  <si>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</si>
  <si>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</si>
  <si>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</si>
  <si>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</si>
  <si>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</si>
  <si>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HSV</t>
  </si>
  <si>
    <t>Práce a dodávky HSV</t>
  </si>
  <si>
    <t xml:space="preserve"> Zemní práce</t>
  </si>
  <si>
    <t>132212101</t>
  </si>
  <si>
    <t>Hloubení rýh š do 600 mm ručním nebo pneum nářadím v soudržných horninách tř. 3</t>
  </si>
  <si>
    <t>m3</t>
  </si>
  <si>
    <t>-1424219110</t>
  </si>
  <si>
    <t>VV</t>
  </si>
  <si>
    <t>Výkres D.1.2.2</t>
  </si>
  <si>
    <t>(2,2+3,925)*0,6*1,2</t>
  </si>
  <si>
    <t>132212109</t>
  </si>
  <si>
    <t>Příplatek za lepivost u hloubení rýh š do 600 mm ručním nebo pneum nářadím v hornině tř. 3</t>
  </si>
  <si>
    <t>252825417</t>
  </si>
  <si>
    <t>162701105</t>
  </si>
  <si>
    <t>Vodorovné přemístění do 10000 m výkopku/sypaniny z horniny tř. 1 až 4</t>
  </si>
  <si>
    <t>1625621482</t>
  </si>
  <si>
    <t>171201201</t>
  </si>
  <si>
    <t>Uložení sypaniny na skládky</t>
  </si>
  <si>
    <t>-1795889178</t>
  </si>
  <si>
    <t>171201211</t>
  </si>
  <si>
    <t>Poplatek za uložení odpadu ze sypaniny na skládce (skládkovné)</t>
  </si>
  <si>
    <t>t</t>
  </si>
  <si>
    <t>73403085</t>
  </si>
  <si>
    <t>Zakládání</t>
  </si>
  <si>
    <t>271532213</t>
  </si>
  <si>
    <t>Podsyp pod základové konstrukce se zhutněním z hrubého kameniva frakce 8 až 16 mm</t>
  </si>
  <si>
    <t>-377091812</t>
  </si>
  <si>
    <t>(3,75*1,6)* 0,3</t>
  </si>
  <si>
    <t>273313511</t>
  </si>
  <si>
    <t>Základové desky z betonu tř. C 12/15</t>
  </si>
  <si>
    <t>-402067746</t>
  </si>
  <si>
    <t>3,75*1,6*0,1</t>
  </si>
  <si>
    <t>273362021</t>
  </si>
  <si>
    <t>Výztuž základových desek svařovanými sítěmi Kari</t>
  </si>
  <si>
    <t>1914514968</t>
  </si>
  <si>
    <t>274313611</t>
  </si>
  <si>
    <t>Základové pásy z betonu tř. C 16/20</t>
  </si>
  <si>
    <t>-908602057</t>
  </si>
  <si>
    <t>(2,2+3,925)*0,6*0,6</t>
  </si>
  <si>
    <t>279113135</t>
  </si>
  <si>
    <t>Základová zeď tl do 400 mm z tvárnic ztraceného bednění včetně výplně z betonu tř. C 16/20</t>
  </si>
  <si>
    <t>m2</t>
  </si>
  <si>
    <t>-1081201443</t>
  </si>
  <si>
    <t>(2,2+3,925)*0,5</t>
  </si>
  <si>
    <t xml:space="preserve"> Svislé a kompletní konstrukce</t>
  </si>
  <si>
    <t>342272523</t>
  </si>
  <si>
    <t>Příčky tl 150 mm z pórobetonových přesných hladkých příčkovek objemové hmotnosti 500 kg/m3</t>
  </si>
  <si>
    <t>-1395197202</t>
  </si>
  <si>
    <t>Výkres D.1.1.21, 1NP</t>
  </si>
  <si>
    <t>(3,7+3,05+6,6+1,825)*2,6-0,8*2*2</t>
  </si>
  <si>
    <t>311272324</t>
  </si>
  <si>
    <t>Zdivo nosné tl 375 mm z pórobetonových přesných hladkých tvárnic Ytong hmotnosti 500 kg/m3</t>
  </si>
  <si>
    <t>1158533672</t>
  </si>
  <si>
    <t>(2,2+0,375+5,375)*2,6*0,375-0,75*1,5*0,375</t>
  </si>
  <si>
    <t>Výkres D.1.1.22, 2NP</t>
  </si>
  <si>
    <t>(2,2+0,375+5,375)*2,83*0,375-0,75*1,5*0,375</t>
  </si>
  <si>
    <t>Výkres D.1.1.23, 3NP</t>
  </si>
  <si>
    <t>(15,5+10,7+15,5)*3*0,375-1,3*0,75*0,375-1,4*1,5*0,375*3-1,9*1,5*0,375-1*0,75*0,375-0,75*1,5*0,375-2,4*1,5*0,375*4-1,2*1,5*0,375</t>
  </si>
  <si>
    <t>Atika</t>
  </si>
  <si>
    <t>(15,5+10,7)*0,5*0,375</t>
  </si>
  <si>
    <t>Součet</t>
  </si>
  <si>
    <t>317142322</t>
  </si>
  <si>
    <t>Překlady nenosné přímé z pórobetonu Ytong v příčkách tl 150 mm pro světlost otvoru do 1010 mm</t>
  </si>
  <si>
    <t>kus</t>
  </si>
  <si>
    <t>-760955179</t>
  </si>
  <si>
    <t>317143712</t>
  </si>
  <si>
    <t>Překlady nosné z pórobetonu Ytong ve zdech tl 375 mm pro světlost otvoru do 900 mm</t>
  </si>
  <si>
    <t>-1317745689</t>
  </si>
  <si>
    <t>317352811</t>
  </si>
  <si>
    <t>Ztracené bednění překladů z pórobetonových UPA profilů Ytong světlost do 2500 mm ve zdech tl 375 mm</t>
  </si>
  <si>
    <t>-843700639</t>
  </si>
  <si>
    <t>317941123</t>
  </si>
  <si>
    <t>Osazování ocelových válcovaných nosníků na zdivu I, IE, U, UE nebo L do č 22</t>
  </si>
  <si>
    <t>279550448</t>
  </si>
  <si>
    <t>M</t>
  </si>
  <si>
    <t>130107160</t>
  </si>
  <si>
    <t>ocel profilová IPN, v jakosti 11 375, h=140 mm</t>
  </si>
  <si>
    <t>1344040754</t>
  </si>
  <si>
    <t>130108180</t>
  </si>
  <si>
    <t>ocel profilová UPN, v jakosti 11 375, h=120 mm</t>
  </si>
  <si>
    <t>789719349</t>
  </si>
  <si>
    <t>19</t>
  </si>
  <si>
    <t>389381R01</t>
  </si>
  <si>
    <t>Dobetonování prefabrikovaných konstrukcí, včetně výztuže</t>
  </si>
  <si>
    <t>1148098425</t>
  </si>
  <si>
    <t>Výkres D.1.2.5</t>
  </si>
  <si>
    <t>0,25*0,25*10,2</t>
  </si>
  <si>
    <t xml:space="preserve"> Vodorovné konstrukce</t>
  </si>
  <si>
    <t>411121125</t>
  </si>
  <si>
    <t xml:space="preserve">Montáž prefabrikovaných ŽB stropů ze stropních panelů š 1200 mm </t>
  </si>
  <si>
    <t>858777006</t>
  </si>
  <si>
    <t>0,82*10,2+8,4*10,2+0,82*10,2+4,8*10,2</t>
  </si>
  <si>
    <t>59346861</t>
  </si>
  <si>
    <t>panel stropní předpjatý š 1190mm v 250mm</t>
  </si>
  <si>
    <t>m</t>
  </si>
  <si>
    <t>1059933632</t>
  </si>
  <si>
    <t>10,2*13</t>
  </si>
  <si>
    <t>411321313</t>
  </si>
  <si>
    <t>Stropy deskové ze ŽB tř. C 16/20</t>
  </si>
  <si>
    <t>-1529533233</t>
  </si>
  <si>
    <t>(5,325+1,925)*0,1</t>
  </si>
  <si>
    <t>Výkres D.1.2.3</t>
  </si>
  <si>
    <t>23</t>
  </si>
  <si>
    <t>411351101</t>
  </si>
  <si>
    <t>Zřízení bednění stropů deskových</t>
  </si>
  <si>
    <t>-1180331193</t>
  </si>
  <si>
    <t>5,325+1,925</t>
  </si>
  <si>
    <t>411351102</t>
  </si>
  <si>
    <t>Odstranění bednění stropů deskových</t>
  </si>
  <si>
    <t>-757303265</t>
  </si>
  <si>
    <t>25</t>
  </si>
  <si>
    <t>411354171</t>
  </si>
  <si>
    <t>Zřízení podpěrné konstrukce stropů v do 4 m pro zatížení do 5 kPa</t>
  </si>
  <si>
    <t>-1975604304</t>
  </si>
  <si>
    <t>411354172</t>
  </si>
  <si>
    <t>Odstranění podpěrné konstrukce stropů v do 4 m pro zatížení do 5 kPa</t>
  </si>
  <si>
    <t>1544488688</t>
  </si>
  <si>
    <t>27</t>
  </si>
  <si>
    <t>411354215</t>
  </si>
  <si>
    <t>Bednění stropů ztracené z hraněných trapézových vln v 50 mm plech lesklý tl 0,7 mm</t>
  </si>
  <si>
    <t>-177560784</t>
  </si>
  <si>
    <t>28</t>
  </si>
  <si>
    <t>411362021</t>
  </si>
  <si>
    <t>Výztuž stropů svařovanými sítěmi Kari</t>
  </si>
  <si>
    <t>-1799444695</t>
  </si>
  <si>
    <t>29</t>
  </si>
  <si>
    <t>417321414</t>
  </si>
  <si>
    <t>Ztužující pásy a věnce ze ŽB tř. C 20/25</t>
  </si>
  <si>
    <t>1794800591</t>
  </si>
  <si>
    <t>(1,825+0,375+5,325)*0,275*0,25</t>
  </si>
  <si>
    <t>15,5*0,175*0,25*2+9,95*0,295*0,25</t>
  </si>
  <si>
    <t>9,95*0,25*0,05</t>
  </si>
  <si>
    <t>30</t>
  </si>
  <si>
    <t>417351115</t>
  </si>
  <si>
    <t>Zřízení bednění ztužujících věnců</t>
  </si>
  <si>
    <t>-1061208887</t>
  </si>
  <si>
    <t>(1,825+0,375+5,325)*0,25</t>
  </si>
  <si>
    <t>15,5*0,25*2+9,95*0,25</t>
  </si>
  <si>
    <t>31</t>
  </si>
  <si>
    <t>417351116</t>
  </si>
  <si>
    <t>Odstranění bednění ztužujících věnců</t>
  </si>
  <si>
    <t>1691102555</t>
  </si>
  <si>
    <t>32</t>
  </si>
  <si>
    <t>417361221</t>
  </si>
  <si>
    <t>Výztuž ztužujících pásů a věnců betonářskou ocelí 10 216</t>
  </si>
  <si>
    <t>-648608964</t>
  </si>
  <si>
    <t>33</t>
  </si>
  <si>
    <t>417361821</t>
  </si>
  <si>
    <t>Výztuž ztužujících pásů a věnců betonářskou ocelí 10 505</t>
  </si>
  <si>
    <t>1081233770</t>
  </si>
  <si>
    <t>34</t>
  </si>
  <si>
    <t>430321313</t>
  </si>
  <si>
    <t>Schodišťová konstrukce a rampa ze ŽB tř. C 16/20</t>
  </si>
  <si>
    <t>1251534549</t>
  </si>
  <si>
    <t>1,625*1,75*0,1+0,16*0,3*1,75/2</t>
  </si>
  <si>
    <t>35</t>
  </si>
  <si>
    <t>430361821</t>
  </si>
  <si>
    <t>Výztuž schodišťové konstrukce a rampy betonářskou ocelí 10 505</t>
  </si>
  <si>
    <t>-1536071106</t>
  </si>
  <si>
    <t>36</t>
  </si>
  <si>
    <t>430362021</t>
  </si>
  <si>
    <t>Výztuž schodišťové konstrukce a rampy svařovanými sítěmi Kari</t>
  </si>
  <si>
    <t>-1986728881</t>
  </si>
  <si>
    <t>37</t>
  </si>
  <si>
    <t>433351131</t>
  </si>
  <si>
    <t>Zřízení bednění schodnic přímočarých schodišť v do 4 m</t>
  </si>
  <si>
    <t>-737203538</t>
  </si>
  <si>
    <t>1,625*1,7</t>
  </si>
  <si>
    <t>38</t>
  </si>
  <si>
    <t>433351132</t>
  </si>
  <si>
    <t>Odstranění bednění schodnic přímočarých schodišť v do 4 m</t>
  </si>
  <si>
    <t>1539074447</t>
  </si>
  <si>
    <t>39</t>
  </si>
  <si>
    <t>457311115</t>
  </si>
  <si>
    <t>Vyrovnávací nebo spádový beton C 16/20 včetně úpravy povrchu</t>
  </si>
  <si>
    <t>1596676696</t>
  </si>
  <si>
    <t>(15,5*0,295*0,1)*2</t>
  </si>
  <si>
    <t xml:space="preserve"> Úpravy povrchů, podlahy a osazování výplní</t>
  </si>
  <si>
    <t>40</t>
  </si>
  <si>
    <t>611131101</t>
  </si>
  <si>
    <t>Cementový postřik vnitřních stropů nanášený celoplošně ručně</t>
  </si>
  <si>
    <t>-511444429</t>
  </si>
  <si>
    <t>26,4+10,7+40,6+4+6,8+20,6+8,9+13,2+11,7</t>
  </si>
  <si>
    <t>41</t>
  </si>
  <si>
    <t>611321141</t>
  </si>
  <si>
    <t>Vápenocementová omítka štuková dvouvrstvá vnitřních stropů rovných nanášená ručně</t>
  </si>
  <si>
    <t>-909738436</t>
  </si>
  <si>
    <t>42</t>
  </si>
  <si>
    <t>611325422</t>
  </si>
  <si>
    <t>Oprava vnitřní vápenocementové štukové omítky stropů v rozsahu plochy do 30%</t>
  </si>
  <si>
    <t>1040175419</t>
  </si>
  <si>
    <t>26,9+48,8+4,8+4,8+24,5+11,3+14</t>
  </si>
  <si>
    <t>24,1+2,7+47,6+47,6+9,8</t>
  </si>
  <si>
    <t>43</t>
  </si>
  <si>
    <t>612232001</t>
  </si>
  <si>
    <t xml:space="preserve">Montáž zateplení vnitřního ostění, nadpraží hl do 200 mm polystyrenovými deskami tl do 40 mm  - úprava vnitřních špalet</t>
  </si>
  <si>
    <t>1014485620</t>
  </si>
  <si>
    <t>Výkres D.1.1.21</t>
  </si>
  <si>
    <t>2,35*1,35*4</t>
  </si>
  <si>
    <t>Výkres D.1.1.22</t>
  </si>
  <si>
    <t>2,35*1,35*5</t>
  </si>
  <si>
    <t>44</t>
  </si>
  <si>
    <t>283759320</t>
  </si>
  <si>
    <t>deska fasádní polystyrénová EPS 70 F 1000 x 500 x 40 mm</t>
  </si>
  <si>
    <t>-2136801991</t>
  </si>
  <si>
    <t>28,553*0,2</t>
  </si>
  <si>
    <t>5,711*1,1 'Přepočtené koeficientem množství</t>
  </si>
  <si>
    <t>45</t>
  </si>
  <si>
    <t>612131101</t>
  </si>
  <si>
    <t>Cementový postřik vnitřních stěn nanášený celoplošně ručně</t>
  </si>
  <si>
    <t>-360674864</t>
  </si>
  <si>
    <t>(3,05*2+3,7*2)*2,36-1,4*1,1-0,8*2+(6,6*2+3,7*2)*2,36-1,4*1,1*3-0,8*2+(2,6*2+1,825*2)*2,36-0,8*2+(2,6*2+1,825*2)*2,36-0,8*2+9,8*2,36-0,8*2*2</t>
  </si>
  <si>
    <t>(1,1+1,1+1+1)*2,83-0,7*2*2+(5,375+1,825)*2,83-0,75*1,5</t>
  </si>
  <si>
    <t>Výkres D.1.1.23</t>
  </si>
  <si>
    <t>(15,125*2+9,95)*3,03-1,3*0,75-1,4*1,5*3-1,9*1,5-1*0,75-0,75*1,5-2,4*1,5*4-1,2*1,5</t>
  </si>
  <si>
    <t>46</t>
  </si>
  <si>
    <t>612321141</t>
  </si>
  <si>
    <t>Vápenocementová omítka štuková dvouvrstvá vnitřních stěn nanášená ručně</t>
  </si>
  <si>
    <t>835419961</t>
  </si>
  <si>
    <t>47</t>
  </si>
  <si>
    <t>612325422</t>
  </si>
  <si>
    <t>Oprava vnitřní vápenocementové štukové omítky stěn v rozsahu plochy do 30%</t>
  </si>
  <si>
    <t>-1747429487</t>
  </si>
  <si>
    <t>(12+12+12+4+4)*2,6-2,35*1,35*4-0,8*2</t>
  </si>
  <si>
    <t>(5,3*2+9,7*2+5,3)*2,83-0,8*2*2-1,4*1,35*3+1,9*1,35+(11,8*2+4*2)*2,83-0,8*2*2-2,35*1,354+1,825*2,83-0,8*2</t>
  </si>
  <si>
    <t>48</t>
  </si>
  <si>
    <t>622321101</t>
  </si>
  <si>
    <t>Vápenocementová omítka hrubá jednovrstvá nezatřená vnějších stěn nanášená ručně</t>
  </si>
  <si>
    <t>-150710927</t>
  </si>
  <si>
    <t>(15,5+10,7)*10,3+15,5*9,8</t>
  </si>
  <si>
    <t>(0,5+0,9*2+(1,4+1,35*2)*3+1,9+1,35*2+0,75+1,5*2+(2,35+1,35*2)*4)*0,2</t>
  </si>
  <si>
    <t>((1,4+1,1*2)*4+0,75+1,5*2+(2,35+1,35*2)*4)*0,25</t>
  </si>
  <si>
    <t>(1,3+0,75*2+(1,4+1,5*2)*3+1,9+1,5*2+1+0,75*2+0,75+1,5*2+(2,4+1,5*2)*4+1,2+1,5*2)*0,2</t>
  </si>
  <si>
    <t>-(0,5*0,9+1,4*1,35*3+1,9*1,35+0,75*1,5+2,35*1,35*4)</t>
  </si>
  <si>
    <t>-(1,4*1,1*4+0,75*1,5+2,35*1,35*4)</t>
  </si>
  <si>
    <t>-(1,3*0,75+1,4*1,5*3+1,9*1,5+1*0,75+0,75*1,5+2,4*1,5*4+1,2*1,5)</t>
  </si>
  <si>
    <t>49</t>
  </si>
  <si>
    <t>622531011</t>
  </si>
  <si>
    <t>Tenkovrstvá silikonová zrnitá omítka tl. 1,5 mm včetně penetrace vnějších stěn</t>
  </si>
  <si>
    <t>-1533286322</t>
  </si>
  <si>
    <t>50</t>
  </si>
  <si>
    <t>622131101</t>
  </si>
  <si>
    <t>Cementový postřik vnějších stěn nanášený celoplošně ručně</t>
  </si>
  <si>
    <t>-1575400279</t>
  </si>
  <si>
    <t>51</t>
  </si>
  <si>
    <t>622142001</t>
  </si>
  <si>
    <t>Potažení vnějších stěn sklovláknitým pletivem vtlačeným do tenkovrstvé hmoty</t>
  </si>
  <si>
    <t>1179401435</t>
  </si>
  <si>
    <t>52</t>
  </si>
  <si>
    <t>622143003</t>
  </si>
  <si>
    <t>Montáž omítkových plastových nebo pozinkovaných rohových profilů s tkaninou</t>
  </si>
  <si>
    <t>-715308107</t>
  </si>
  <si>
    <t>53</t>
  </si>
  <si>
    <t>590514800</t>
  </si>
  <si>
    <t>lišta rohová Al 10/10 cm s tkaninou bal. 2,5 m</t>
  </si>
  <si>
    <t>1510728356</t>
  </si>
  <si>
    <t>54</t>
  </si>
  <si>
    <t>622143004</t>
  </si>
  <si>
    <t>Montáž omítkových samolepících začišťovacích profilů (APU lišt)</t>
  </si>
  <si>
    <t>143307701</t>
  </si>
  <si>
    <t>55</t>
  </si>
  <si>
    <t>590514760</t>
  </si>
  <si>
    <t>profil okenní začišťovací s tkaninou -Thermospoj 9 mm/2,4 m</t>
  </si>
  <si>
    <t>1094779406</t>
  </si>
  <si>
    <t>56</t>
  </si>
  <si>
    <t>625141011</t>
  </si>
  <si>
    <t>Obklad venkovní betonové konstrukce deskami polystyrenovými tl. 80 mm</t>
  </si>
  <si>
    <t>-1954876232</t>
  </si>
  <si>
    <t>(15,5+15,5+10,7)*0,25+0,25*(3*4+1,25+1+1,9*3+2,5+1,25)</t>
  </si>
  <si>
    <t>57</t>
  </si>
  <si>
    <t>629991011</t>
  </si>
  <si>
    <t>Zakrytí výplní otvorů a svislých ploch fólií přilepenou lepící páskou</t>
  </si>
  <si>
    <t>2032502182</t>
  </si>
  <si>
    <t>0,5*0,9+1,4*1,35*3+1,9*1,35+0,75*1,5+2,35*1,35*4</t>
  </si>
  <si>
    <t>1,4*1,1*4+0,75*1,5+2,35*1,35*4</t>
  </si>
  <si>
    <t>1,3*0,75+1,4*1,5*3+1,9*1,5+1*0,75+0,75*1,5+2,4*1,5*4+1,2*1,5</t>
  </si>
  <si>
    <t>58</t>
  </si>
  <si>
    <t>631311114</t>
  </si>
  <si>
    <t>Mazanina tl do 80 mm z betonu prostého bez zvýšených nároků na prostředí tř. C 16/20</t>
  </si>
  <si>
    <t>-1544111767</t>
  </si>
  <si>
    <t xml:space="preserve">Místnost  B113, B114</t>
  </si>
  <si>
    <t>51,5 *0,05</t>
  </si>
  <si>
    <t>59</t>
  </si>
  <si>
    <t>631319011</t>
  </si>
  <si>
    <t>Příplatek k mazanině tl do 80 mm za přehlazení povrchu</t>
  </si>
  <si>
    <t>-670165383</t>
  </si>
  <si>
    <t>60</t>
  </si>
  <si>
    <t>632450122</t>
  </si>
  <si>
    <t>Vyrovnávací cementový potěr tl do 30 mm ze suchých směsí provedený v pásu</t>
  </si>
  <si>
    <t>-21699868</t>
  </si>
  <si>
    <t>Výkres D1.1..23, Podlaha 3NP</t>
  </si>
  <si>
    <t>9,95*15,125</t>
  </si>
  <si>
    <t>998</t>
  </si>
  <si>
    <t>Přesun hmot</t>
  </si>
  <si>
    <t>61</t>
  </si>
  <si>
    <t>998011002</t>
  </si>
  <si>
    <t>Přesun hmot pro budovy zděné v do 12 m</t>
  </si>
  <si>
    <t>-1200929876</t>
  </si>
  <si>
    <t>PSV</t>
  </si>
  <si>
    <t>Práce a dodávky PSV</t>
  </si>
  <si>
    <t xml:space="preserve"> Ostatní konstrukce a práce-bourání</t>
  </si>
  <si>
    <t>62</t>
  </si>
  <si>
    <t>941111131</t>
  </si>
  <si>
    <t>Montáž lešení řadového trubkového lehkého s podlahami zatížení do 200 kg/m2 š do 1,5 m v do 10 m</t>
  </si>
  <si>
    <t>886289247</t>
  </si>
  <si>
    <t>63</t>
  </si>
  <si>
    <t>941111231</t>
  </si>
  <si>
    <t>Příplatek k lešení řadovému trubkovému lehkému s podlahami š 1,5 m v 10 m za první a ZKD den použití</t>
  </si>
  <si>
    <t>1466820838</t>
  </si>
  <si>
    <t>((15,5+10,7)*10,3+15,5*9,8)*45</t>
  </si>
  <si>
    <t>64</t>
  </si>
  <si>
    <t>941111831</t>
  </si>
  <si>
    <t>Demontáž lešení řadového trubkového lehkého s podlahami zatížení do 200 kg/m2 š do 1,5 m v do 10 m</t>
  </si>
  <si>
    <t>163725207</t>
  </si>
  <si>
    <t>65</t>
  </si>
  <si>
    <t>944511111</t>
  </si>
  <si>
    <t>Montáž ochranné sítě z textilie z umělých vláken</t>
  </si>
  <si>
    <t>921909315</t>
  </si>
  <si>
    <t>66</t>
  </si>
  <si>
    <t>944511211</t>
  </si>
  <si>
    <t>Příplatek k ochranné síti za první a ZKD den použití</t>
  </si>
  <si>
    <t>1731410652</t>
  </si>
  <si>
    <t>67</t>
  </si>
  <si>
    <t>944511811</t>
  </si>
  <si>
    <t>Demontáž ochranné sítě z textilie z umělých vláken</t>
  </si>
  <si>
    <t>-940583932</t>
  </si>
  <si>
    <t>68</t>
  </si>
  <si>
    <t>949101111</t>
  </si>
  <si>
    <t>Lešení pomocné pro objekty pozemních staveb s lešeňovou podlahou v do 1,9 m zatížení do 150 kg/m2</t>
  </si>
  <si>
    <t>1508193079</t>
  </si>
  <si>
    <t>69</t>
  </si>
  <si>
    <t>952901111</t>
  </si>
  <si>
    <t>Vyčištění budov bytové a občanské výstavby při výšce podlaží do 4 m</t>
  </si>
  <si>
    <t>-468234649</t>
  </si>
  <si>
    <t>70</t>
  </si>
  <si>
    <t>953312111</t>
  </si>
  <si>
    <t>Vložky do svislých dilatačních spár z fasádních polystyrénových desek tl 10 mm</t>
  </si>
  <si>
    <t>-2021917820</t>
  </si>
  <si>
    <t>Výkres D.1.1.31</t>
  </si>
  <si>
    <t>0,25*10,7</t>
  </si>
  <si>
    <t>71</t>
  </si>
  <si>
    <t>953961113</t>
  </si>
  <si>
    <t>Kotvy chemickým tmelem M 12 hl 110 mm do betonu, ŽB nebo kamene s vyvrtáním otvoru</t>
  </si>
  <si>
    <t>-1981526189</t>
  </si>
  <si>
    <t>72</t>
  </si>
  <si>
    <t>962031133</t>
  </si>
  <si>
    <t>Bourání příček z cihel pálených na MVC tl do 150 mm</t>
  </si>
  <si>
    <t>-1790942558</t>
  </si>
  <si>
    <t>1,7*2,83-0,8*2</t>
  </si>
  <si>
    <t>Výkres D.1.1.7</t>
  </si>
  <si>
    <t>(9,8+3,6+3,6+3,6+3+1,4+2+3,6+1,8+0,9+1,4)*2,6</t>
  </si>
  <si>
    <t>73</t>
  </si>
  <si>
    <t>962032241</t>
  </si>
  <si>
    <t>Bourání zdiva z cihel pálených nebo vápenopískových na MC přes 1 m3</t>
  </si>
  <si>
    <t>1140001827</t>
  </si>
  <si>
    <t>1,1*2,1*0,5+1,1*2,1*0,5</t>
  </si>
  <si>
    <t>1,5*2,225*0,5</t>
  </si>
  <si>
    <t>1,75*2*0,5</t>
  </si>
  <si>
    <t>74</t>
  </si>
  <si>
    <t>965043431</t>
  </si>
  <si>
    <t>Bourání podkladů pod dlažby betonových s potěrem nebo teracem tl do 150 mm pl do 4 m2</t>
  </si>
  <si>
    <t>1653079909</t>
  </si>
  <si>
    <t>Místnost B113,B114</t>
  </si>
  <si>
    <t>51,5*0,12</t>
  </si>
  <si>
    <t>75</t>
  </si>
  <si>
    <t>968062246</t>
  </si>
  <si>
    <t>Vybourání dřevěných rámů oken jednoduchých včetně křídel pl do 4 m2</t>
  </si>
  <si>
    <t>-960713276</t>
  </si>
  <si>
    <t>1,4*1,1*4+2,35*1,35*4</t>
  </si>
  <si>
    <t>1,4*1,35*3+1,9*1,35+2,35*1,35*5</t>
  </si>
  <si>
    <t>76</t>
  </si>
  <si>
    <t>981011312</t>
  </si>
  <si>
    <t>Demolice budov zděných na MVC podíl konstrukcí do 15 % postupným rozebíráním</t>
  </si>
  <si>
    <t>1356589598</t>
  </si>
  <si>
    <t>(5,5*4,8+4*2,1)*3,3</t>
  </si>
  <si>
    <t>997</t>
  </si>
  <si>
    <t xml:space="preserve"> Přesun sutě</t>
  </si>
  <si>
    <t>77</t>
  </si>
  <si>
    <t>997013111</t>
  </si>
  <si>
    <t>Vnitrostaveništní doprava suti a vybouraných hmot pro budovy v do 6 m s použitím mechanizace</t>
  </si>
  <si>
    <t>243828485</t>
  </si>
  <si>
    <t>(3,211+5,729)*1,7+114,84*0,15*1,7</t>
  </si>
  <si>
    <t>78</t>
  </si>
  <si>
    <t>997013501</t>
  </si>
  <si>
    <t>Odvoz suti a vybouraných hmot na skládku nebo meziskládku do 1 km se složením</t>
  </si>
  <si>
    <t>1544529622</t>
  </si>
  <si>
    <t>79</t>
  </si>
  <si>
    <t>997013509</t>
  </si>
  <si>
    <t>Příplatek k odvozu suti a vybouraných hmot na skládku ZKD 1 km přes 1 km</t>
  </si>
  <si>
    <t>1871226173</t>
  </si>
  <si>
    <t>80</t>
  </si>
  <si>
    <t>997013801.1</t>
  </si>
  <si>
    <t>Poplatek za uložení stavebního betonového odpadu na skládce (skládkovné)</t>
  </si>
  <si>
    <t>-1694839340</t>
  </si>
  <si>
    <t>711</t>
  </si>
  <si>
    <t>Izolace proti vodě, vlhkosti a plynům</t>
  </si>
  <si>
    <t>81</t>
  </si>
  <si>
    <t>711111001</t>
  </si>
  <si>
    <t>Provedení izolace proti zemní vlhkosti vodorovné za studena nátěrem penetračním</t>
  </si>
  <si>
    <t>1904063728</t>
  </si>
  <si>
    <t>82</t>
  </si>
  <si>
    <t>111631500</t>
  </si>
  <si>
    <t>lak asfaltový ALP/9 bal 9 kg</t>
  </si>
  <si>
    <t>813567308</t>
  </si>
  <si>
    <t>83</t>
  </si>
  <si>
    <t>711141559</t>
  </si>
  <si>
    <t>Provedení izolace proti zemní vlhkosti pásy přitavením vodorovné NAIP</t>
  </si>
  <si>
    <t>1433020395</t>
  </si>
  <si>
    <t>84</t>
  </si>
  <si>
    <t>628526735</t>
  </si>
  <si>
    <t xml:space="preserve">pás modifikovaný hydroizolační SBS TECH 1000 P4,0 kg/m2  (PV 4)</t>
  </si>
  <si>
    <t>-1240493434</t>
  </si>
  <si>
    <t>85</t>
  </si>
  <si>
    <t>998711102</t>
  </si>
  <si>
    <t>Přesun hmot tonážní pro izolace proti vodě, vlhkosti a plynům v objektech výšky do 12 m</t>
  </si>
  <si>
    <t>1022954321</t>
  </si>
  <si>
    <t>712</t>
  </si>
  <si>
    <t>Povlakové krytiny</t>
  </si>
  <si>
    <t>86</t>
  </si>
  <si>
    <t>712311101</t>
  </si>
  <si>
    <t>Provedení povlakové krytiny střech do 10° za studena lakem penetračním nebo asfaltovým</t>
  </si>
  <si>
    <t>1841521691</t>
  </si>
  <si>
    <t>10,325*15,125</t>
  </si>
  <si>
    <t>87</t>
  </si>
  <si>
    <t>369144311</t>
  </si>
  <si>
    <t>88</t>
  </si>
  <si>
    <t>712331111</t>
  </si>
  <si>
    <t>Provedení povlakové krytiny střech do 10° podkladní vrstvy pásy na sucho samolepící</t>
  </si>
  <si>
    <t>-373814516</t>
  </si>
  <si>
    <t>89</t>
  </si>
  <si>
    <t>628662815</t>
  </si>
  <si>
    <t>podkladní pás asfaltový samolepící tl 3,0 mm ( SEW GS 3 )</t>
  </si>
  <si>
    <t>-1170586942</t>
  </si>
  <si>
    <t>90</t>
  </si>
  <si>
    <t>712341559</t>
  </si>
  <si>
    <t>Provedení povlakové krytiny střech do 10° pásy NAIP přitavením v plné ploše</t>
  </si>
  <si>
    <t>280430136</t>
  </si>
  <si>
    <t>91</t>
  </si>
  <si>
    <t>628526745</t>
  </si>
  <si>
    <t>pás modifikovaný hydroizolační SBS TECH 1000 BARRIERA VAPORE 4,0 kg/m2</t>
  </si>
  <si>
    <t>-1111975516</t>
  </si>
  <si>
    <t>92</t>
  </si>
  <si>
    <t>628560115</t>
  </si>
  <si>
    <t>pás asfaltovaný modifikovaný SBS TECh 5000 PA 5,0 mm ( PV 52 )</t>
  </si>
  <si>
    <t>-572767525</t>
  </si>
  <si>
    <t>93</t>
  </si>
  <si>
    <t>998712102</t>
  </si>
  <si>
    <t>Přesun hmot tonážní tonážní pro krytiny povlakové v objektech v přes 6 do 12 m</t>
  </si>
  <si>
    <t>1776167020</t>
  </si>
  <si>
    <t>713</t>
  </si>
  <si>
    <t>Izolace tepelné</t>
  </si>
  <si>
    <t>94</t>
  </si>
  <si>
    <t>713121111</t>
  </si>
  <si>
    <t>Montáž izolace tepelné podlah volně kladenými rohožemi, pásy, dílci, deskami 1 vrstva</t>
  </si>
  <si>
    <t>-1128836953</t>
  </si>
  <si>
    <t>Výkres D1.1.23, Podlaha 3NP</t>
  </si>
  <si>
    <t xml:space="preserve">51,5 </t>
  </si>
  <si>
    <t>95</t>
  </si>
  <si>
    <t>283756R</t>
  </si>
  <si>
    <t>deska pro kročejový útlum1000x500x30 mm</t>
  </si>
  <si>
    <t>-256270585</t>
  </si>
  <si>
    <t>96</t>
  </si>
  <si>
    <t>283723060</t>
  </si>
  <si>
    <t>deska z pěnového polystyrenu EPS 100 S 1000 x 500 x 60 mm</t>
  </si>
  <si>
    <t>-677028093</t>
  </si>
  <si>
    <t>97</t>
  </si>
  <si>
    <t>713141111</t>
  </si>
  <si>
    <t>Montáž izolace tepelné střech plochých lepené asfaltem plně 1 vrstva rohoží, pásů, dílců, desek</t>
  </si>
  <si>
    <t>1118973660</t>
  </si>
  <si>
    <t>98</t>
  </si>
  <si>
    <t>283759135</t>
  </si>
  <si>
    <t>deska z pěnového polystyrenu EPS 100 S 1000 x 500 (1000) mm, spádová vrstva tl 100-280 mm</t>
  </si>
  <si>
    <t>775053416</t>
  </si>
  <si>
    <t>10,325*15,125*0,065</t>
  </si>
  <si>
    <t>99</t>
  </si>
  <si>
    <t>713141121</t>
  </si>
  <si>
    <t>Montáž izolace tepelné střech plochých lepené asfaltem bodově 1 vrstva rohoží, pásů, dílců, desek</t>
  </si>
  <si>
    <t>37292608</t>
  </si>
  <si>
    <t>100</t>
  </si>
  <si>
    <t>283759930</t>
  </si>
  <si>
    <t>deska z pěnového polystyrenu EPS 150 S 1000 x 500 x 200 mm</t>
  </si>
  <si>
    <t>-1484342220</t>
  </si>
  <si>
    <t>101</t>
  </si>
  <si>
    <t>998713102</t>
  </si>
  <si>
    <t>Přesun hmot tonážní pro izolace tepelné v objektech v do 12 m</t>
  </si>
  <si>
    <t>1427196299</t>
  </si>
  <si>
    <t>762</t>
  </si>
  <si>
    <t>Konstrukce tesařské</t>
  </si>
  <si>
    <t>102</t>
  </si>
  <si>
    <t>762332531</t>
  </si>
  <si>
    <t>Montáž vázaných kcí krovů pravidelných z řeziva hoblovaného průřezové plochy do 120 cm2</t>
  </si>
  <si>
    <t>-1889590981</t>
  </si>
  <si>
    <t>15,125*2</t>
  </si>
  <si>
    <t>103</t>
  </si>
  <si>
    <t>605120010</t>
  </si>
  <si>
    <t>řezivo jehličnaté hranol jakost I do 120 cm2</t>
  </si>
  <si>
    <t>120379490</t>
  </si>
  <si>
    <t>0,06*0,18*15,125*2</t>
  </si>
  <si>
    <t>104</t>
  </si>
  <si>
    <t>762341036</t>
  </si>
  <si>
    <t>Bednění střech rovných z desek OSB tl 22 mm na sraz šroubovaných na rošt</t>
  </si>
  <si>
    <t>2071453685</t>
  </si>
  <si>
    <t>0,4*15,125</t>
  </si>
  <si>
    <t>105</t>
  </si>
  <si>
    <t>762511223</t>
  </si>
  <si>
    <t>Podlahové kce podkladové z desek OSB tl 15 mm nebroušených na pero a drážku lepených</t>
  </si>
  <si>
    <t>659196759</t>
  </si>
  <si>
    <t>9,95*15,125*2</t>
  </si>
  <si>
    <t>106</t>
  </si>
  <si>
    <t>998762102</t>
  </si>
  <si>
    <t>Přesun hmot tonážní pro kce tesařské v objektech v do 12 m</t>
  </si>
  <si>
    <t>-1268120441</t>
  </si>
  <si>
    <t>763</t>
  </si>
  <si>
    <t>Konstrukce suché výstavby</t>
  </si>
  <si>
    <t>107</t>
  </si>
  <si>
    <t>763111335</t>
  </si>
  <si>
    <t>SDK příčka tl 125 mm profil CW+UW 75 desky 1xH2 12,5 bez TI EI 15 Rw 41 DB</t>
  </si>
  <si>
    <t>-425323167</t>
  </si>
  <si>
    <t>(3,875+3,875+3+3,4+0,15+5,525++2,45+0,75+1,52+2+1)*3,1-0,7*2*2-0,8*2*4</t>
  </si>
  <si>
    <t>108</t>
  </si>
  <si>
    <t>763111414</t>
  </si>
  <si>
    <t>SDK příčka tl 125 mm profil CW+UW 75 desky 2xA 12,5 TI 75 mm EI 60 Rw 53 dB</t>
  </si>
  <si>
    <t>183772693</t>
  </si>
  <si>
    <t>(4,425+4,275+2,5+0,15+9,475)*3,1-0,8*2-0,9*2</t>
  </si>
  <si>
    <t>109</t>
  </si>
  <si>
    <t>763131R</t>
  </si>
  <si>
    <t>Úprava ostění po osazení světlíku, SDK + zateplení MW</t>
  </si>
  <si>
    <t>ks</t>
  </si>
  <si>
    <t>1244331011</t>
  </si>
  <si>
    <t>110</t>
  </si>
  <si>
    <t>998763302</t>
  </si>
  <si>
    <t>Přesun hmot tonážní pro sádrokartonové konstrukce v objektech v do 12 m</t>
  </si>
  <si>
    <t>-1871333879</t>
  </si>
  <si>
    <t>764</t>
  </si>
  <si>
    <t>Konstrukce klempířské</t>
  </si>
  <si>
    <t>111</t>
  </si>
  <si>
    <t>764002841</t>
  </si>
  <si>
    <t>Demontáž oplechování horních ploch zdí a nadezdívek do suti</t>
  </si>
  <si>
    <t>-129336006</t>
  </si>
  <si>
    <t>15,5+5+2+5,75+11,5</t>
  </si>
  <si>
    <t>112</t>
  </si>
  <si>
    <t>764215607</t>
  </si>
  <si>
    <t>Oplechování horních ploch a atik bez rohů z Pz plechu s povrch úpravou celoplošně lepené rš 670 mm</t>
  </si>
  <si>
    <t>561541226</t>
  </si>
  <si>
    <t>15,5*2+9,95</t>
  </si>
  <si>
    <t>113</t>
  </si>
  <si>
    <t>764216644</t>
  </si>
  <si>
    <t>Oplechování rovných parapetů celoplošně lepené z Pz s povrchovou úpravou rš 330 mm</t>
  </si>
  <si>
    <t>177245360</t>
  </si>
  <si>
    <t>1,4*4+0,75+2,35*4</t>
  </si>
  <si>
    <t>0,5+1,4*3+1,9+0,75+2,35*5</t>
  </si>
  <si>
    <t>1,3+1,4*3+1,9+1+0,75+2,4*4+1,2</t>
  </si>
  <si>
    <t>114</t>
  </si>
  <si>
    <t>764508131</t>
  </si>
  <si>
    <t>Montáž kruhového svodu</t>
  </si>
  <si>
    <t>1554486670</t>
  </si>
  <si>
    <t>115</t>
  </si>
  <si>
    <t>553442040</t>
  </si>
  <si>
    <t>svod kruhový 100 pozink</t>
  </si>
  <si>
    <t>362975778</t>
  </si>
  <si>
    <t>116</t>
  </si>
  <si>
    <t>764511404</t>
  </si>
  <si>
    <t>Žlab podokapní půlkruhový z Pz plechu rš 330 mm</t>
  </si>
  <si>
    <t>-1452844281</t>
  </si>
  <si>
    <t>117</t>
  </si>
  <si>
    <t>998764102</t>
  </si>
  <si>
    <t>Přesun hmot tonážní pro konstrukce klempířské v objektech v do 12 m</t>
  </si>
  <si>
    <t>-447027769</t>
  </si>
  <si>
    <t>766</t>
  </si>
  <si>
    <t>Konstrukce truhlářské</t>
  </si>
  <si>
    <t>118</t>
  </si>
  <si>
    <t>766622132</t>
  </si>
  <si>
    <t>Montáž plastových oken plochy přes 1 m2 otevíravých výšky do 2,5 m s rámem do zdiva</t>
  </si>
  <si>
    <t>1938958512</t>
  </si>
  <si>
    <t>1,4*1,15*4+2,45*1,5*4+0,75*1,5</t>
  </si>
  <si>
    <t>1,4*1,35*3+1,9*1,35+2,45*1,5*5+0,75*1,5</t>
  </si>
  <si>
    <t>1,4*1,5*3+1,9*1,5+2,4*1,5*4+1,2*1,5+0,75*1,5</t>
  </si>
  <si>
    <t>119</t>
  </si>
  <si>
    <t>611400R</t>
  </si>
  <si>
    <t>okno plastové, bílé, izolační dvojsklo, 245 x 150 cm</t>
  </si>
  <si>
    <t>1699349357</t>
  </si>
  <si>
    <t>120</t>
  </si>
  <si>
    <t>611400R1</t>
  </si>
  <si>
    <t>okno plastové, bílé, izolační dvojsklo, 140 x 135 cm</t>
  </si>
  <si>
    <t>-1337064239</t>
  </si>
  <si>
    <t>121</t>
  </si>
  <si>
    <t>611400R2</t>
  </si>
  <si>
    <t>okno plastové, bílé, izolační dvojsklo, 190 x 135 cm</t>
  </si>
  <si>
    <t>-866619460</t>
  </si>
  <si>
    <t>122</t>
  </si>
  <si>
    <t>611400R3</t>
  </si>
  <si>
    <t>okno plastové, bílé, izolační dvojsklo, 140 x 150 cm</t>
  </si>
  <si>
    <t>426176683</t>
  </si>
  <si>
    <t>123</t>
  </si>
  <si>
    <t>611400R4</t>
  </si>
  <si>
    <t>okno plastové, bílé, izolační dvojsklo, 190 x 150 cm</t>
  </si>
  <si>
    <t>-160192691</t>
  </si>
  <si>
    <t>124</t>
  </si>
  <si>
    <t>611400R5</t>
  </si>
  <si>
    <t>okno plastové, bílé, izolační dvojsklo, 120 x 150 cm</t>
  </si>
  <si>
    <t>1724493776</t>
  </si>
  <si>
    <t>125</t>
  </si>
  <si>
    <t>611400R6</t>
  </si>
  <si>
    <t>okno plastové, bílé, izolační dvojsklo, 75 x 150 cm</t>
  </si>
  <si>
    <t>-1111217985</t>
  </si>
  <si>
    <t>126</t>
  </si>
  <si>
    <t>611400R10</t>
  </si>
  <si>
    <t>okno plastové, bílé, izolační dvojsklo, 140 x 115 cm</t>
  </si>
  <si>
    <t>-1499298308</t>
  </si>
  <si>
    <t>1*4 'Přepočtené koeficientem množství</t>
  </si>
  <si>
    <t>127</t>
  </si>
  <si>
    <t>611400R11</t>
  </si>
  <si>
    <t>okno plastové, bílé, izolační dvojsklo, 240 x 150 cm</t>
  </si>
  <si>
    <t>-460278329</t>
  </si>
  <si>
    <t>128</t>
  </si>
  <si>
    <t>766622212</t>
  </si>
  <si>
    <t>Montáž plastových oken plochy do 1 m2 pevných s rámem do zdiva</t>
  </si>
  <si>
    <t>-1159413702</t>
  </si>
  <si>
    <t>129</t>
  </si>
  <si>
    <t>611400R7</t>
  </si>
  <si>
    <t>okno plastové, bílé, izolační dvojsklo, 50 x 90 cm</t>
  </si>
  <si>
    <t>-1900543907</t>
  </si>
  <si>
    <t>130</t>
  </si>
  <si>
    <t>611400R8</t>
  </si>
  <si>
    <t>okno plastové, bílé, izolační dvojsklo, 100 x 75 cm</t>
  </si>
  <si>
    <t>-475635939</t>
  </si>
  <si>
    <t>131</t>
  </si>
  <si>
    <t>611400R9</t>
  </si>
  <si>
    <t>okno plastové, bílé, izolační dvojsklo, 130 x 75 cm</t>
  </si>
  <si>
    <t>518968186</t>
  </si>
  <si>
    <t>132</t>
  </si>
  <si>
    <t>766682111</t>
  </si>
  <si>
    <t>Montáž zárubní obložkových pro dveře jednokřídlové tl stěny do 170 mm</t>
  </si>
  <si>
    <t>696524226</t>
  </si>
  <si>
    <t>133</t>
  </si>
  <si>
    <t>61182258</t>
  </si>
  <si>
    <t>Zárubeň obložková pro dveře 1křídlové 60,70,80,90x197 cm, tl. 8 - 17 cm,dub,buk</t>
  </si>
  <si>
    <t>375288161</t>
  </si>
  <si>
    <t>134</t>
  </si>
  <si>
    <t>766682113</t>
  </si>
  <si>
    <t>Montáž zárubní obložkových pro dveře jednokřídlové tl stěny přes 350 mm</t>
  </si>
  <si>
    <t>-12189603</t>
  </si>
  <si>
    <t>135</t>
  </si>
  <si>
    <t>61182259</t>
  </si>
  <si>
    <t>Zárubeň obložková pro dveře 1křídlové 60,70,80,90x197 cm, tl. přes 35 cm,dub,buk</t>
  </si>
  <si>
    <t>1922612384</t>
  </si>
  <si>
    <t>136</t>
  </si>
  <si>
    <t>766660172</t>
  </si>
  <si>
    <t>Montáž dveřních křídel otvíravých 1křídlových š přes 0,8 m do obložkové zárubně</t>
  </si>
  <si>
    <t>-1035470868</t>
  </si>
  <si>
    <t>137</t>
  </si>
  <si>
    <t>61162960</t>
  </si>
  <si>
    <t xml:space="preserve">Dveře vnitřní  hladké -voštinové, plné 1křídlé 70,80,90 x197 cm, levé x pravé , laminované světlý dub  - Zámek stavební zadlabací obyčejné 01-15 bez převodu L HB</t>
  </si>
  <si>
    <t>1916348764</t>
  </si>
  <si>
    <t>138</t>
  </si>
  <si>
    <t>766694111</t>
  </si>
  <si>
    <t>Montáž parapetních desek dřevěných nebo plastových šířky do 30 cm délky do 1,0 m</t>
  </si>
  <si>
    <t>771768432</t>
  </si>
  <si>
    <t>139</t>
  </si>
  <si>
    <t>766694112</t>
  </si>
  <si>
    <t>Montáž parapetních desek dřevěných nebo plastových šířky do 30 cm délky do 1,6 m</t>
  </si>
  <si>
    <t>-1874517356</t>
  </si>
  <si>
    <t>140</t>
  </si>
  <si>
    <t>766694113</t>
  </si>
  <si>
    <t>Montáž parapetních desek dřevěných nebo plastových šířky do 30 cm délky do 2,6 m</t>
  </si>
  <si>
    <t>-1908231217</t>
  </si>
  <si>
    <t>141</t>
  </si>
  <si>
    <t>60794102</t>
  </si>
  <si>
    <t>parapet dřevotřískový vnitřní povrch laminátový š 260mm</t>
  </si>
  <si>
    <t>664754384</t>
  </si>
  <si>
    <t>142</t>
  </si>
  <si>
    <t>766810001T</t>
  </si>
  <si>
    <t>Kuchyňská linka délky 1 800 mm včetně dřezu a horních skříněk</t>
  </si>
  <si>
    <t>kpl</t>
  </si>
  <si>
    <t>383214349</t>
  </si>
  <si>
    <t>143</t>
  </si>
  <si>
    <t>998766102</t>
  </si>
  <si>
    <t>Přesun hmot tonážní pro konstrukce truhlářské v objektech v do 12 m</t>
  </si>
  <si>
    <t>1952209</t>
  </si>
  <si>
    <t>767</t>
  </si>
  <si>
    <t>Konstrukce zámečnické</t>
  </si>
  <si>
    <t>144</t>
  </si>
  <si>
    <t>767161117</t>
  </si>
  <si>
    <t>Montáž zábradlí rovného z trubek do zdi hmotnosti do 45 kg</t>
  </si>
  <si>
    <t>1851989126</t>
  </si>
  <si>
    <t>145</t>
  </si>
  <si>
    <t>140110R</t>
  </si>
  <si>
    <t xml:space="preserve">Dodávka zábradlí viz PD </t>
  </si>
  <si>
    <t>-2146830642</t>
  </si>
  <si>
    <t>146</t>
  </si>
  <si>
    <t>767316311</t>
  </si>
  <si>
    <t>Montáž střešního bodového světlíku přes 1 do 1,5 m2</t>
  </si>
  <si>
    <t>-1609668391</t>
  </si>
  <si>
    <t>147</t>
  </si>
  <si>
    <t>562453535</t>
  </si>
  <si>
    <t xml:space="preserve">světlík bodový  1000x1500 mm</t>
  </si>
  <si>
    <t>-971131564</t>
  </si>
  <si>
    <t>148</t>
  </si>
  <si>
    <t>998767102</t>
  </si>
  <si>
    <t>Přesun hmot tonážní pro zámečnické konstrukce v objektech v do 12 m</t>
  </si>
  <si>
    <t>1957154186</t>
  </si>
  <si>
    <t>771</t>
  </si>
  <si>
    <t>Podlahy z dlaždic</t>
  </si>
  <si>
    <t>149</t>
  </si>
  <si>
    <t>771474113</t>
  </si>
  <si>
    <t>Montáž soklíků z dlaždic keramických rovných flexibilní lepidlo v do 120 mm</t>
  </si>
  <si>
    <t>752027400</t>
  </si>
  <si>
    <t>1NP</t>
  </si>
  <si>
    <t>1,825+2,6+1,825+2,6+0,6</t>
  </si>
  <si>
    <t>2NP</t>
  </si>
  <si>
    <t>2,5+9,3+2,8+6,75+1-0,7-0,8*3</t>
  </si>
  <si>
    <t>3NP</t>
  </si>
  <si>
    <t>3,75+2+2+1+2,75-0,7+2+2+1,6*2-0,7</t>
  </si>
  <si>
    <t>150</t>
  </si>
  <si>
    <t>597614160</t>
  </si>
  <si>
    <t>dlaždice keramické slinuté neglazované mrazuvzdorné S 29,8 x 8,0 x 0,9 cm</t>
  </si>
  <si>
    <t>-1108276400</t>
  </si>
  <si>
    <t>151</t>
  </si>
  <si>
    <t>771574113</t>
  </si>
  <si>
    <t>Montáž podlah keramických režných hladkých lepených flexibilním lepidlem do 12 ks/m2</t>
  </si>
  <si>
    <t>-532358361</t>
  </si>
  <si>
    <t>4,8</t>
  </si>
  <si>
    <t>24,1+2,7</t>
  </si>
  <si>
    <t>4+6,8</t>
  </si>
  <si>
    <t>152</t>
  </si>
  <si>
    <t>597614340</t>
  </si>
  <si>
    <t>dlaždice keramické slinuté neglazované mrazuvzdorné S 29,8 x 29,8 x 0,9 cm ( dle výběru investora )</t>
  </si>
  <si>
    <t>-1052040917</t>
  </si>
  <si>
    <t>153</t>
  </si>
  <si>
    <t>771591111</t>
  </si>
  <si>
    <t>Podlahy penetrace podkladu</t>
  </si>
  <si>
    <t>-867814787</t>
  </si>
  <si>
    <t>154</t>
  </si>
  <si>
    <t>998771102</t>
  </si>
  <si>
    <t>Přesun hmot tonážní pro podlahy z dlaždic v objektech v do 12 m</t>
  </si>
  <si>
    <t>985142715</t>
  </si>
  <si>
    <t>776</t>
  </si>
  <si>
    <t>Podlahy povlakové</t>
  </si>
  <si>
    <t>155</t>
  </si>
  <si>
    <t>776141111</t>
  </si>
  <si>
    <t>Stěrka podlahová nivelační pro vyrovnání podkladu povlakových podlah pevnosti 20 MPa tl do 3 mm</t>
  </si>
  <si>
    <t>-247627002</t>
  </si>
  <si>
    <t>48,8+4,8+24,5</t>
  </si>
  <si>
    <t>2,7+9,8</t>
  </si>
  <si>
    <t>26,4+10,7+40,6+20,6+8,9+13,2+11,7</t>
  </si>
  <si>
    <t>156</t>
  </si>
  <si>
    <t>776421100</t>
  </si>
  <si>
    <t>Lepení obvodových soklíků nebo lišt z měkčených plastů</t>
  </si>
  <si>
    <t>-742808767</t>
  </si>
  <si>
    <t>4+4+12+12-0,8+3,05+3,05+3,7+3,7-0,8+3,7+6,6+6,6-0,8*2+2,6+2,6+1,825+1,825-0,8+2,6+2,6+1,825+1,825-0,8</t>
  </si>
  <si>
    <t>5,375+5,375+1,825+1,825-0,8*2</t>
  </si>
  <si>
    <t>6+2,8+4,5+6,2+2,3+0,6+0,7-0,8*5+2,5+2,5+4,275+4,275-0,8+4,275+4,275+9,475+9,475-0,8+3,7+3,73+5,5+5,5-0,7*2-0,8+2,45+3,125+3,875+1,2+1,25+0,9-0,8</t>
  </si>
  <si>
    <t>3,4+3,4+3,875+3,875-0,8+3+3+3,875+3,875-0,8</t>
  </si>
  <si>
    <t>157</t>
  </si>
  <si>
    <t>284110030</t>
  </si>
  <si>
    <t>lišta speciální soklová PVC 10271, 30 x 30 mm role 50 m</t>
  </si>
  <si>
    <t>1757441787</t>
  </si>
  <si>
    <t>158</t>
  </si>
  <si>
    <t>776521100</t>
  </si>
  <si>
    <t>Lepení pásů povlakových podlah plastových</t>
  </si>
  <si>
    <t>-1049321796</t>
  </si>
  <si>
    <t>159</t>
  </si>
  <si>
    <t>284121000</t>
  </si>
  <si>
    <t>krytina podlahová PVC novilon® nova</t>
  </si>
  <si>
    <t>805882736</t>
  </si>
  <si>
    <t>160</t>
  </si>
  <si>
    <t>776572100</t>
  </si>
  <si>
    <t>Lepení pásů povlakových podlah textilních</t>
  </si>
  <si>
    <t>-244922200</t>
  </si>
  <si>
    <t>11,3</t>
  </si>
  <si>
    <t>161</t>
  </si>
  <si>
    <t>697510020</t>
  </si>
  <si>
    <t>koberec zátěžový-vysoká zátěž, šíře 4 m</t>
  </si>
  <si>
    <t>-443180557</t>
  </si>
  <si>
    <t>162</t>
  </si>
  <si>
    <t>776590150</t>
  </si>
  <si>
    <t>Úprava podkladu nášlapných ploch penetrací</t>
  </si>
  <si>
    <t>-2011528229</t>
  </si>
  <si>
    <t>163</t>
  </si>
  <si>
    <t>611552200</t>
  </si>
  <si>
    <t>penetrace THOMSIT R 760 (á 10 kg)</t>
  </si>
  <si>
    <t>kg</t>
  </si>
  <si>
    <t>1247084563</t>
  </si>
  <si>
    <t>164</t>
  </si>
  <si>
    <t>998776102</t>
  </si>
  <si>
    <t>Přesun hmot tonážní pro podlahy povlakové v objektech v do 12 m</t>
  </si>
  <si>
    <t>-1414622840</t>
  </si>
  <si>
    <t>781</t>
  </si>
  <si>
    <t>Dokončovací práce - obklady</t>
  </si>
  <si>
    <t>165</t>
  </si>
  <si>
    <t>781474114</t>
  </si>
  <si>
    <t>Montáž obkladů vnitřních keramických hladkých do 22 ks/m2 lepených flexibilním lepidlem</t>
  </si>
  <si>
    <t>288345728</t>
  </si>
  <si>
    <t>0,5*1,825</t>
  </si>
  <si>
    <t>(1+2,2+1+2,2)*2</t>
  </si>
  <si>
    <t>(2+3,8+2+0,8+2,9+1,5+2+2+2,5+0,8)*2-0,7*2*2</t>
  </si>
  <si>
    <t>166</t>
  </si>
  <si>
    <t>597610395</t>
  </si>
  <si>
    <t>obkládačky keramické - (bílé i barevné) 20 x 25 x 0,68 cm I. j. ( dle výběru investora )</t>
  </si>
  <si>
    <t>356295846</t>
  </si>
  <si>
    <t>167</t>
  </si>
  <si>
    <t>781479191</t>
  </si>
  <si>
    <t>Příplatek k montáži obkladů vnitřních keramických hladkých za plochu do 10 m2</t>
  </si>
  <si>
    <t>-1060484790</t>
  </si>
  <si>
    <t>168</t>
  </si>
  <si>
    <t>998781102</t>
  </si>
  <si>
    <t>Přesun hmot tonážní pro obklady keramické v objektech v do 12 m</t>
  </si>
  <si>
    <t>-1527532230</t>
  </si>
  <si>
    <t>784</t>
  </si>
  <si>
    <t>Dokončovací práce - malby a tapety</t>
  </si>
  <si>
    <t>169</t>
  </si>
  <si>
    <t>784181101</t>
  </si>
  <si>
    <t>Základní akrylátová jednonásobná penetrace podkladu v místnostech výšky do 3,80m</t>
  </si>
  <si>
    <t>-928194410</t>
  </si>
  <si>
    <t>251,559+280,315+76,19*2+61,158*2</t>
  </si>
  <si>
    <t>170</t>
  </si>
  <si>
    <t>784211111</t>
  </si>
  <si>
    <t xml:space="preserve">Dvojnásobné  bílé malby ze směsí za mokra velmi dobře otěruvzdorných v místnostech výšky do 3,80 m</t>
  </si>
  <si>
    <t>2129933572</t>
  </si>
  <si>
    <t>03 - Objekt D</t>
  </si>
  <si>
    <t xml:space="preserve">      997 -  Přesun sutě</t>
  </si>
  <si>
    <t xml:space="preserve">        998 - Přesun hmot</t>
  </si>
  <si>
    <t xml:space="preserve">PSV -  Práce a dodávky PSV</t>
  </si>
  <si>
    <t xml:space="preserve">    721 - Zdravotechnika - vnitřní kanalizace</t>
  </si>
  <si>
    <t>131201101</t>
  </si>
  <si>
    <t>Hloubení jam nezapažených v hornině tř. 3 objemu do 100 m3</t>
  </si>
  <si>
    <t>1343088584</t>
  </si>
  <si>
    <t>Výkres D.1.2.21</t>
  </si>
  <si>
    <t>2*1,7*1,2</t>
  </si>
  <si>
    <t>Výkres D.1.2.11</t>
  </si>
  <si>
    <t>1,85*1,1*1</t>
  </si>
  <si>
    <t>131201109</t>
  </si>
  <si>
    <t>Příplatek za lepivost u hloubení jam nezapažených v hornině tř. 3</t>
  </si>
  <si>
    <t>-444957555</t>
  </si>
  <si>
    <t>-913935064</t>
  </si>
  <si>
    <t>0,6*9,5*1+0,6*14,6*1+4,8*0,65*0,4+5,3*0,4*0,65+5*0,4*1</t>
  </si>
  <si>
    <t>1716473156</t>
  </si>
  <si>
    <t>-1854592787</t>
  </si>
  <si>
    <t>6,115+19,086</t>
  </si>
  <si>
    <t>-1276424248</t>
  </si>
  <si>
    <t>819582435</t>
  </si>
  <si>
    <t>1289250823</t>
  </si>
  <si>
    <t>0,7*1*0,75</t>
  </si>
  <si>
    <t>271572211</t>
  </si>
  <si>
    <t>Podsyp pod základové konstrukce se zhutněním z netříděného štěrkopísku</t>
  </si>
  <si>
    <t>-1074194788</t>
  </si>
  <si>
    <t>(0,6*9,5+0,6*14,6+4,8*0,65+5,3*0,4+5*0,4)*0,15</t>
  </si>
  <si>
    <t>2040625692</t>
  </si>
  <si>
    <t>2*1,7*0,1</t>
  </si>
  <si>
    <t>14,95*10*0,12</t>
  </si>
  <si>
    <t>273313611</t>
  </si>
  <si>
    <t>Základové desky z betonu tř. C 16/20</t>
  </si>
  <si>
    <t>173127450</t>
  </si>
  <si>
    <t>1,6*1,3*0,3+1,3*1,6*0,05</t>
  </si>
  <si>
    <t>-1162863224</t>
  </si>
  <si>
    <t>0,356+0,016</t>
  </si>
  <si>
    <t>274313511</t>
  </si>
  <si>
    <t>Základové pásy z betonu tř. C 12/15</t>
  </si>
  <si>
    <t>-1990903483</t>
  </si>
  <si>
    <t>6,5*0,3*0,15+5,5*0,4*0,15</t>
  </si>
  <si>
    <t>-1361901932</t>
  </si>
  <si>
    <t>0,6*9,5*0,4+0,6*14,6*0,4+5*0,4*0,4</t>
  </si>
  <si>
    <t>279113134</t>
  </si>
  <si>
    <t>Základová zeď tl do 300 mm z tvárnic ztraceného bednění včetně výplně z betonu tř. C 16/20</t>
  </si>
  <si>
    <t>1146100877</t>
  </si>
  <si>
    <t>1,3*0,75*2+1*0,75*2</t>
  </si>
  <si>
    <t>-1457669480</t>
  </si>
  <si>
    <t>9,5*0,5+14,6*0,5+5*0,5+6,5*0,5*2+1,8*0,5*2</t>
  </si>
  <si>
    <t>311238124</t>
  </si>
  <si>
    <t>Zdivo nosné zvukově izolační Porotherm tl 190 mm P10,P15 z broušených cihel na tenkovrstvou maltu</t>
  </si>
  <si>
    <t>-1079107451</t>
  </si>
  <si>
    <t>5,675*3,5+5,25*3,5-1,25*3,5</t>
  </si>
  <si>
    <t>311238247</t>
  </si>
  <si>
    <t>Zdivo nosné vnější z cihel broušených POROTHERM tl 400 mm pevnosti P 10 lepených PUR pěnou</t>
  </si>
  <si>
    <t>-1473090404</t>
  </si>
  <si>
    <t>10*3,5</t>
  </si>
  <si>
    <t>311238248</t>
  </si>
  <si>
    <t>Zdivo nosné vnější z cihel broušených POROTHERM tl 440 mm pevnosti P 10 lepených PUR pěnou</t>
  </si>
  <si>
    <t>-55900786</t>
  </si>
  <si>
    <t>14,95*3,5-1,8*1,92*3-2,4*1,92-1,1*2,25</t>
  </si>
  <si>
    <t>311238249</t>
  </si>
  <si>
    <t>Zdivo nosné vnitřní z cihel broušených POROTHERM tl 440 mm pevnosti P 15 lepených PUR pěnou</t>
  </si>
  <si>
    <t>1327738510</t>
  </si>
  <si>
    <t>(4,8+1,25)*3,5</t>
  </si>
  <si>
    <t>311238314</t>
  </si>
  <si>
    <t>Zdivo nosné vnitřní HELUZ tl 200 mm pevnosti P 10 na MVC</t>
  </si>
  <si>
    <t>1016648594</t>
  </si>
  <si>
    <t>6,95*1,3*2+6,95*1,6*2-1,12*1,06*2</t>
  </si>
  <si>
    <t>311272123</t>
  </si>
  <si>
    <t>Zdivo nosné tl 200 mm z pórobetonových přesných hladkých tvárnic Ytong hmotnosti 500 kg/m3</t>
  </si>
  <si>
    <t>-185886139</t>
  </si>
  <si>
    <t>Výkres D.1.1.32</t>
  </si>
  <si>
    <t>5,75*3*0,2</t>
  </si>
  <si>
    <t>311272223</t>
  </si>
  <si>
    <t>Zdivo nosné tl 250 mm z pórobetonových přesných hladkých tvárnic Ytong hmotnosti 500 kg/m3</t>
  </si>
  <si>
    <t>952184524</t>
  </si>
  <si>
    <t>(1,75+7,5)*2,8*0,25+1,68*3,325*0,25+1,9*3,85*0,25-1,8*1,5*0,25*2-0,6*0,75*0,25</t>
  </si>
  <si>
    <t>311273409</t>
  </si>
  <si>
    <t>Zdivo nosné tl 375 mm z pórobetonových přesných tvárnic PDK Ytong hmotnosti 300 kg/m3</t>
  </si>
  <si>
    <t>829221314</t>
  </si>
  <si>
    <t>(6,5+14,95+10,4+1,6+2,275+2,7)*3*0,375+(10+14,95+14,95+6,5)*0,25*0,375</t>
  </si>
  <si>
    <t>-(1*1,5+1,2*2,15+1*2,15*2+0,9*2,15+1,25*1,5+1,5*1,5*3+0,75*0,75*2)*0,375</t>
  </si>
  <si>
    <t>317142321</t>
  </si>
  <si>
    <t>Překlady nenosné přímé z pórobetonu Ytong v příčkách tl 125 mm pro světlost otvoru do 1010 mm</t>
  </si>
  <si>
    <t>-452120581</t>
  </si>
  <si>
    <t>317168131</t>
  </si>
  <si>
    <t>Překlad keramický vysoký v 23,8 cm dl 125 cm</t>
  </si>
  <si>
    <t>-2066134066</t>
  </si>
  <si>
    <t>-1827719302</t>
  </si>
  <si>
    <t>130109840</t>
  </si>
  <si>
    <t>ocel profilová HE-B, v jakosti 11 375, h=240 mm</t>
  </si>
  <si>
    <t>-1902615645</t>
  </si>
  <si>
    <t>Výkres D.1.2.???</t>
  </si>
  <si>
    <t>6,1*0,085</t>
  </si>
  <si>
    <t>130107260</t>
  </si>
  <si>
    <t>ocel profilová IPN, v jakosti 11 375, h=240 mm</t>
  </si>
  <si>
    <t>-1499652190</t>
  </si>
  <si>
    <t>Výkres D.1.2.????</t>
  </si>
  <si>
    <t>5*8.3*0,0362+3*8,2*0,0362+7*6*0,0362</t>
  </si>
  <si>
    <t>130107180</t>
  </si>
  <si>
    <t>ocel profilová IPN, v jakosti 11 375, h=160 mm</t>
  </si>
  <si>
    <t>-1421173295</t>
  </si>
  <si>
    <t>11*3,25*0,0179+2,9*0,0179</t>
  </si>
  <si>
    <t>-672525338</t>
  </si>
  <si>
    <t>Výkres D.1.2.13</t>
  </si>
  <si>
    <t>2*1,8*0,0143</t>
  </si>
  <si>
    <t>3*5,3*0,0143+2*0,0143+8*1,08*0,0143</t>
  </si>
  <si>
    <t>-1666905365</t>
  </si>
  <si>
    <t>3*1,8*0,0111</t>
  </si>
  <si>
    <t>130108160</t>
  </si>
  <si>
    <t>ocel profilová UPN, v jakosti 11 375, h=100 mm</t>
  </si>
  <si>
    <t>-307209695</t>
  </si>
  <si>
    <t>(14,2+6+6,3)*0,00834</t>
  </si>
  <si>
    <t>130104420</t>
  </si>
  <si>
    <t>úhelník ocelový rovnostranný, v jakosti 11 375, 100 x 100 x 10 mm</t>
  </si>
  <si>
    <t>920753166</t>
  </si>
  <si>
    <t>2,4*0,015</t>
  </si>
  <si>
    <t>342248142</t>
  </si>
  <si>
    <t>Příčky z cihel broušených POROTHERM tl 140 mm pevnosti P10 s lepenými žebry</t>
  </si>
  <si>
    <t>2067199734</t>
  </si>
  <si>
    <t>1,8*3,5-0,8*2+2,3*3,5-0,8*2+5,7*3,5+8,6*3,5</t>
  </si>
  <si>
    <t>342272423</t>
  </si>
  <si>
    <t>Příčky tl 125 mm z pórobetonových přesných hladkých příčkovek objemové hmotnosti 500 kg/m3</t>
  </si>
  <si>
    <t>-1800531966</t>
  </si>
  <si>
    <t>(5,75+2,925*2+0,9+1,5)*3-0,7*2*3-0,8*2</t>
  </si>
  <si>
    <t>321664457</t>
  </si>
  <si>
    <t>(4+0,75+1,25+1+2,1)*3</t>
  </si>
  <si>
    <t>-923139653</t>
  </si>
  <si>
    <t>0,25*0,25*10</t>
  </si>
  <si>
    <t>411121011</t>
  </si>
  <si>
    <t>Montáž prefabrikovaných ŽB stropů ze stropních povalů dl do 3800 mm</t>
  </si>
  <si>
    <t>1217401094</t>
  </si>
  <si>
    <t>593412260</t>
  </si>
  <si>
    <t>deska stropní plná PZD 30/10 179x29x9 cm</t>
  </si>
  <si>
    <t>110843132</t>
  </si>
  <si>
    <t>177951147</t>
  </si>
  <si>
    <t>1,2*6*10+0,82*6*1+0,6*6*2</t>
  </si>
  <si>
    <t>-745765415</t>
  </si>
  <si>
    <t>0,9*1,2*0,07</t>
  </si>
  <si>
    <t>411321515</t>
  </si>
  <si>
    <t>Stropy deskové ze ŽB tř. C 20/25</t>
  </si>
  <si>
    <t>1554906420</t>
  </si>
  <si>
    <t>(14,5*5,75+14,5*3,3-1,6*1,1*2-1,1*1,1*2)*0,14+6,5*1,75*0,14+4,9*1,75*0,12</t>
  </si>
  <si>
    <t>1942069142</t>
  </si>
  <si>
    <t>14,5*5,75+14,5*3,3-1,6*1,1*2-1,1*1,1*2+11,3*1,75</t>
  </si>
  <si>
    <t>0,9*1,2</t>
  </si>
  <si>
    <t>1445331656</t>
  </si>
  <si>
    <t>379655470</t>
  </si>
  <si>
    <t>180*0,00303</t>
  </si>
  <si>
    <t>2120259188</t>
  </si>
  <si>
    <t>1750785507</t>
  </si>
  <si>
    <t>161564430</t>
  </si>
  <si>
    <t>1741335371</t>
  </si>
  <si>
    <t>0,15*6,6*0,36+0,15*9,45*0,28+0,2*15*0,28+0,1*4,8*0,28</t>
  </si>
  <si>
    <t>0,3*6,3*0,2+0,15*30*0,2+0,15*0,175*13,4</t>
  </si>
  <si>
    <t>1,3*0,2*0,25*2*2+1,2*0,2*0,25*2*2</t>
  </si>
  <si>
    <t>-1869111855</t>
  </si>
  <si>
    <t>Výkres D.1.2.16</t>
  </si>
  <si>
    <t>30*0,25+6,3*0,25</t>
  </si>
  <si>
    <t>Výkres D.1.2.15</t>
  </si>
  <si>
    <t>6,6*0,41+15*0,43+6,5*0,45</t>
  </si>
  <si>
    <t>1,3*0,25*2*2+1,6*0,25*2*2</t>
  </si>
  <si>
    <t>-2021100800</t>
  </si>
  <si>
    <t>294400174</t>
  </si>
  <si>
    <t>0,01736+0,010168+0,0616+0,5598+0,0372+0,14462+0,00959+0,05992+0,05488+0,0771</t>
  </si>
  <si>
    <t>1122710702</t>
  </si>
  <si>
    <t>1,5*1,05*0,1+0,175*0,28*1,05/2</t>
  </si>
  <si>
    <t>-1150505834</t>
  </si>
  <si>
    <t>1624715251</t>
  </si>
  <si>
    <t>-1259521114</t>
  </si>
  <si>
    <t>1,5*1,05</t>
  </si>
  <si>
    <t>528459099</t>
  </si>
  <si>
    <t>-1419680668</t>
  </si>
  <si>
    <t>Výkres D.1.2.6</t>
  </si>
  <si>
    <t>10,5*0,275*0,1+30,6*0,275*0,1</t>
  </si>
  <si>
    <t>6,3*0,3*0,05+30*0,275*0,05</t>
  </si>
  <si>
    <t>244439398</t>
  </si>
  <si>
    <t>2,925*1,85+2,925*1,8-0,9*0,1+2,925*1,85+5,75*4,7+6,2*5,575-0,15*(4+0,75+1,4+0,75+2,1)-0,1*1,5-2*2/2+1,5*11,4</t>
  </si>
  <si>
    <t>-1576489932</t>
  </si>
  <si>
    <t>1961885366</t>
  </si>
  <si>
    <t>(8,8*2+5,7*2)*3,3-0,8*2-1,8*1,92*2+(8,7+8,8+6,075+4,8+0,75+1,8+3,4)*3,3-0,8*2*2-1*2*2+(6,5+5,675+4,8+0,425+2+5,25)*3,3-2,4*1,92-1,8*1,92-0,8*2</t>
  </si>
  <si>
    <t>(2,925+2,925+1,85+1,85)*2,84-0,75*0,75*2-0,7*2+(2,925*2+1,8*2+2)*2,84-0,8*2+(2,925*2+1,85*2)*2,84-1*1,5-0,7*2</t>
  </si>
  <si>
    <t>(4,7*2+5,75*2)*2,84-1,5*1,5*2-1*1,5-0,8*2+(2,575+5,75+1,9+1,7+4)*2,84-0,8*2-1,5*1,5</t>
  </si>
  <si>
    <t>(4+2,5+2,2+4+2,2+0,8+1,2)*2,84-1,25*1,5-0,8*2+(1,25+0,75+1,1+1,5+1,5+0,9*2+1,5)*2,84-0,7*2*3</t>
  </si>
  <si>
    <t>(6,5*2+1,5)*2,79-0,8*2*3-0,7*2-1,8*1,5*2+4,7*2*3,84-0,6*0,75-1,12*2,89</t>
  </si>
  <si>
    <t>-2116051978</t>
  </si>
  <si>
    <t>621531011</t>
  </si>
  <si>
    <t>Tenkovrstvá silikonová zrnitá omítka tl. 1,5 mm včetně penetrace vnějších podhledů</t>
  </si>
  <si>
    <t>1873737515</t>
  </si>
  <si>
    <t>1,89*11,7</t>
  </si>
  <si>
    <t>1918145256</t>
  </si>
  <si>
    <t>(14,95+10)*3,5</t>
  </si>
  <si>
    <t>((1,8+1,92*2)*3+2,4+1,92*2+1+2,1*2)*0,2</t>
  </si>
  <si>
    <t>-1,8*1,92*3-2,4*1,92-1*2,1</t>
  </si>
  <si>
    <t>(6,5+14,95)*3,54+6,4*3,41</t>
  </si>
  <si>
    <t>((1+1,5*2)*2+(0,75*3)*2+(1,5*3)*3+(1,25+1,5*2))*0,2</t>
  </si>
  <si>
    <t>-1*1,5*2-0,75*0,75*2-1,5*1,5*3-1,25*1,5</t>
  </si>
  <si>
    <t>(1,6*2+1,2*2)*7,07-1,06*1,12*2</t>
  </si>
  <si>
    <t xml:space="preserve">Opravy omítky </t>
  </si>
  <si>
    <t>Blok C</t>
  </si>
  <si>
    <t>27,5*5</t>
  </si>
  <si>
    <t>Blok D</t>
  </si>
  <si>
    <t>14,95*4,15</t>
  </si>
  <si>
    <t>Štít RD</t>
  </si>
  <si>
    <t>9*4,5+14,5*4</t>
  </si>
  <si>
    <t>622211011</t>
  </si>
  <si>
    <t>Montáž kontaktního zateplení vnějších stěn z polystyrénových desek tl do 80 mm</t>
  </si>
  <si>
    <t>-960151630</t>
  </si>
  <si>
    <t>Výkres D.1.1.34</t>
  </si>
  <si>
    <t>0,62*14,95</t>
  </si>
  <si>
    <t>283763700</t>
  </si>
  <si>
    <t>deska z extrudovaného polystyrénu 1250 x 600 x 60 mm</t>
  </si>
  <si>
    <t>-562844264</t>
  </si>
  <si>
    <t>9,99019607843137*1,02 'Přepočtené koeficientem množství</t>
  </si>
  <si>
    <t>1885377741</t>
  </si>
  <si>
    <t>-2111712600</t>
  </si>
  <si>
    <t>258002220</t>
  </si>
  <si>
    <t>Mezisoučet</t>
  </si>
  <si>
    <t>204,196+37,545</t>
  </si>
  <si>
    <t>1486983483</t>
  </si>
  <si>
    <t>1793848057</t>
  </si>
  <si>
    <t>1093656680</t>
  </si>
  <si>
    <t>-1612251625</t>
  </si>
  <si>
    <t>621211031</t>
  </si>
  <si>
    <t>Montáž kontaktního zateplení vnějších podhledů z polystyrénových desek tl do 160 mm</t>
  </si>
  <si>
    <t>-876321343</t>
  </si>
  <si>
    <t>622211031</t>
  </si>
  <si>
    <t>Montáž kontaktního zateplení vnějších stěn z polystyrénových desek tl do 160 mm</t>
  </si>
  <si>
    <t>-1016650909</t>
  </si>
  <si>
    <t>(1,89+8,25)*3,5+1,7*4,65-1,8*1,5*2-0,6*0,75</t>
  </si>
  <si>
    <t>283759510</t>
  </si>
  <si>
    <t>deska fasádní polystyrénová EPS 70 F 1000 x 500 x 140 mm</t>
  </si>
  <si>
    <t>532959540</t>
  </si>
  <si>
    <t>59,6588235294118*1,02 'Přepočtené koeficientem množství</t>
  </si>
  <si>
    <t>54450646</t>
  </si>
  <si>
    <t>-2007397803</t>
  </si>
  <si>
    <t>1,8*1,92*3+2,4*1,92+1*2,15+1*1,5*2+1,8*1,5*2+0,6*0,75+1,25*1,5+1,5*1,5*3+0,75*0,75*2</t>
  </si>
  <si>
    <t>-1509594375</t>
  </si>
  <si>
    <t>(12,2+23,7+37,5+52,1)*0,07</t>
  </si>
  <si>
    <t>(2,925*1,85+2,925*1,8-0,9*0,1+2,925*1,85+5,75*4,7+6,2*5,575-0,15*(4+0,75+1,4+0,75+2,1)-0,1*1,5-2*2/2+1,5*11,4)*0,06</t>
  </si>
  <si>
    <t>-1245442107</t>
  </si>
  <si>
    <t>631361221</t>
  </si>
  <si>
    <t>Výztuž mazanin betonářskou ocelí 10 216</t>
  </si>
  <si>
    <t>-388163855</t>
  </si>
  <si>
    <t>503113447</t>
  </si>
  <si>
    <t>83,226*1,7</t>
  </si>
  <si>
    <t>-721862401</t>
  </si>
  <si>
    <t>-1865925532</t>
  </si>
  <si>
    <t>997013801</t>
  </si>
  <si>
    <t>1089155447</t>
  </si>
  <si>
    <t>-1029156956</t>
  </si>
  <si>
    <t xml:space="preserve"> Práce a dodávky PSV</t>
  </si>
  <si>
    <t>-1021337494</t>
  </si>
  <si>
    <t>(1,89+8,25)*3,5</t>
  </si>
  <si>
    <t>-642553631</t>
  </si>
  <si>
    <t>220,572*45</t>
  </si>
  <si>
    <t>1757914260</t>
  </si>
  <si>
    <t>1757413005</t>
  </si>
  <si>
    <t>-1442243814</t>
  </si>
  <si>
    <t>1620315206</t>
  </si>
  <si>
    <t>-2134827300</t>
  </si>
  <si>
    <t>12,2+23,7+37,5+52,1+5,41+5,26+5,41+27,49+33,1</t>
  </si>
  <si>
    <t>677955325</t>
  </si>
  <si>
    <t>1933138918</t>
  </si>
  <si>
    <t>14,95*10,9*5,5+5,5*5*4,5+10*3,4*4+7,7*3*4</t>
  </si>
  <si>
    <t>985111111</t>
  </si>
  <si>
    <t>Otlučení omítek stěn</t>
  </si>
  <si>
    <t>-337747156</t>
  </si>
  <si>
    <t>-205296431</t>
  </si>
  <si>
    <t>10*14,95</t>
  </si>
  <si>
    <t>-1851530846</t>
  </si>
  <si>
    <t>149,5*0,0003</t>
  </si>
  <si>
    <t>1504586670</t>
  </si>
  <si>
    <t>-414987515</t>
  </si>
  <si>
    <t>10*14,95*1,1</t>
  </si>
  <si>
    <t>711161308</t>
  </si>
  <si>
    <t>Izolace proti zemní vlhkosti stěn foliemi nopovými pro běžné podmínky tl. 0,5 mm šířky 2,0 m</t>
  </si>
  <si>
    <t>-448593357</t>
  </si>
  <si>
    <t>-1002156881</t>
  </si>
  <si>
    <t>-878649645</t>
  </si>
  <si>
    <t>3,125*14,575-1,5*1*2-1*1*2</t>
  </si>
  <si>
    <t>14,575*6,125</t>
  </si>
  <si>
    <t>1,89*11,55</t>
  </si>
  <si>
    <t>1,6*1,2</t>
  </si>
  <si>
    <t>-694420096</t>
  </si>
  <si>
    <t>-1091467808</t>
  </si>
  <si>
    <t>503981287</t>
  </si>
  <si>
    <t>622977419</t>
  </si>
  <si>
    <t>-1185261500</t>
  </si>
  <si>
    <t>73428224</t>
  </si>
  <si>
    <t>Přesun hmot tonážní tonážní pro krytiny povlakové v objektech v do 12 m</t>
  </si>
  <si>
    <t>1301706055</t>
  </si>
  <si>
    <t>-1528382428</t>
  </si>
  <si>
    <t>12,2+23,7+37,5+52,1</t>
  </si>
  <si>
    <t>-1268990593</t>
  </si>
  <si>
    <t>283723090</t>
  </si>
  <si>
    <t>deska z pěnového polystyrenu EPS 100 S 1000 x 500 x 100 mm</t>
  </si>
  <si>
    <t>-1573000350</t>
  </si>
  <si>
    <t>-642996309</t>
  </si>
  <si>
    <t>-1183357849</t>
  </si>
  <si>
    <t>14,575*6,125*0,065</t>
  </si>
  <si>
    <t>1,89*11,55*0,065</t>
  </si>
  <si>
    <t>283759136</t>
  </si>
  <si>
    <t>deska z pěnového polystyrenu EPS 100 S 1000 x 500 (1000) mm, spádová vrstva tl 0-100 mm</t>
  </si>
  <si>
    <t>604862337</t>
  </si>
  <si>
    <t>(3,125*14,575-1,5*1*2-1*1*2)*0,035</t>
  </si>
  <si>
    <t>-1406474112</t>
  </si>
  <si>
    <t>(3,125*14,575-1,5*1*2-1*1*2)</t>
  </si>
  <si>
    <t>112139165</t>
  </si>
  <si>
    <t>-301304886</t>
  </si>
  <si>
    <t>721</t>
  </si>
  <si>
    <t>Zdravotechnika - vnitřní kanalizace</t>
  </si>
  <si>
    <t>721233112</t>
  </si>
  <si>
    <t>Střešní vtok polypropylen PP pro ploché střechy svislý odtok DN 110</t>
  </si>
  <si>
    <t>-299788359</t>
  </si>
  <si>
    <t>2100016996</t>
  </si>
  <si>
    <t>18*2</t>
  </si>
  <si>
    <t>458225062</t>
  </si>
  <si>
    <t>0,06*0,18*18*2</t>
  </si>
  <si>
    <t>1193269263</t>
  </si>
  <si>
    <t>0,4*18</t>
  </si>
  <si>
    <t>-1790951420</t>
  </si>
  <si>
    <t>763131411</t>
  </si>
  <si>
    <t>SDK podhled desky 1xA 12,5 bez TI dvouvrstvá spodní kce profil CD+UD</t>
  </si>
  <si>
    <t>-917714062</t>
  </si>
  <si>
    <t>120190501</t>
  </si>
  <si>
    <t>764212607</t>
  </si>
  <si>
    <t>Oplechování úžlabí z Pz s povrchovou úpravou rš 670 mm</t>
  </si>
  <si>
    <t>-549054370</t>
  </si>
  <si>
    <t>3,5+2,3+1,6+10</t>
  </si>
  <si>
    <t>1152541651</t>
  </si>
  <si>
    <t>6,5+14,95*2+3,5+6,5</t>
  </si>
  <si>
    <t>-484005842</t>
  </si>
  <si>
    <t>1,8*3+2,4</t>
  </si>
  <si>
    <t>1*2+1,8*2+0,6+1,25+1,5*3+0,75*2</t>
  </si>
  <si>
    <t>-2104405523</t>
  </si>
  <si>
    <t>1219120740</t>
  </si>
  <si>
    <t>1049222179</t>
  </si>
  <si>
    <t>764511444</t>
  </si>
  <si>
    <t>Kotlík oválný (trychtýřový) pro podokapní žlaby z Pz plechu 330/100 mm</t>
  </si>
  <si>
    <t>-1745792066</t>
  </si>
  <si>
    <t>833451907</t>
  </si>
  <si>
    <t>-265223012</t>
  </si>
  <si>
    <t>1,8*1,92*3+2,4*1,92</t>
  </si>
  <si>
    <t>1*1,5*2+1,5*1,5*1+1,25*1,5+1,8*1,5*2+1,5*0,75*2</t>
  </si>
  <si>
    <t>okno plastové, bílé, izolační dvojsklo, 180 x 192 cm</t>
  </si>
  <si>
    <t>-1291087270</t>
  </si>
  <si>
    <t>okno plastové, bílé, izolační dvojsklo, 240 x 192 cm</t>
  </si>
  <si>
    <t>197087776</t>
  </si>
  <si>
    <t>okno plastové, bílé, izolační dvojsklo, 100 x 150 cm</t>
  </si>
  <si>
    <t>1690176324</t>
  </si>
  <si>
    <t>okno plastové, bílé, izolační dvojsklo, 180 x 150 cm</t>
  </si>
  <si>
    <t>1935142881</t>
  </si>
  <si>
    <t>okno plastové, bílé, izolační dvojsklo, 125 x 150 cm</t>
  </si>
  <si>
    <t>-337150247</t>
  </si>
  <si>
    <t>okno plastové, bílé, izolační dvojsklo, 150 x 150 cm</t>
  </si>
  <si>
    <t>-1090092663</t>
  </si>
  <si>
    <t>okno plastové, bílé, izolační dvojsklo, 150 x 75 cm</t>
  </si>
  <si>
    <t>85933302</t>
  </si>
  <si>
    <t>-715072372</t>
  </si>
  <si>
    <t>okno plastové, bílé, izolační dvojsklo, 75 x 75 cm</t>
  </si>
  <si>
    <t>943683361</t>
  </si>
  <si>
    <t>okno plastové, bílé, izolační dvojsklo, 60 x 1,5 cm</t>
  </si>
  <si>
    <t>-643774318</t>
  </si>
  <si>
    <t>766641131</t>
  </si>
  <si>
    <t>Montáž balkónových dveří zdvojených 1křídlových bez nadsvětlíku včetně rámu do zdiva</t>
  </si>
  <si>
    <t>-788798639</t>
  </si>
  <si>
    <t>Dveře plastové, bílé, izolační dvojsklo, 90 x 215 cm</t>
  </si>
  <si>
    <t>-241925964</t>
  </si>
  <si>
    <t>1495369355</t>
  </si>
  <si>
    <t>1535086419</t>
  </si>
  <si>
    <t>-504102016</t>
  </si>
  <si>
    <t>-1941932462</t>
  </si>
  <si>
    <t>440750030</t>
  </si>
  <si>
    <t>1659445659</t>
  </si>
  <si>
    <t>1396482038</t>
  </si>
  <si>
    <t>1461420608</t>
  </si>
  <si>
    <t>-935570278</t>
  </si>
  <si>
    <t>-595972022</t>
  </si>
  <si>
    <t>659898650</t>
  </si>
  <si>
    <t>767165111</t>
  </si>
  <si>
    <t>Montáž zábradlí rovného madla z trubek nebo tenkostěnných profilů šroubovaného</t>
  </si>
  <si>
    <t>-1110298251</t>
  </si>
  <si>
    <t>trubka ocelová bezešvá hladká jakost 11 353, 22 x 2,6mm</t>
  </si>
  <si>
    <t>-902341068</t>
  </si>
  <si>
    <t>767316R</t>
  </si>
  <si>
    <t xml:space="preserve">D+M výtah nákladní jídelní, nosnost 100 kg </t>
  </si>
  <si>
    <t>-795634336</t>
  </si>
  <si>
    <t>-1170926403</t>
  </si>
  <si>
    <t>-526073159</t>
  </si>
  <si>
    <t>562453536</t>
  </si>
  <si>
    <t xml:space="preserve">světlík bodový  1000x1000 mm</t>
  </si>
  <si>
    <t>-1131997091</t>
  </si>
  <si>
    <t>1545801365</t>
  </si>
  <si>
    <t>771271123</t>
  </si>
  <si>
    <t>Montáž obkladů stupnic z dlaždic protiskluzných keramických do malty š do 300 mm</t>
  </si>
  <si>
    <t>-103053672</t>
  </si>
  <si>
    <t>5*1,5</t>
  </si>
  <si>
    <t>771271232</t>
  </si>
  <si>
    <t>Montáž obkladů podstupnic z dlaždic hladkých keramických do malty v do 200 mm</t>
  </si>
  <si>
    <t>1444407297</t>
  </si>
  <si>
    <t>6,*1,5</t>
  </si>
  <si>
    <t>452207146</t>
  </si>
  <si>
    <t>1,85+8,85+8,7+2,3+0,25+1+1,75+0,7+4,8+6,1-0,8*2-1,1-1</t>
  </si>
  <si>
    <t>(6,5+3,1)*2+1,5-0,8*3-0,7</t>
  </si>
  <si>
    <t>1066482684</t>
  </si>
  <si>
    <t>171</t>
  </si>
  <si>
    <t>-267240957</t>
  </si>
  <si>
    <t>12,2+23.7</t>
  </si>
  <si>
    <t>1,85*2,925+1,8*2,925-0,1*0,9+1,85*2,925+1,5*6,5+1,5*3,1+1,5*0,9+1,6*0,9-0,5*0,5/2</t>
  </si>
  <si>
    <t>172</t>
  </si>
  <si>
    <t>-652397042</t>
  </si>
  <si>
    <t>68,923*1,1+(0,28*1,5*5+0,175*1,5*6)*1,1</t>
  </si>
  <si>
    <t>173</t>
  </si>
  <si>
    <t>-971755450</t>
  </si>
  <si>
    <t>12,2+23,7</t>
  </si>
  <si>
    <t>174</t>
  </si>
  <si>
    <t>1851218588</t>
  </si>
  <si>
    <t>175</t>
  </si>
  <si>
    <t>-1397664040</t>
  </si>
  <si>
    <t>37,5+52,1</t>
  </si>
  <si>
    <t>4,7*5,75+2,6*5,75+1*0,75/2+1,1*1,3+4,1*3,875-1,75*1,75</t>
  </si>
  <si>
    <t>176</t>
  </si>
  <si>
    <t>-391338371</t>
  </si>
  <si>
    <t>6,55+5,675+4,8+0,425+1,8+0,25+5,25-0,8+5,7+8,8+5,7+8,8-0,8</t>
  </si>
  <si>
    <t>(5,75*2+4,7*2)-0,7*2-0,8*2+(5,75+1,7+1,7+0,75+4+5,575)-0,8+(1,2+1,3+0,8+2,2+4,1+0,1+2,6)-0,8</t>
  </si>
  <si>
    <t>177</t>
  </si>
  <si>
    <t>1663545591</t>
  </si>
  <si>
    <t>178</t>
  </si>
  <si>
    <t>-2135257655</t>
  </si>
  <si>
    <t>179</t>
  </si>
  <si>
    <t xml:space="preserve">krytina podlahová PVC </t>
  </si>
  <si>
    <t>507466085</t>
  </si>
  <si>
    <t>180</t>
  </si>
  <si>
    <t>-72695610</t>
  </si>
  <si>
    <t>181</t>
  </si>
  <si>
    <t>-109060107</t>
  </si>
  <si>
    <t>182</t>
  </si>
  <si>
    <t>1503171755</t>
  </si>
  <si>
    <t>183</t>
  </si>
  <si>
    <t>-1104057028</t>
  </si>
  <si>
    <t>(2,925*2+1,85*2)*2-0,7*2-0,75*0,75*2</t>
  </si>
  <si>
    <t>(1,8*2+2,925*2+1,9)*2-0,8*2</t>
  </si>
  <si>
    <t>(1,85*2+2,925*2)*2-0,7*2-1*1,5</t>
  </si>
  <si>
    <t>(1,5*2+0,9*2)*2-0,7*2</t>
  </si>
  <si>
    <t>1,25*1,5</t>
  </si>
  <si>
    <t>184</t>
  </si>
  <si>
    <t>467019867</t>
  </si>
  <si>
    <t>185</t>
  </si>
  <si>
    <t>-264168333</t>
  </si>
  <si>
    <t>186</t>
  </si>
  <si>
    <t>-2001434469</t>
  </si>
  <si>
    <t>187</t>
  </si>
  <si>
    <t>-860228704</t>
  </si>
  <si>
    <t>566,092+202,17</t>
  </si>
  <si>
    <t>188</t>
  </si>
  <si>
    <t>-1932624211</t>
  </si>
  <si>
    <t>04 - Objekt E</t>
  </si>
  <si>
    <t xml:space="preserve">    2 -  Zakládání</t>
  </si>
  <si>
    <t>-1320311170</t>
  </si>
  <si>
    <t>7,15*0,4*0,25+3*0,6*1+3*0,5*0,5+3*0,6*1+7,75*0,6*1</t>
  </si>
  <si>
    <t>810669646</t>
  </si>
  <si>
    <t>-927164925</t>
  </si>
  <si>
    <t>-1490950678</t>
  </si>
  <si>
    <t>666324682</t>
  </si>
  <si>
    <t xml:space="preserve"> Zakládání</t>
  </si>
  <si>
    <t>1024151911</t>
  </si>
  <si>
    <t>0,15*3,5*2,7+0,15*3,5*5,3</t>
  </si>
  <si>
    <t>1317242837</t>
  </si>
  <si>
    <t>0,1*3,5*2,7+0,1*3,5*5,3</t>
  </si>
  <si>
    <t>-575556379</t>
  </si>
  <si>
    <t>-738782725</t>
  </si>
  <si>
    <t>Výkres D1.1.31</t>
  </si>
  <si>
    <t>(0,58*2,95+0,5*2,95+0,53*2,95+0,73*7,95)*0,5</t>
  </si>
  <si>
    <t>274321311</t>
  </si>
  <si>
    <t>Základové pasy ze ŽB tř. C 16/20 včetně výztuže</t>
  </si>
  <si>
    <t>2124510874</t>
  </si>
  <si>
    <t>7,15*0,25*0,4</t>
  </si>
  <si>
    <t>279113131</t>
  </si>
  <si>
    <t>Základová zeď tl 150 mm z tvárnic ztraceného bednění včetně výplně z betonu tř. C 16/20</t>
  </si>
  <si>
    <t>-586827450</t>
  </si>
  <si>
    <t>0,35*3,2</t>
  </si>
  <si>
    <t>1855125216</t>
  </si>
  <si>
    <t>0,5*3,2+0,5*7,75+0,5*3,2</t>
  </si>
  <si>
    <t>311272312</t>
  </si>
  <si>
    <t>Zdivo nosné tl 300 mm z pórobetonových přesných hladkých tvárnic Ytong hmotnosti 400 kg/m3</t>
  </si>
  <si>
    <t>1118017169</t>
  </si>
  <si>
    <t>(3,4*3+5*3+2,15*3,25+3,4*3,25)*0,3-1,2*1,25*2*0,3-1*2,13*2*0,3</t>
  </si>
  <si>
    <t>317143621</t>
  </si>
  <si>
    <t>Překlady nosné z pórobetonu Ytong ve zdech tl 300 mm pro světlost otvoru do 1100 mm</t>
  </si>
  <si>
    <t>-1204180442</t>
  </si>
  <si>
    <t>-2088673641</t>
  </si>
  <si>
    <t>5*3+2,15*3,25+2,95*3,25</t>
  </si>
  <si>
    <t>894443020</t>
  </si>
  <si>
    <t>(3,4+3,4+7,75)*0,18*0,25+7,75*0,15*0,25</t>
  </si>
  <si>
    <t>-231469408</t>
  </si>
  <si>
    <t>(3,4+3,4+7,75)*0,252+7,75*0,25</t>
  </si>
  <si>
    <t>-887193611</t>
  </si>
  <si>
    <t>-2080775505</t>
  </si>
  <si>
    <t>43414R</t>
  </si>
  <si>
    <t>Schodišťový stupeň pórobetonový základní v 150 mm š 300 mm délka do 1500 mm</t>
  </si>
  <si>
    <t>351446812</t>
  </si>
  <si>
    <t>-1889350916</t>
  </si>
  <si>
    <t>(5+2,95+2,95+5)*2,55-1,2*1,25-1*2,13</t>
  </si>
  <si>
    <t>(2+2+2,95+2,95)*2,8-1*2,13-1,2*1,25</t>
  </si>
  <si>
    <t>1051710515</t>
  </si>
  <si>
    <t>-756515106</t>
  </si>
  <si>
    <t>3,4*3,25+7,75*3,1+3,4*3-1,2*1,25*2-1*2,15*2+0,15*(1,2+1,25+1,25)*2+0,15*(1+2,15+2,15)*2</t>
  </si>
  <si>
    <t>1469358026</t>
  </si>
  <si>
    <t>-849999968</t>
  </si>
  <si>
    <t>-1368930083</t>
  </si>
  <si>
    <t>1688841731</t>
  </si>
  <si>
    <t>-38452795</t>
  </si>
  <si>
    <t>-680414262</t>
  </si>
  <si>
    <t>1573242594</t>
  </si>
  <si>
    <t>-344967303</t>
  </si>
  <si>
    <t>(3,4*2+7,75)*0,25</t>
  </si>
  <si>
    <t>-1943459730</t>
  </si>
  <si>
    <t>1,25*1,2*2+1*2,15*2</t>
  </si>
  <si>
    <t>-59050515</t>
  </si>
  <si>
    <t>5*2,95*0,05+2*2,95*0,05</t>
  </si>
  <si>
    <t>631319171</t>
  </si>
  <si>
    <t>Příplatek k mazanině tl do 80 mm za stržení povrchu spodní vrstvy před vložením výztuže</t>
  </si>
  <si>
    <t>1764388993</t>
  </si>
  <si>
    <t>631362021</t>
  </si>
  <si>
    <t>Výztuž mazanin svařovanými sítěmi Kari</t>
  </si>
  <si>
    <t>-1696902793</t>
  </si>
  <si>
    <t>998011001</t>
  </si>
  <si>
    <t>Přesun hmot pro budovy zděné v do 6 m</t>
  </si>
  <si>
    <t>725373352</t>
  </si>
  <si>
    <t>-774799512</t>
  </si>
  <si>
    <t>3,4*3*2+7,95*3</t>
  </si>
  <si>
    <t>2084816506</t>
  </si>
  <si>
    <t>609486646</t>
  </si>
  <si>
    <t>-173391702</t>
  </si>
  <si>
    <t>5*2,95+2*2,95</t>
  </si>
  <si>
    <t>436629735</t>
  </si>
  <si>
    <t>-1137404382</t>
  </si>
  <si>
    <t>3,5*2,7+3,5*5,3</t>
  </si>
  <si>
    <t>711112001</t>
  </si>
  <si>
    <t>Provedení izolace proti zemní vlhkosti svislé za studena nátěrem penetračním</t>
  </si>
  <si>
    <t>-266687963</t>
  </si>
  <si>
    <t>3,5*0,35</t>
  </si>
  <si>
    <t>1106764375</t>
  </si>
  <si>
    <t>-200372725</t>
  </si>
  <si>
    <t>711142559</t>
  </si>
  <si>
    <t>Provedení izolace proti zemní vlhkosti pásy přitavením svislé NAIP</t>
  </si>
  <si>
    <t>-705444423</t>
  </si>
  <si>
    <t>628322700</t>
  </si>
  <si>
    <t>pás těžký asfaltovaný V60 S40</t>
  </si>
  <si>
    <t>1152688319</t>
  </si>
  <si>
    <t>1421502609</t>
  </si>
  <si>
    <t>3*7,75</t>
  </si>
  <si>
    <t>998711101</t>
  </si>
  <si>
    <t>Přesun hmot tonážní pro izolace proti vodě, vlhkosti a plynům v objektech výšky do 6 m</t>
  </si>
  <si>
    <t>-198467348</t>
  </si>
  <si>
    <t>605452413</t>
  </si>
  <si>
    <t>3,7*7,95</t>
  </si>
  <si>
    <t>111631500.1</t>
  </si>
  <si>
    <t>1718407150</t>
  </si>
  <si>
    <t>-1884897607</t>
  </si>
  <si>
    <t>3,7*7,95*2</t>
  </si>
  <si>
    <t>124915101</t>
  </si>
  <si>
    <t>998712101</t>
  </si>
  <si>
    <t>Přesun hmot tonážní tonážní pro krytiny povlakové v objektech v do 6 m</t>
  </si>
  <si>
    <t>-484205836</t>
  </si>
  <si>
    <t>713111111</t>
  </si>
  <si>
    <t>Montáž izolace tepelné vrchem stropů volně kladenými rohožemi, pásy, dílci, deskami</t>
  </si>
  <si>
    <t>1357729757</t>
  </si>
  <si>
    <t>631481140</t>
  </si>
  <si>
    <t xml:space="preserve">deska minerální izolační  600x1200 mm tl.200 mm</t>
  </si>
  <si>
    <t>-1556256381</t>
  </si>
  <si>
    <t>1713858401</t>
  </si>
  <si>
    <t>283764160</t>
  </si>
  <si>
    <t>deska z extrudovaného polystyrénu XPS 300 SF 60 mm</t>
  </si>
  <si>
    <t>-1205391710</t>
  </si>
  <si>
    <t>998713101</t>
  </si>
  <si>
    <t>Přesun hmot tonážní pro izolace tepelné v objektech v do 6 m</t>
  </si>
  <si>
    <t>-20903195</t>
  </si>
  <si>
    <t>762332532</t>
  </si>
  <si>
    <t>Montáž vázaných kcí krovů pravidelných z řeziva hoblovaného průřezové plochy do 224 cm2</t>
  </si>
  <si>
    <t>457819848</t>
  </si>
  <si>
    <t>7,95+7,95+3,7*10</t>
  </si>
  <si>
    <t>605120110</t>
  </si>
  <si>
    <t>řezivo jehličnaté hranol jakost I nad 120 cm2</t>
  </si>
  <si>
    <t>914841861</t>
  </si>
  <si>
    <t>7,95*0,14*0,16+10*0,1*0,14*3,7</t>
  </si>
  <si>
    <t>1726124452</t>
  </si>
  <si>
    <t>7,95*0,14*0,08</t>
  </si>
  <si>
    <t>762811100</t>
  </si>
  <si>
    <t>Montáž vrchního přesahovaného záklopu z hrubých prken</t>
  </si>
  <si>
    <t>511326963</t>
  </si>
  <si>
    <t>605151110</t>
  </si>
  <si>
    <t>řezivo jehličnaté boční prkno jakost I.-II. 2 - 3 cm</t>
  </si>
  <si>
    <t>2057035071</t>
  </si>
  <si>
    <t>3,7*7,95*0,025</t>
  </si>
  <si>
    <t>998762101</t>
  </si>
  <si>
    <t>Přesun hmot tonážní pro kce tesařské v objektech v do 6 m</t>
  </si>
  <si>
    <t>-195578160</t>
  </si>
  <si>
    <t>-1086203351</t>
  </si>
  <si>
    <t>998763301</t>
  </si>
  <si>
    <t>Přesun hmot tonážní pro sádrokartonové konstrukce v objektech v do 6 m</t>
  </si>
  <si>
    <t>-1166988330</t>
  </si>
  <si>
    <t>764212403</t>
  </si>
  <si>
    <t>Oplechování štítu závětrnou lištou z Pz plechu rš 250 mm</t>
  </si>
  <si>
    <t>695506094</t>
  </si>
  <si>
    <t>3,7*2</t>
  </si>
  <si>
    <t>1482917645</t>
  </si>
  <si>
    <t>-1871521014</t>
  </si>
  <si>
    <t>-1156291705</t>
  </si>
  <si>
    <t>1246515595</t>
  </si>
  <si>
    <t>-1142642525</t>
  </si>
  <si>
    <t>223400579</t>
  </si>
  <si>
    <t>998764101</t>
  </si>
  <si>
    <t>Přesun hmot tonážní pro konstrukce klempířské v objektech v do 6 m</t>
  </si>
  <si>
    <t>309459628</t>
  </si>
  <si>
    <t>-882009192</t>
  </si>
  <si>
    <t>okno plastové, bílé, izolační dvojsklo, 120 x 125 cm</t>
  </si>
  <si>
    <t>-1532962808</t>
  </si>
  <si>
    <t>Montáž vchodových dveří zdvojených 1 křídlových bez nadsvětlíku včetně rámu do zdiva</t>
  </si>
  <si>
    <t>-383134399</t>
  </si>
  <si>
    <t>-416594900</t>
  </si>
  <si>
    <t>998766101</t>
  </si>
  <si>
    <t>Přesun hmot tonážní pro konstrukce truhlářské v objektech v do 6 m</t>
  </si>
  <si>
    <t>1651833606</t>
  </si>
  <si>
    <t>1767485952</t>
  </si>
  <si>
    <t>5+5+2,95+2,95+2+2+2,95+2,95-0,9-0,9</t>
  </si>
  <si>
    <t>1618102433</t>
  </si>
  <si>
    <t>-138335218</t>
  </si>
  <si>
    <t>-1512609697</t>
  </si>
  <si>
    <t>-617490680</t>
  </si>
  <si>
    <t>998771101</t>
  </si>
  <si>
    <t>Přesun hmot tonážní pro podlahy z dlaždic v objektech v do 6 m</t>
  </si>
  <si>
    <t>1437123270</t>
  </si>
  <si>
    <t>-763918341</t>
  </si>
  <si>
    <t>5*2,55*2+2,95*2,55+5*2,95+2*2,75*2+2,95*2,75*2+5*2,95+2*2,95-1*1,25*2-0,9*2,13*2</t>
  </si>
  <si>
    <t>862062060</t>
  </si>
  <si>
    <t>05 - Stavební úpravy dvora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</si>
  <si>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</si>
  <si>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</si>
  <si>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</si>
  <si>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6 - Úpravy povrchů, podlahy a osazování výplní</t>
  </si>
  <si>
    <t xml:space="preserve">    9 - Ostatní konstrukce a práce-bourání</t>
  </si>
  <si>
    <t>122202201</t>
  </si>
  <si>
    <t>Odkopávky a prokopávky nezapažené pro silnice objemu do 100 m3 v hornině tř. 3</t>
  </si>
  <si>
    <t>1731977746</t>
  </si>
  <si>
    <t>10*12,5*0,29+4,2*8,8*0,29+11,6*4,6*0,29</t>
  </si>
  <si>
    <t>367681819</t>
  </si>
  <si>
    <t>0,5*0,8*(11,6+13,8+26,15)</t>
  </si>
  <si>
    <t>-1699410817</t>
  </si>
  <si>
    <t>2025494446</t>
  </si>
  <si>
    <t>-221173311</t>
  </si>
  <si>
    <t>73,753*1,7</t>
  </si>
  <si>
    <t>993295917</t>
  </si>
  <si>
    <t>20,72*0,15</t>
  </si>
  <si>
    <t>1953747647</t>
  </si>
  <si>
    <t>20,72*0,1</t>
  </si>
  <si>
    <t>-1198410267</t>
  </si>
  <si>
    <t>106741044</t>
  </si>
  <si>
    <t>0,5*0,5*(11,6+13,8+26,15)</t>
  </si>
  <si>
    <t>Svislé a kompletní konstrukce</t>
  </si>
  <si>
    <t>338171123</t>
  </si>
  <si>
    <t>Osazování sloupků a vzpěr plotových ocelových v 2,60 m se zabetonováním</t>
  </si>
  <si>
    <t>-244997165</t>
  </si>
  <si>
    <t>553422500</t>
  </si>
  <si>
    <t>sloupek plotový průběžný pozinkované a komaxitové 1500/38x1,5 mm</t>
  </si>
  <si>
    <t>-1658406622</t>
  </si>
  <si>
    <t>553422600</t>
  </si>
  <si>
    <t>sloupek plotový koncový pozinkované a komaxitové 2000/48x1,5 mm</t>
  </si>
  <si>
    <t>-495137368</t>
  </si>
  <si>
    <t>553422700</t>
  </si>
  <si>
    <t>vzpěra plotová 38x1,5 mm včetně krytky s uchem, 1500 mm</t>
  </si>
  <si>
    <t>-977528858</t>
  </si>
  <si>
    <t>348262R</t>
  </si>
  <si>
    <t>Montáž plotového pletiva do v 1200 mm</t>
  </si>
  <si>
    <t>-944076332</t>
  </si>
  <si>
    <t>11,6+13,8+26,15</t>
  </si>
  <si>
    <t>553423R</t>
  </si>
  <si>
    <t>pletivo plotové kovové v 1200 mm</t>
  </si>
  <si>
    <t>1350926272</t>
  </si>
  <si>
    <t>348172214</t>
  </si>
  <si>
    <t>Montáž vjezdových bran samonosných dvoukřídlových plochy přes 5,0 m2 do 10,0 m2</t>
  </si>
  <si>
    <t>2104747268</t>
  </si>
  <si>
    <t>553423R1</t>
  </si>
  <si>
    <t>brána dvoukřídlá viz PD</t>
  </si>
  <si>
    <t>-1299108460</t>
  </si>
  <si>
    <t>1*2 'Přepočtené koeficientem množství</t>
  </si>
  <si>
    <t>348172911</t>
  </si>
  <si>
    <t>Montáž pohonu pro bránu</t>
  </si>
  <si>
    <t>1160537858</t>
  </si>
  <si>
    <t>55342365R</t>
  </si>
  <si>
    <t>pohon pro bránu dvoukřídlou viz PD</t>
  </si>
  <si>
    <t>-1043479601</t>
  </si>
  <si>
    <t>348172111R</t>
  </si>
  <si>
    <t>Montáž vstupních brán jednokřídlových</t>
  </si>
  <si>
    <t>128554798</t>
  </si>
  <si>
    <t>553423R2</t>
  </si>
  <si>
    <t>vstupní branka viz PD</t>
  </si>
  <si>
    <t>818300285</t>
  </si>
  <si>
    <t>0,5*2 'Přepočtené koeficientem množství</t>
  </si>
  <si>
    <t>348262421</t>
  </si>
  <si>
    <t xml:space="preserve">Plot z betonových  bloků ukončení plotového sloupku zákrytovou deskou 500x250 mm přírodní</t>
  </si>
  <si>
    <t>-53229653</t>
  </si>
  <si>
    <t>(11,6+13,8+26,15)*2</t>
  </si>
  <si>
    <t>348272163</t>
  </si>
  <si>
    <t>Plotová zeď tl 195 mm z betonových tvarovek jednostranně štípaných barevných na MC včetně spárování</t>
  </si>
  <si>
    <t>1142713580</t>
  </si>
  <si>
    <t>0,75*(11,6+13,8+26,15)</t>
  </si>
  <si>
    <t>Vodorovné konstrukce</t>
  </si>
  <si>
    <t>433121121</t>
  </si>
  <si>
    <t>Osazení ŽB schodnic</t>
  </si>
  <si>
    <t>-1852710106</t>
  </si>
  <si>
    <t>593737R</t>
  </si>
  <si>
    <t xml:space="preserve">stupeň schodišťový betonový </t>
  </si>
  <si>
    <t>618535988</t>
  </si>
  <si>
    <t>Komunikace</t>
  </si>
  <si>
    <t>564231111</t>
  </si>
  <si>
    <t>Podklad nebo podsyp ze štěrkopísku ŠP tl 100 mm</t>
  </si>
  <si>
    <t>-1994019261</t>
  </si>
  <si>
    <t>10*12,5+4,2*8,8+11,6*4,6</t>
  </si>
  <si>
    <t>564851111</t>
  </si>
  <si>
    <t>Podklad ze štěrkodrtě ŠD tl 150 mm</t>
  </si>
  <si>
    <t>-1882741358</t>
  </si>
  <si>
    <t>565135111</t>
  </si>
  <si>
    <t xml:space="preserve">Asfaltový beton vrstva podkladní ACP 16 (obalované kamenivo OKS) tl 50 mm </t>
  </si>
  <si>
    <t>-1072032221</t>
  </si>
  <si>
    <t>Úpravy povrchů, podlahy a osazování výplní</t>
  </si>
  <si>
    <t>632622118</t>
  </si>
  <si>
    <t>Podklad tl 80 mm z obalovaného kameniva se zhutněním</t>
  </si>
  <si>
    <t>-1733018427</t>
  </si>
  <si>
    <t>636311112</t>
  </si>
  <si>
    <t xml:space="preserve">Kladení dlažby z betonových dlaždic 40x40cm </t>
  </si>
  <si>
    <t>546745840</t>
  </si>
  <si>
    <t>(2,6*5,4-0,7*1,6)+(5,2*1,5)</t>
  </si>
  <si>
    <t>592457360</t>
  </si>
  <si>
    <t>dlažba betonová na terasy STANDARD PLATEN 40x40x4 cm</t>
  </si>
  <si>
    <t>-1734903573</t>
  </si>
  <si>
    <t>20,72/0,16</t>
  </si>
  <si>
    <t>129,5*1,02 'Přepočtené koeficientem množství</t>
  </si>
  <si>
    <t>637211121</t>
  </si>
  <si>
    <t>Okapový chodník z betonových dlaždic tl 40 mm kladených do písku se zalitím spár MC</t>
  </si>
  <si>
    <t>146377524</t>
  </si>
  <si>
    <t>(12+3,9+2,8+7,5+5)*0,4</t>
  </si>
  <si>
    <t>Ostatní konstrukce a práce-bourání</t>
  </si>
  <si>
    <t>915491211</t>
  </si>
  <si>
    <t>Osazení vodícího proužku z betonových desek do betonového lože tl do 100 mm š proužku 250 mm</t>
  </si>
  <si>
    <t>-1585794364</t>
  </si>
  <si>
    <t>5,2+12,6+2,6+3,6+0,8+3,1</t>
  </si>
  <si>
    <t>592174R</t>
  </si>
  <si>
    <t>vodící pásek betonový chodníkový Sinia 250x8x500 cm</t>
  </si>
  <si>
    <t>1282820267</t>
  </si>
  <si>
    <t>915491212</t>
  </si>
  <si>
    <t>Osazení vodícího proužku z betonových desek do betonového lože tl do 100 mm š proužku 500 mm</t>
  </si>
  <si>
    <t>507781763</t>
  </si>
  <si>
    <t>11,6+15,5</t>
  </si>
  <si>
    <t>592174R1</t>
  </si>
  <si>
    <t>vodící pásek betonový chodníkový Sinia 500x8x500 cm</t>
  </si>
  <si>
    <t>-198875172</t>
  </si>
  <si>
    <t>916231213</t>
  </si>
  <si>
    <t>Osazení chodníkového obrubníku betonového stojatého s boční opěrou do lože z betonu prostého</t>
  </si>
  <si>
    <t>-169957397</t>
  </si>
  <si>
    <t>9,1+1,5+1,7+3,6+2+5+2,5+2+0,785</t>
  </si>
  <si>
    <t>592174110</t>
  </si>
  <si>
    <t>obrubník betonový chodníkový Sinia 100x8x250 cm</t>
  </si>
  <si>
    <t>1611779989</t>
  </si>
  <si>
    <t>935113111</t>
  </si>
  <si>
    <t>Osazení odvodňovacího polymerbetonového žlabu s krycím roštem šířky do 200 mm</t>
  </si>
  <si>
    <t>99516480</t>
  </si>
  <si>
    <t>592270050</t>
  </si>
  <si>
    <t>žlab odvodňovací ACO N100 typ 10,polymerbeton,100 x 13 x 18 x 18 cm</t>
  </si>
  <si>
    <t>838881045</t>
  </si>
  <si>
    <t>998225111</t>
  </si>
  <si>
    <t>Přesun hmot pro pozemní komunikace s krytem z kamene, monolitickým betonovým nebo živičným</t>
  </si>
  <si>
    <t>418347879</t>
  </si>
  <si>
    <t>06 - TZB - Vodovod, Kanalizace, Zařizovací předměty, Vzduchotechnika</t>
  </si>
  <si>
    <t>800 - 1 - 1 - Zemní práce pro vnitřní a venkovní dešťovou a splaškovou kanalizaci včetně šachet a venkovní vod</t>
  </si>
  <si>
    <t xml:space="preserve">    D1 - Pro venkovní kanalizaci DN do 200- dl.30 m</t>
  </si>
  <si>
    <t xml:space="preserve">    D2 - Pro vnitřní kanalizaci do DN 125 - dl. 30 m</t>
  </si>
  <si>
    <t xml:space="preserve">    D3 - Pro venkovní vodu a vod.přípoj. DN50-dl. 58 m</t>
  </si>
  <si>
    <t>D4 - 722 - Izolace tepelné dodávka a montáž pro Z.T. a Ú.T</t>
  </si>
  <si>
    <t xml:space="preserve">    D5 - 713 - Tepelné izolace celkem dodávka +           montáž</t>
  </si>
  <si>
    <t xml:space="preserve">    D6 - </t>
  </si>
  <si>
    <t>D7 - 721 - Vnitřní a venkovní kanalizace - dodávka + montáž</t>
  </si>
  <si>
    <t xml:space="preserve">    D8 - Vnitřní kanalizace</t>
  </si>
  <si>
    <t xml:space="preserve">    D9 - Venkovní kanalizace</t>
  </si>
  <si>
    <t>D10 - 722 - Vnitřní vodovod - dodávka+montáž</t>
  </si>
  <si>
    <t>D11 - 724 - Venkovní vodovod a vodovodní přípojka - dodávka a montáž</t>
  </si>
  <si>
    <t>D12 - 725 - Zařizovací předměty- dodávka a montáž</t>
  </si>
  <si>
    <t xml:space="preserve">    D13 - Doplňky klozetů a soc. zařízení</t>
  </si>
  <si>
    <t xml:space="preserve">    D14 - 429 - VZDUCHOTECHNIKA</t>
  </si>
  <si>
    <t>800 - 1</t>
  </si>
  <si>
    <t>1 - Zemní práce pro vnitřní a venkovní dešťovou a splaškovou kanalizaci včetně šachet a venkovní vod</t>
  </si>
  <si>
    <t>D1</t>
  </si>
  <si>
    <t>Pro venkovní kanalizaci DN do 200- dl.30 m</t>
  </si>
  <si>
    <t>Pol5</t>
  </si>
  <si>
    <t>Zemní práce strojní s ruční dokopávkou-výkop,zához,pískování v asfaltové ploše</t>
  </si>
  <si>
    <t>D2</t>
  </si>
  <si>
    <t>Pro vnitřní kanalizaci do DN 125 - dl. 30 m</t>
  </si>
  <si>
    <t xml:space="preserve">D  M.1</t>
  </si>
  <si>
    <t>Zemní práce ruční-výkop,zához,pískování ve vnitřním prostoru</t>
  </si>
  <si>
    <t>D3</t>
  </si>
  <si>
    <t>Pro venkovní vodu a vod.přípoj. DN50-dl. 58 m</t>
  </si>
  <si>
    <t xml:space="preserve">D  M.2</t>
  </si>
  <si>
    <t>Zemní práce stroj. ruč.dokop.výkop,zához,písek.v asfaltu včetně PVC folie</t>
  </si>
  <si>
    <t xml:space="preserve">D  M.3</t>
  </si>
  <si>
    <t>Odvoz přebytečné zeminy na skládku do 2 km</t>
  </si>
  <si>
    <t>998 72-2201</t>
  </si>
  <si>
    <t>Přesun hmot do 6 m</t>
  </si>
  <si>
    <t>%</t>
  </si>
  <si>
    <t>D4</t>
  </si>
  <si>
    <t>722 - Izolace tepelné dodávka a montáž pro Z.T. a Ú.T</t>
  </si>
  <si>
    <t>722 18-1212</t>
  </si>
  <si>
    <t xml:space="preserve">DN přes 22  mm do 32 mm - tl. 6 mm</t>
  </si>
  <si>
    <t>722 18-1213</t>
  </si>
  <si>
    <t>DN přes 32 mm - tl. 10 mm</t>
  </si>
  <si>
    <t>722 18-1223</t>
  </si>
  <si>
    <t>DN přes 15 mm do 22 mm - tl.10 mm</t>
  </si>
  <si>
    <t>722 18-1232</t>
  </si>
  <si>
    <t>DN přes 22 mm do 32 mm - tl. 15-20 mm</t>
  </si>
  <si>
    <t>722 18-1127</t>
  </si>
  <si>
    <t>Zvukově.izol.potrubí st.kanalizace do DN 100</t>
  </si>
  <si>
    <t>Pol1</t>
  </si>
  <si>
    <t>Přesun hmot pro izolace pro výšku objektu do 12 m</t>
  </si>
  <si>
    <t>D5</t>
  </si>
  <si>
    <t xml:space="preserve">713 - Tepelné izolace celkem dodávka +           montáž</t>
  </si>
  <si>
    <t>D6</t>
  </si>
  <si>
    <t>D7</t>
  </si>
  <si>
    <t>721 - Vnitřní a venkovní kanalizace - dodávka + montáž</t>
  </si>
  <si>
    <t>D8</t>
  </si>
  <si>
    <t>Vnitřní kanalizace</t>
  </si>
  <si>
    <t>721 17-4042</t>
  </si>
  <si>
    <t>DN 40 - umyvadla, dřezy,</t>
  </si>
  <si>
    <t>721 17-4042.1</t>
  </si>
  <si>
    <t>DN 40-zápach. uz. od kotlů, a pojist. ventilů a vzd - rekuperace</t>
  </si>
  <si>
    <t>721 17-4043</t>
  </si>
  <si>
    <t>DN 50 - v podlaze a ve zdivu</t>
  </si>
  <si>
    <t>721 17-4045</t>
  </si>
  <si>
    <t>DN 100 - klozety, výlevky</t>
  </si>
  <si>
    <t>721 17-4024</t>
  </si>
  <si>
    <t>DN 70</t>
  </si>
  <si>
    <t>721 17-4025</t>
  </si>
  <si>
    <t>DN 100</t>
  </si>
  <si>
    <t>72117-4026</t>
  </si>
  <si>
    <t>DN 125</t>
  </si>
  <si>
    <t>721 19-4104</t>
  </si>
  <si>
    <t>vyvedení a upevnění odpadních výpustek DN 40</t>
  </si>
  <si>
    <t>721 19-4105</t>
  </si>
  <si>
    <t>vyvedení a upevnění odpadních výpustek DN 50</t>
  </si>
  <si>
    <t>721 19-4109</t>
  </si>
  <si>
    <t>vyvedení a upevnění odpadních výustek DN 100</t>
  </si>
  <si>
    <t>721 21-1501</t>
  </si>
  <si>
    <t>Podlahové vpusti s vodorovným odtokem</t>
  </si>
  <si>
    <t>721 21-2113</t>
  </si>
  <si>
    <t>odtok.sprch.žlaby se zápach. uz.a roštem š=900</t>
  </si>
  <si>
    <t>721 22-6511</t>
  </si>
  <si>
    <t>zápachové uzávěrky HL400ECO</t>
  </si>
  <si>
    <t>721 27-3152</t>
  </si>
  <si>
    <t>Čistící kusy do DN 100</t>
  </si>
  <si>
    <t>721 27-3151</t>
  </si>
  <si>
    <t>Ventilační hlavice DN 75 / HL 807/</t>
  </si>
  <si>
    <t>721 27-3153</t>
  </si>
  <si>
    <t>Ventilační hlavice DN 110 / HL 810/</t>
  </si>
  <si>
    <t>721 27-4122</t>
  </si>
  <si>
    <t>ventily přivzdušňovacé HL 904-DN70</t>
  </si>
  <si>
    <t>721 21-1403</t>
  </si>
  <si>
    <t>podlahová vpusť DN 70 s vodorov. odtok.</t>
  </si>
  <si>
    <t xml:space="preserve">D  M.6</t>
  </si>
  <si>
    <t>střešní vtoky DN 100 s vyhříváním s asfalt. manžetou</t>
  </si>
  <si>
    <t>721 24-2116</t>
  </si>
  <si>
    <t xml:space="preserve">lapače střešních splavenin  DN 125</t>
  </si>
  <si>
    <t>721 29-0112</t>
  </si>
  <si>
    <t>Zkouška těsnosti kanalizace vodou do DN150</t>
  </si>
  <si>
    <t>721 14-0806</t>
  </si>
  <si>
    <t>Demontáž kanalizačníhé potrubí ve stávajícím soc. zařízení do DN 100</t>
  </si>
  <si>
    <t>D9</t>
  </si>
  <si>
    <t>Venkovní kanalizace</t>
  </si>
  <si>
    <t>721 17-3402</t>
  </si>
  <si>
    <t>Potrubí KG plast.svodné uložené v zemi DN 125</t>
  </si>
  <si>
    <t>721 17-3403</t>
  </si>
  <si>
    <t>Potrubí KG plast.svodné uložené v zemi DN 150</t>
  </si>
  <si>
    <t>721 17-3404</t>
  </si>
  <si>
    <t>Potrubí KG plast.svodné uložené v zemi DN 200</t>
  </si>
  <si>
    <t xml:space="preserve">D  M.7</t>
  </si>
  <si>
    <t>Šachta plastová DN4250-hl.0,8 m+lehlý poklop</t>
  </si>
  <si>
    <t>721 29-0112.1</t>
  </si>
  <si>
    <t>Zkouška těsnosti kanalizace vodou do DN250</t>
  </si>
  <si>
    <t>998 72-1202</t>
  </si>
  <si>
    <t xml:space="preserve">Přesun hmot pro vnitřní  a venkovní kanalizaci do výšky objektu 12m</t>
  </si>
  <si>
    <t>D10</t>
  </si>
  <si>
    <t>722 - Vnitřní vodovod - dodávka+montáž</t>
  </si>
  <si>
    <t>722 17-4023 /</t>
  </si>
  <si>
    <t xml:space="preserve">DN 15  / 25 x 4,2 / - studená teplá a cirkulace</t>
  </si>
  <si>
    <t>722 17-4024</t>
  </si>
  <si>
    <t>DN 20 / 32 x 5,4 / - studená, teplá a cirkulace</t>
  </si>
  <si>
    <t>722 17-4025</t>
  </si>
  <si>
    <t xml:space="preserve">DN 25  / 40 x 6,7 / - studená, teplá,</t>
  </si>
  <si>
    <t>722 17-4027</t>
  </si>
  <si>
    <t xml:space="preserve">DN 32 / 50 x 8,4 /  - studená</t>
  </si>
  <si>
    <t>722 17-4027.1</t>
  </si>
  <si>
    <t>DN 40 / 63 x 10,5 / - studená</t>
  </si>
  <si>
    <t>725 98-0123</t>
  </si>
  <si>
    <t>plast. dvířka s rámečkem 30/30 cm pro uz. DN 40</t>
  </si>
  <si>
    <t>722 19-0401</t>
  </si>
  <si>
    <t>do DN 25 pro zařizovací předměty a hydranty</t>
  </si>
  <si>
    <t>722 22-0111</t>
  </si>
  <si>
    <t>G 1 / 2</t>
  </si>
  <si>
    <t>722 21-2440</t>
  </si>
  <si>
    <t>orientační štítky</t>
  </si>
  <si>
    <t>722 22-2129</t>
  </si>
  <si>
    <t>G 1 / 2 před uzávěry</t>
  </si>
  <si>
    <t>Připojení stávajících bat. u dřezů DN 15</t>
  </si>
  <si>
    <t xml:space="preserve">D  M.8</t>
  </si>
  <si>
    <t>Hadice panceřové DN15/500-k umyvadlům a dřezům</t>
  </si>
  <si>
    <t>722 24-0122</t>
  </si>
  <si>
    <t>DN20</t>
  </si>
  <si>
    <t>722 24-0123</t>
  </si>
  <si>
    <t>DN25</t>
  </si>
  <si>
    <t>722 24-0125</t>
  </si>
  <si>
    <t>DN40</t>
  </si>
  <si>
    <t>722 24-0126</t>
  </si>
  <si>
    <t>DN 50</t>
  </si>
  <si>
    <t>722 23-1144</t>
  </si>
  <si>
    <t>ventily pojistné DN 20 na přetlak 7 barů</t>
  </si>
  <si>
    <t>722 23-4265</t>
  </si>
  <si>
    <t>filtry DN 20</t>
  </si>
  <si>
    <t>722 23-4268</t>
  </si>
  <si>
    <t>fitry DN 50</t>
  </si>
  <si>
    <t>722 23-1074</t>
  </si>
  <si>
    <t>ventily zpětné DN 20 - PN10 do 110°C - TV</t>
  </si>
  <si>
    <t>722 23-1076</t>
  </si>
  <si>
    <t xml:space="preserve">ventily zpětné DN 40 - PN10  - hydranty</t>
  </si>
  <si>
    <t>722 23-1077</t>
  </si>
  <si>
    <t>ventily zpětné DN 50 - PN 10 - vodoměr. šach.</t>
  </si>
  <si>
    <t xml:space="preserve">D  M.9</t>
  </si>
  <si>
    <t xml:space="preserve">cirkulační čerpadlo nerezové s časovým spínáním  DN 20</t>
  </si>
  <si>
    <t>722 25-0132</t>
  </si>
  <si>
    <t>Hydrantový systém s tvarově stálou hadicí celoplechový D25 x 30 m</t>
  </si>
  <si>
    <t xml:space="preserve">D  M.10</t>
  </si>
  <si>
    <t>příprava potrubí pro vodoměr DN 40</t>
  </si>
  <si>
    <t xml:space="preserve">D  M.11</t>
  </si>
  <si>
    <t>Úprava vodovodní instalace ve sklepě</t>
  </si>
  <si>
    <t>722 29-0226</t>
  </si>
  <si>
    <t>do DN 50 - vnitřního vod.</t>
  </si>
  <si>
    <t>722 29-0234</t>
  </si>
  <si>
    <t>do DN 50</t>
  </si>
  <si>
    <t>722 13-0802</t>
  </si>
  <si>
    <t>demontáž vodovodního potrubí do DN 40</t>
  </si>
  <si>
    <t>998 72-2202</t>
  </si>
  <si>
    <t>Přesun hmot vnitř.vodov.do výšky obj.12 m</t>
  </si>
  <si>
    <t>D11</t>
  </si>
  <si>
    <t>724 - Venkovní vodovod a vodovodní přípojka - dodávka a montáž</t>
  </si>
  <si>
    <t>M.1</t>
  </si>
  <si>
    <t xml:space="preserve">Napojení vodovodního potrubí PPR-DN 50  na stávající potrubí PVC - DN110 navrtávkou 110/50</t>
  </si>
  <si>
    <t>722 17-4007</t>
  </si>
  <si>
    <t>Potrubí PE - DN 50 / 63 x 4,6 /</t>
  </si>
  <si>
    <t>722 17-4006</t>
  </si>
  <si>
    <t>Potrubí PE - DN 40 / 50 x 4 /</t>
  </si>
  <si>
    <t xml:space="preserve">D  M.12</t>
  </si>
  <si>
    <t>Uzavírací armatura DN 50 se zemní soupravou</t>
  </si>
  <si>
    <t>722 29-0215</t>
  </si>
  <si>
    <t>Tlaková zkouška těsnosti do DN 100</t>
  </si>
  <si>
    <t>722 29-0234.1</t>
  </si>
  <si>
    <t>proplach a desinfekce vodovod. pot. do DN 80</t>
  </si>
  <si>
    <t xml:space="preserve">D  M.13</t>
  </si>
  <si>
    <t>Měděný drát 1,5 mm2</t>
  </si>
  <si>
    <t xml:space="preserve">D  M.14</t>
  </si>
  <si>
    <t>PVC folie</t>
  </si>
  <si>
    <t xml:space="preserve">D  M.15</t>
  </si>
  <si>
    <t>Zajištění komunikace dopravními značkami</t>
  </si>
  <si>
    <t xml:space="preserve">D  M.16</t>
  </si>
  <si>
    <t>Geodetické raměření nové vodovod. přípojky</t>
  </si>
  <si>
    <t xml:space="preserve">D  M.16a</t>
  </si>
  <si>
    <t>Mikrobiologický rozbor pitné vody z nové vodovodní přípojky</t>
  </si>
  <si>
    <t>2091412695</t>
  </si>
  <si>
    <t>998 72-3202</t>
  </si>
  <si>
    <t>Přesun hmot do vzdál. 50m v obj. výšky 12m</t>
  </si>
  <si>
    <t>D12</t>
  </si>
  <si>
    <t>725 - Zařizovací předměty- dodávka a montáž</t>
  </si>
  <si>
    <t xml:space="preserve">D  M.17</t>
  </si>
  <si>
    <t>klozety závěsné s hlubokým splachováním</t>
  </si>
  <si>
    <t xml:space="preserve">D  M.18</t>
  </si>
  <si>
    <t>pisoárové záchodky s radarovým senzorem</t>
  </si>
  <si>
    <t xml:space="preserve">D  M.19</t>
  </si>
  <si>
    <t>pisoárová dělící stěna</t>
  </si>
  <si>
    <t>725 23-1203</t>
  </si>
  <si>
    <t>bidet keramický závěsný s výtokovou armaturou</t>
  </si>
  <si>
    <t>725 21-1602</t>
  </si>
  <si>
    <t>Umyvadlo diturvitivé 55 cm s dírou pro bat.+sloup</t>
  </si>
  <si>
    <t>725 21-1701</t>
  </si>
  <si>
    <t>umývátko diturvitové stěnové 40 cm</t>
  </si>
  <si>
    <t>725 31-1131</t>
  </si>
  <si>
    <t>dřez nerezový jednoduchý s odkap.pl.900x600 mm</t>
  </si>
  <si>
    <t>725 33-1111</t>
  </si>
  <si>
    <t>výlevka diturvit.s plast. mříží</t>
  </si>
  <si>
    <t>725 11-1131</t>
  </si>
  <si>
    <t>splachovače vysoko položené plastové nad výlev.</t>
  </si>
  <si>
    <t>725 83-1313</t>
  </si>
  <si>
    <t>baterie vanové nástěnné klasické s příslušenstvím</t>
  </si>
  <si>
    <t>725 82-2612</t>
  </si>
  <si>
    <t>baterie stojákové pákové s výpustí pro U</t>
  </si>
  <si>
    <t>725 82-1326</t>
  </si>
  <si>
    <t>baterie nástěnné pákové lékařské pro D</t>
  </si>
  <si>
    <t>190</t>
  </si>
  <si>
    <t xml:space="preserve">D  M např.</t>
  </si>
  <si>
    <t>mísící sprch. bat. čas. tlačné MCM 9985 C</t>
  </si>
  <si>
    <t>192</t>
  </si>
  <si>
    <t>M.2</t>
  </si>
  <si>
    <t>Připojení stávajících zařizovacích před.-dřezů</t>
  </si>
  <si>
    <t>194</t>
  </si>
  <si>
    <t>725 11-0811</t>
  </si>
  <si>
    <t>demontáž zařizovacích předmětů stávajících</t>
  </si>
  <si>
    <t>196</t>
  </si>
  <si>
    <t>D13</t>
  </si>
  <si>
    <t>Doplňky klozetů a soc. zařízení</t>
  </si>
  <si>
    <t>725 29-1511</t>
  </si>
  <si>
    <t>nerez. dávkovač tekutého mýdla na 350 ml</t>
  </si>
  <si>
    <t>198</t>
  </si>
  <si>
    <t>725 29-1621</t>
  </si>
  <si>
    <t>nerez. zásobník toalet.pap.dl 300 mm</t>
  </si>
  <si>
    <t>200</t>
  </si>
  <si>
    <t xml:space="preserve">D  M.20</t>
  </si>
  <si>
    <t>WC kartáče včetně skleněné misky-nerez</t>
  </si>
  <si>
    <t>202</t>
  </si>
  <si>
    <t xml:space="preserve">D  M.21</t>
  </si>
  <si>
    <t>košíček na šampón - nerez</t>
  </si>
  <si>
    <t>204</t>
  </si>
  <si>
    <t xml:space="preserve">D  M.22</t>
  </si>
  <si>
    <t>dvojháček na ručníky-chrom</t>
  </si>
  <si>
    <t>206</t>
  </si>
  <si>
    <t xml:space="preserve">D  M.23</t>
  </si>
  <si>
    <t>osoušeč rukou plastový 1650 W</t>
  </si>
  <si>
    <t>208</t>
  </si>
  <si>
    <t>998 72-6212</t>
  </si>
  <si>
    <t>Přesun hmot do 50m v obj. výšky do 12 m</t>
  </si>
  <si>
    <t>210</t>
  </si>
  <si>
    <t>D14</t>
  </si>
  <si>
    <t>429 - VZDUCHOTECHNIKA</t>
  </si>
  <si>
    <t>Pol2</t>
  </si>
  <si>
    <t>výkon 360 m3/hod při tlaku 200 Pa,příkon 342W</t>
  </si>
  <si>
    <t>214</t>
  </si>
  <si>
    <t>D.1</t>
  </si>
  <si>
    <t>ekvitermní regulace</t>
  </si>
  <si>
    <t>216</t>
  </si>
  <si>
    <t>D.2</t>
  </si>
  <si>
    <t>kuličkový sifon</t>
  </si>
  <si>
    <t>218</t>
  </si>
  <si>
    <t>D.3</t>
  </si>
  <si>
    <t>4 polohový ovladač</t>
  </si>
  <si>
    <t>220</t>
  </si>
  <si>
    <t>D.4</t>
  </si>
  <si>
    <t>senzor CO2</t>
  </si>
  <si>
    <t>222</t>
  </si>
  <si>
    <t>D.5</t>
  </si>
  <si>
    <t>sada filtrů G4/F9</t>
  </si>
  <si>
    <t>224</t>
  </si>
  <si>
    <t>D.6</t>
  </si>
  <si>
    <t>el. předehřívací registr 1500 W</t>
  </si>
  <si>
    <t>226</t>
  </si>
  <si>
    <t>M.3</t>
  </si>
  <si>
    <t>montáž rekuperačních jednotek</t>
  </si>
  <si>
    <t>228</t>
  </si>
  <si>
    <t>D.7</t>
  </si>
  <si>
    <t>větrací hlavice VH 150</t>
  </si>
  <si>
    <t>230</t>
  </si>
  <si>
    <t>D.8</t>
  </si>
  <si>
    <t>protidešťová žaluzie venkovní DN 180 - PVC+ síťka</t>
  </si>
  <si>
    <t>232</t>
  </si>
  <si>
    <t>D.9</t>
  </si>
  <si>
    <t>potrubí SPIRO - DN 100 - 180 včetně tvarovek</t>
  </si>
  <si>
    <t>234</t>
  </si>
  <si>
    <t>Pol3</t>
  </si>
  <si>
    <t>tlumiče hluku DN 180 mm/1000</t>
  </si>
  <si>
    <t>236</t>
  </si>
  <si>
    <t>D.10</t>
  </si>
  <si>
    <t>talířové ventily DN 100 - 160 mm</t>
  </si>
  <si>
    <t>238</t>
  </si>
  <si>
    <t>D.11</t>
  </si>
  <si>
    <t>přisávací dveřní mřížky oboustr. 450 x 90 mm</t>
  </si>
  <si>
    <t>240</t>
  </si>
  <si>
    <t>D.12</t>
  </si>
  <si>
    <t xml:space="preserve">pomocný těsnící,spojovací  a nosný materiá</t>
  </si>
  <si>
    <t>242</t>
  </si>
  <si>
    <t>M.4</t>
  </si>
  <si>
    <t>Montáž potrubí a ventilů a tlumičů hluku</t>
  </si>
  <si>
    <t>244</t>
  </si>
  <si>
    <t>Pol4</t>
  </si>
  <si>
    <t>246</t>
  </si>
  <si>
    <t>449321130</t>
  </si>
  <si>
    <t>D+ M, přístroj hasicí ruční práškový</t>
  </si>
  <si>
    <t>-718137246</t>
  </si>
  <si>
    <t>07 - TZB - Plynovodní přípojka STL</t>
  </si>
  <si>
    <t>1 - Zemní práce</t>
  </si>
  <si>
    <t>5 - Komunikace</t>
  </si>
  <si>
    <t>8 - Trubní vedení</t>
  </si>
  <si>
    <t>723 - Vnitřní plynovod</t>
  </si>
  <si>
    <t>M46 - Zemní práce při montážích</t>
  </si>
  <si>
    <t>Zemní práce</t>
  </si>
  <si>
    <t>113106231R00</t>
  </si>
  <si>
    <t>Rozebrání dlažeb ze zámkové dlažby v kamenivu</t>
  </si>
  <si>
    <t>131100010RAC</t>
  </si>
  <si>
    <t>Hloubení nezapažených jam v hornině1-4, odvoz do 10 km, uložení na skládku</t>
  </si>
  <si>
    <t>174100010RAA</t>
  </si>
  <si>
    <t>Zásyp jam, rýh a šachet sypaninou, dovoz sypaniny ze vzdálenosti 50 m</t>
  </si>
  <si>
    <t>572942112R00</t>
  </si>
  <si>
    <t>Vyspravení krytu po překopu lit.asfaltem, do 6 cm</t>
  </si>
  <si>
    <t>575171111R00</t>
  </si>
  <si>
    <t>Makadam živičný vsypný, kamenivo + asfalt 8 cm</t>
  </si>
  <si>
    <t>591100031RA0</t>
  </si>
  <si>
    <t>Chodník z dlažby zámkové tl. 6 cm - oprava</t>
  </si>
  <si>
    <t>Trubní vedení</t>
  </si>
  <si>
    <t>841220032RAA</t>
  </si>
  <si>
    <t>Plynovodní přípojka z trub PE, D 40 mm, dl.15 m, napojení na řád D 63 mm</t>
  </si>
  <si>
    <t>Skříň HUP vybavená</t>
  </si>
  <si>
    <t>soub</t>
  </si>
  <si>
    <t>Folie žlutá šíře 300 mm</t>
  </si>
  <si>
    <t>bm</t>
  </si>
  <si>
    <t>Kontrolní vodič</t>
  </si>
  <si>
    <t>Tlaková zkouška</t>
  </si>
  <si>
    <t>Revize plynovodu</t>
  </si>
  <si>
    <t>723</t>
  </si>
  <si>
    <t>Vnitřní plynovod</t>
  </si>
  <si>
    <t>723237216R00</t>
  </si>
  <si>
    <t>Kohout kulový,2xvnitřní závit,GIACOMINI R950 DN 32</t>
  </si>
  <si>
    <t>723239104R00</t>
  </si>
  <si>
    <t>Montáž plynovodních armatur, 2 závity, G 5/4</t>
  </si>
  <si>
    <t>Přechodka PE/ocel D40</t>
  </si>
  <si>
    <t>Ochranná trubka PE D63, L=1,5 m</t>
  </si>
  <si>
    <t>M46</t>
  </si>
  <si>
    <t>Zemní práce při montážích</t>
  </si>
  <si>
    <t>460030081RT3</t>
  </si>
  <si>
    <t>Řezání spáry v asfaltu nebo betonu, v tloušťce vrstvy do 8-10 cm</t>
  </si>
  <si>
    <t>460120002RT1</t>
  </si>
  <si>
    <t>Zához jámy, hornina třídy 3 - 4, upěchování a úprava povrchu</t>
  </si>
  <si>
    <t>08 - TZB - Venkovní a vnitřní plynovod NTL, topení</t>
  </si>
  <si>
    <t>731 - Kotelny</t>
  </si>
  <si>
    <t>733 - Rozvod potrubí</t>
  </si>
  <si>
    <t>734 - Armatury</t>
  </si>
  <si>
    <t>735 - Otopná tělesa</t>
  </si>
  <si>
    <t>767 - Konstrukce zámečnické</t>
  </si>
  <si>
    <t>783 - Nátěry</t>
  </si>
  <si>
    <t>174100010RA0</t>
  </si>
  <si>
    <t>Zásyp jam, rýh a šachet sypaninou</t>
  </si>
  <si>
    <t>841230114RAB</t>
  </si>
  <si>
    <t>Plynovod z trub PE, D 63 mm, hl. 1,2 m, D 63 x 5,8 návin, SDR11, s podsypem štěrkopískem</t>
  </si>
  <si>
    <t>Přechodka PE/ocel D63</t>
  </si>
  <si>
    <t>723120804R00</t>
  </si>
  <si>
    <t>Demontáž potrubí svařovaného závitového do DN 25</t>
  </si>
  <si>
    <t>723120805R00</t>
  </si>
  <si>
    <t>Demontáž potrubí svařovaného závitového DN 25-50</t>
  </si>
  <si>
    <t>723160207R00</t>
  </si>
  <si>
    <t>Přípojka k plynoměru, závitová bez ochozu G 2</t>
  </si>
  <si>
    <t>723237218R00</t>
  </si>
  <si>
    <t>Kohout kulový,2xvnitřní závit,GIACOMINI R950 DN 50</t>
  </si>
  <si>
    <t>723239106R00</t>
  </si>
  <si>
    <t>Montáž plynovodních armatur, 2 závity, G 2</t>
  </si>
  <si>
    <t>42243411.MR</t>
  </si>
  <si>
    <t>Regulátor tlaku plynu Francel B 25</t>
  </si>
  <si>
    <t>723239103R00</t>
  </si>
  <si>
    <t>Montáž plynovodních armatur, 2 závity, G 1</t>
  </si>
  <si>
    <t>723120205R00</t>
  </si>
  <si>
    <t>Potrubí ocelové závitové černé svařované DN 32</t>
  </si>
  <si>
    <t>723120206R00</t>
  </si>
  <si>
    <t>Potrubí ocelové závitové černé svařované DN 40</t>
  </si>
  <si>
    <t>723150312R00</t>
  </si>
  <si>
    <t>Potrubí ocelové hladké černé svařované D 57x2,9</t>
  </si>
  <si>
    <t>723163102R00</t>
  </si>
  <si>
    <t>Potrubí z měděných trubek D 15 x 1,0 mm</t>
  </si>
  <si>
    <t>723163103R00</t>
  </si>
  <si>
    <t>Potrubí z měděných trubek D 18 x 1,0 mm</t>
  </si>
  <si>
    <t>723163104R00</t>
  </si>
  <si>
    <t>Potrubí z měděných trubek D 22 x 1,0 mm</t>
  </si>
  <si>
    <t>723190202R00</t>
  </si>
  <si>
    <t>Přípojka plynovodu, trubky závitové černé DN 15</t>
  </si>
  <si>
    <t>723190203R00</t>
  </si>
  <si>
    <t>Přípojka plynovodu, trubky závitové černé DN 20</t>
  </si>
  <si>
    <t>723190915R00</t>
  </si>
  <si>
    <t>Navaření odbočky na plynové potrubí DN 32</t>
  </si>
  <si>
    <t>723150367R00</t>
  </si>
  <si>
    <t>Potrubí ocel. černé svařované - chráničky D 57/2,9</t>
  </si>
  <si>
    <t>723150341R00</t>
  </si>
  <si>
    <t>Zhotovení redukce kováním přes 1DN, DN 32/20</t>
  </si>
  <si>
    <t>723150342R00</t>
  </si>
  <si>
    <t>Zhotovení redukce kováním přes 1DN, DN 40/25</t>
  </si>
  <si>
    <t>998723102R00</t>
  </si>
  <si>
    <t>Přesun hmot pro vnitřní plynovod, výšky do 12 m</t>
  </si>
  <si>
    <t>731</t>
  </si>
  <si>
    <t>Kotelny</t>
  </si>
  <si>
    <t>731249114R00</t>
  </si>
  <si>
    <t>Montáž kotle ocel.teplov.,na tuhá paliva do 29 kW</t>
  </si>
  <si>
    <t>Kotel plynová Baxi Luna dou-tec+ 1.28, vč.ohřívače TUV 160 litrů - sestava</t>
  </si>
  <si>
    <t>Odtah spalin 60/110, pro oba kotle</t>
  </si>
  <si>
    <t>sob.</t>
  </si>
  <si>
    <t>Termostat prostorový</t>
  </si>
  <si>
    <t>731249121R00</t>
  </si>
  <si>
    <t>Montáž topidel plyn do 12 kW</t>
  </si>
  <si>
    <t>Plynové topidlo Karma Beta 2</t>
  </si>
  <si>
    <t>Plynoví topidlo Karma Beta 3</t>
  </si>
  <si>
    <t>Odtah spalin beta</t>
  </si>
  <si>
    <t>998731102R00</t>
  </si>
  <si>
    <t>Přesun hmot pro kotelny, výšky do 12 m</t>
  </si>
  <si>
    <t>733</t>
  </si>
  <si>
    <t>Rozvod potrubí</t>
  </si>
  <si>
    <t>733163102R00</t>
  </si>
  <si>
    <t>733163103R00</t>
  </si>
  <si>
    <t>733163104R00</t>
  </si>
  <si>
    <t>Potrubí z měděných trubek D 22 x 1 ,0mm</t>
  </si>
  <si>
    <t>733163105R00</t>
  </si>
  <si>
    <t>Potrubí z měděných trubek D 28 x 1,5 mm</t>
  </si>
  <si>
    <t>733190106R00</t>
  </si>
  <si>
    <t>Tlaková zkouška potrubí do DN 32</t>
  </si>
  <si>
    <t>998733103R00</t>
  </si>
  <si>
    <t>Přesun hmot pro rozvody potrubí, výšky do 24 m</t>
  </si>
  <si>
    <t>734</t>
  </si>
  <si>
    <t>Armatury</t>
  </si>
  <si>
    <t>734235124R00</t>
  </si>
  <si>
    <t>Kohout kulový,2xvnitřní záv. GIACOMINI R250D DN 32</t>
  </si>
  <si>
    <t>734209116R00</t>
  </si>
  <si>
    <t>Montáž armatur závitových,se 2závity, G 5/4</t>
  </si>
  <si>
    <t>734295321R00</t>
  </si>
  <si>
    <t>Kohout kul.vypouštěcí,komplet,GIACOMINI R608 DN 15</t>
  </si>
  <si>
    <t>734209103R00</t>
  </si>
  <si>
    <t>Montáž armatur závitových,s 1závitem, G 1/2</t>
  </si>
  <si>
    <t>734215133R00</t>
  </si>
  <si>
    <t>Ventil odvzdušňovací automat. GIACOMINI R99 DN 15</t>
  </si>
  <si>
    <t>734295214R00</t>
  </si>
  <si>
    <t>Filtr, vnitřní-vnitřní z. GIACOMINI R74A DN 32</t>
  </si>
  <si>
    <t>734265315R00</t>
  </si>
  <si>
    <t>Šroubení topenářské, přímé, GIACOMINI R18 DN 32</t>
  </si>
  <si>
    <t>500844T</t>
  </si>
  <si>
    <t>IVAR.DD 343 Vekoluxivar přímý dvoutrubkový systém - M24</t>
  </si>
  <si>
    <t>5513730630R</t>
  </si>
  <si>
    <t>Hlavice termostatická Heimeier DX standard</t>
  </si>
  <si>
    <t>998734101R00</t>
  </si>
  <si>
    <t>Přesun hmot pro armatury, výšky do 6 m</t>
  </si>
  <si>
    <t>735</t>
  </si>
  <si>
    <t>Otopná tělesa</t>
  </si>
  <si>
    <t>735157164R00</t>
  </si>
  <si>
    <t xml:space="preserve">Otopná těl.panel.Radik Ventil Kompakt 10  600/ 800</t>
  </si>
  <si>
    <t>735157261R00</t>
  </si>
  <si>
    <t xml:space="preserve">Otopná těl.panel.Radik Ventil Kompakt 11  600/ 500</t>
  </si>
  <si>
    <t>735157264R00</t>
  </si>
  <si>
    <t xml:space="preserve">Otopná těl.panel.Radik Ventil Kompakt 11  600/ 800</t>
  </si>
  <si>
    <t>735157266R00</t>
  </si>
  <si>
    <t xml:space="preserve">Otopná těl.panel.Radik Ventil Kompakt 11  600/1000</t>
  </si>
  <si>
    <t>735157272R00</t>
  </si>
  <si>
    <t xml:space="preserve">Otopná těl.panel.Radik Ventil Kompakt 11  600/2000</t>
  </si>
  <si>
    <t>735157662R00</t>
  </si>
  <si>
    <t xml:space="preserve">Otopná těl.panel.Radik Ventil Kompakt 22  600/ 600</t>
  </si>
  <si>
    <t>735157664R00</t>
  </si>
  <si>
    <t xml:space="preserve">Otopná těl.panel.Radik Ventil Kompakt 22  600/ 800</t>
  </si>
  <si>
    <t>735157665R00</t>
  </si>
  <si>
    <t xml:space="preserve">Otopná těl.panel.Radik Ventil Kompakt 22  600/ 900</t>
  </si>
  <si>
    <t>735157668R00</t>
  </si>
  <si>
    <t xml:space="preserve">Otopná těl.panel.Radik Ventil Kompakt 22  600/1200</t>
  </si>
  <si>
    <t>735157669R00</t>
  </si>
  <si>
    <t xml:space="preserve">Otopná těl.panel.Radik Ventil Kompakt 22  600/1400</t>
  </si>
  <si>
    <t>735157670R00</t>
  </si>
  <si>
    <t xml:space="preserve">Otopná těl.panel.Radik Ventil Kompakt 22  600/1600</t>
  </si>
  <si>
    <t>735157671R00</t>
  </si>
  <si>
    <t xml:space="preserve">Otopná těl.panel.Radik Ventil Kompakt 22  600/1800</t>
  </si>
  <si>
    <t>735157672R00</t>
  </si>
  <si>
    <t xml:space="preserve">Otopná těl.panel.Radik Ventil Kompakt 22  600/2000</t>
  </si>
  <si>
    <t>735157673R00</t>
  </si>
  <si>
    <t xml:space="preserve">Otopná těl.panel.Radik Ventil Kompakt 22  600/2300</t>
  </si>
  <si>
    <t>735157766R00</t>
  </si>
  <si>
    <t xml:space="preserve">Otopná těl.panel.Radik Ventil Kompakt 33  600/1000</t>
  </si>
  <si>
    <t>Montáž těles</t>
  </si>
  <si>
    <t>735191910R00</t>
  </si>
  <si>
    <t>Napuštění vody do otopného systému</t>
  </si>
  <si>
    <t>998735102R00</t>
  </si>
  <si>
    <t>Přesun hmot pro otopná tělesa, výšky do 12 m</t>
  </si>
  <si>
    <t>767995101R00</t>
  </si>
  <si>
    <t>Výroba a montáž kov. atypických konstr. do 5 kg</t>
  </si>
  <si>
    <t>783</t>
  </si>
  <si>
    <t>Nátěry</t>
  </si>
  <si>
    <t>783424140R00</t>
  </si>
  <si>
    <t xml:space="preserve">Nátěr syntetický potrubí do DN 50 mm  Z + 2x</t>
  </si>
  <si>
    <t>09 - TZB - Elektromontáže</t>
  </si>
  <si>
    <t>D1 - OCELOVY DRAT POZINKOVANY</t>
  </si>
  <si>
    <t>D2 - OCELOVY PASEK POZINKOVANY</t>
  </si>
  <si>
    <t>D3 - JIMACI TYCE</t>
  </si>
  <si>
    <t>D4 - PODPERA VEDENI (CSN 357622)</t>
  </si>
  <si>
    <t>D5 - SVORKA HROMOSVODNI,UZEMNOVACI</t>
  </si>
  <si>
    <t>D6 - MONTAZNI PRACE</t>
  </si>
  <si>
    <t>D7 - SILNOPROUDÉ ROZVÁDĚČE</t>
  </si>
  <si>
    <t>D8 - kabely (CYKY)</t>
  </si>
  <si>
    <t>D9 - VODIC PRO POSPOJOVANI</t>
  </si>
  <si>
    <t xml:space="preserve">D10 - D 23   mm</t>
  </si>
  <si>
    <t>D11 - UKONCENI VODICU V ROZVADECICH</t>
  </si>
  <si>
    <t>D12 - HODINOVE ZUCTOVACI SAZBY</t>
  </si>
  <si>
    <t>D13 - PROVEDENI REVIZNICH ZKOUSEK</t>
  </si>
  <si>
    <t>D14 - DLE CSN 331500</t>
  </si>
  <si>
    <t>OCELOVY DRAT POZINKOVANY</t>
  </si>
  <si>
    <t>Pol81</t>
  </si>
  <si>
    <t xml:space="preserve">AlMgSi-D8 (0,4kg/m)      pevně</t>
  </si>
  <si>
    <t>Pol82</t>
  </si>
  <si>
    <t xml:space="preserve">FeZn-D10 (0,62kg/m)    pevně</t>
  </si>
  <si>
    <t>OCELOVY PASEK POZINKOVANY</t>
  </si>
  <si>
    <t>Pol83</t>
  </si>
  <si>
    <t>FeZn30x4 (1.0 kg/m) kruh 50m</t>
  </si>
  <si>
    <t>Pol84</t>
  </si>
  <si>
    <t>Zemnící tyč ZT02</t>
  </si>
  <si>
    <t>Pol85</t>
  </si>
  <si>
    <t>Ochranný úhelník OÚ</t>
  </si>
  <si>
    <t>JIMACI TYCE</t>
  </si>
  <si>
    <t>Pol86</t>
  </si>
  <si>
    <t>JR1,0.....1,5 všeobecně</t>
  </si>
  <si>
    <t>PODPERA VEDENI (CSN 357622)</t>
  </si>
  <si>
    <t>Pol87</t>
  </si>
  <si>
    <t>PV22 100mm,na lepen.krytinu</t>
  </si>
  <si>
    <t>Pol88</t>
  </si>
  <si>
    <t>Smršťovací trubička</t>
  </si>
  <si>
    <t>SVORKA HROMOSVODNI,UZEMNOVACI</t>
  </si>
  <si>
    <t>Pol89</t>
  </si>
  <si>
    <t>SP1 pripojovaci</t>
  </si>
  <si>
    <t>Pol90</t>
  </si>
  <si>
    <t>SK krizova</t>
  </si>
  <si>
    <t>Pol91</t>
  </si>
  <si>
    <t>SS spojovaci</t>
  </si>
  <si>
    <t>Pol92</t>
  </si>
  <si>
    <t>SO okapova</t>
  </si>
  <si>
    <t>Pol93</t>
  </si>
  <si>
    <t>SZ zkusebni</t>
  </si>
  <si>
    <t>Pol94</t>
  </si>
  <si>
    <t>SR03 spoj.kruh.a pask.vod.</t>
  </si>
  <si>
    <t>MONTAZNI PRACE</t>
  </si>
  <si>
    <t>Pol95</t>
  </si>
  <si>
    <t>Stitek pro oznaceni svodu</t>
  </si>
  <si>
    <t>Pol96</t>
  </si>
  <si>
    <t>Tvarovani mont.dilu</t>
  </si>
  <si>
    <t>Pol97</t>
  </si>
  <si>
    <t>a pro zemní tyče</t>
  </si>
  <si>
    <t>Pol98</t>
  </si>
  <si>
    <t>A-LED6150-4K</t>
  </si>
  <si>
    <t>Pol99</t>
  </si>
  <si>
    <t>B-LED-OP-5300-4K</t>
  </si>
  <si>
    <t>Pol100</t>
  </si>
  <si>
    <t>C-LED-3500-4K</t>
  </si>
  <si>
    <t>Pol101</t>
  </si>
  <si>
    <t>D-LED-OP-6950-4K</t>
  </si>
  <si>
    <t>Pol102</t>
  </si>
  <si>
    <t>E-SQ-LED-OP-6100-4K</t>
  </si>
  <si>
    <t>Pol103</t>
  </si>
  <si>
    <t>F-LED-13-840-350,13W</t>
  </si>
  <si>
    <t>Pol104</t>
  </si>
  <si>
    <t>H-osvětlení tabule-LED asymetr</t>
  </si>
  <si>
    <t>Pol105</t>
  </si>
  <si>
    <t>N1-LED-1M2</t>
  </si>
  <si>
    <t>Pol106</t>
  </si>
  <si>
    <t>s pohyb čidlem</t>
  </si>
  <si>
    <t>SILNOPROUDÉ ROZVÁDĚČE</t>
  </si>
  <si>
    <t>Pol107</t>
  </si>
  <si>
    <t xml:space="preserve">rozvaděč  RE.1</t>
  </si>
  <si>
    <t>Pol108</t>
  </si>
  <si>
    <t>rozvaděč HRO-úprava</t>
  </si>
  <si>
    <t>Pol109</t>
  </si>
  <si>
    <t>rozv. RMS.1,RMS.2,RMS.3,RMS.4</t>
  </si>
  <si>
    <t>Pol110</t>
  </si>
  <si>
    <t>1x400V/16A,2X230V/16A</t>
  </si>
  <si>
    <t>Pol111</t>
  </si>
  <si>
    <t>Přípojková skříň SS100</t>
  </si>
  <si>
    <t>Pol112</t>
  </si>
  <si>
    <t>Pojistka PH00/40A</t>
  </si>
  <si>
    <t>Pol113</t>
  </si>
  <si>
    <t>Přepojení stávajících rozvaděčů</t>
  </si>
  <si>
    <t>Pol114</t>
  </si>
  <si>
    <t>pod omítkou</t>
  </si>
  <si>
    <t>Pol115</t>
  </si>
  <si>
    <t>čidlo pohybové</t>
  </si>
  <si>
    <t>Pol116</t>
  </si>
  <si>
    <t>Ventilátorové relé do KR68</t>
  </si>
  <si>
    <t>kabely (CYKY)</t>
  </si>
  <si>
    <t>Pol117</t>
  </si>
  <si>
    <t xml:space="preserve">3x1.5 mm2       pevně</t>
  </si>
  <si>
    <t>Pol118</t>
  </si>
  <si>
    <t xml:space="preserve">3x2.5 mm2       pevně</t>
  </si>
  <si>
    <t>Pol119</t>
  </si>
  <si>
    <t>5x1,5</t>
  </si>
  <si>
    <t>Pol120</t>
  </si>
  <si>
    <t>5x2,5</t>
  </si>
  <si>
    <t>Pol121</t>
  </si>
  <si>
    <t xml:space="preserve">5x10  mm2        pevně</t>
  </si>
  <si>
    <t>Pol122</t>
  </si>
  <si>
    <t>1-CXKH-V 5 x1,5</t>
  </si>
  <si>
    <t>VODIC PRO POSPOJOVANI</t>
  </si>
  <si>
    <t>Pol123</t>
  </si>
  <si>
    <t xml:space="preserve">6-  Zlutozeleny pevně</t>
  </si>
  <si>
    <t>Pol124</t>
  </si>
  <si>
    <t>16- Zlutozelen pevně</t>
  </si>
  <si>
    <t>Pol125</t>
  </si>
  <si>
    <t>Popisné tabulky a značky</t>
  </si>
  <si>
    <t>bal</t>
  </si>
  <si>
    <t>Pol126</t>
  </si>
  <si>
    <t>zásuvka 230V/16A- jednoduchá</t>
  </si>
  <si>
    <t>Pol127</t>
  </si>
  <si>
    <t>krabice</t>
  </si>
  <si>
    <t>Pol128</t>
  </si>
  <si>
    <t>skřiňce- spínání pož. ventilátoru</t>
  </si>
  <si>
    <t>Pol129</t>
  </si>
  <si>
    <t>Vypínač 230V/10A řaz.1..7</t>
  </si>
  <si>
    <t xml:space="preserve">D 23   mm</t>
  </si>
  <si>
    <t>Pol130</t>
  </si>
  <si>
    <t>2223/ 23mm</t>
  </si>
  <si>
    <t>Pol131</t>
  </si>
  <si>
    <t>Lišta L40x40</t>
  </si>
  <si>
    <t>Pol132</t>
  </si>
  <si>
    <t>PVC o 59</t>
  </si>
  <si>
    <t>Pol133</t>
  </si>
  <si>
    <t>Zemní výkop</t>
  </si>
  <si>
    <t>Pol134</t>
  </si>
  <si>
    <t>Rozbočné krabice dle použití</t>
  </si>
  <si>
    <t>UKONCENI VODICU V ROZVADECICH</t>
  </si>
  <si>
    <t>Pol135</t>
  </si>
  <si>
    <t xml:space="preserve">Do   2,5 mm2</t>
  </si>
  <si>
    <t>Pol136</t>
  </si>
  <si>
    <t xml:space="preserve">Do   6   mm2</t>
  </si>
  <si>
    <t>Pol137</t>
  </si>
  <si>
    <t xml:space="preserve">Do  16   mm2</t>
  </si>
  <si>
    <t>Pol138</t>
  </si>
  <si>
    <t xml:space="preserve">Do 120   mm2</t>
  </si>
  <si>
    <t>Pol139</t>
  </si>
  <si>
    <t>Rozhlasová ústředna JPA</t>
  </si>
  <si>
    <t>Pol140</t>
  </si>
  <si>
    <t>Přepážkový mikrofon</t>
  </si>
  <si>
    <t>Pol141</t>
  </si>
  <si>
    <t>Reproduktor ARS 321</t>
  </si>
  <si>
    <t>Pol142</t>
  </si>
  <si>
    <t>Regulátor hlasitosti</t>
  </si>
  <si>
    <t>Pol143</t>
  </si>
  <si>
    <t>Trubka PVC o 16</t>
  </si>
  <si>
    <t>Pol144</t>
  </si>
  <si>
    <t>Reproduktorový kabel 2x1,5</t>
  </si>
  <si>
    <t>Pol145</t>
  </si>
  <si>
    <t>SAH 72- kompletní zařízení +DCF</t>
  </si>
  <si>
    <t>Pol146</t>
  </si>
  <si>
    <t>Školní zvonek 75V QATRO</t>
  </si>
  <si>
    <t>Pol147</t>
  </si>
  <si>
    <t>Podružné hodiny-linkové</t>
  </si>
  <si>
    <t>Pol148</t>
  </si>
  <si>
    <t>CYKY 03 X 1,5</t>
  </si>
  <si>
    <t>HODINOVE ZUCTOVACI SAZBY</t>
  </si>
  <si>
    <t>Pol149</t>
  </si>
  <si>
    <t>Demontáž stávající instalace</t>
  </si>
  <si>
    <t>hod</t>
  </si>
  <si>
    <t>Pol150</t>
  </si>
  <si>
    <t>zednické přípomoce, sekání</t>
  </si>
  <si>
    <t>Pol151</t>
  </si>
  <si>
    <t>Připojení technického zařízení</t>
  </si>
  <si>
    <t>Pol152</t>
  </si>
  <si>
    <t>Zkusebni provoz</t>
  </si>
  <si>
    <t>PROVEDENI REVIZNICH ZKOUSEK</t>
  </si>
  <si>
    <t>DLE CSN 331500</t>
  </si>
  <si>
    <t>Pol153</t>
  </si>
  <si>
    <t>Revizni technik</t>
  </si>
  <si>
    <t>Pol154</t>
  </si>
  <si>
    <t>Spoluprace s reviz.technikem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</si>
</sst>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9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vertical="center"/>
    </xf>
    <xf numFmtId="4" fontId="3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1" fillId="0" borderId="14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1" fillId="0" borderId="19" xfId="0" applyNumberFormat="1" applyFont="1" applyBorder="1" applyAlignment="1" applyProtection="1">
      <alignment vertical="center"/>
    </xf>
    <xf numFmtId="4" fontId="31" fillId="0" borderId="20" xfId="0" applyNumberFormat="1" applyFont="1" applyBorder="1" applyAlignment="1" applyProtection="1">
      <alignment vertical="center"/>
    </xf>
    <xf numFmtId="166" fontId="31" fillId="0" borderId="20" xfId="0" applyNumberFormat="1" applyFont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5" fillId="2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3" fillId="0" borderId="3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3" xfId="0" applyFont="1" applyBorder="1" applyAlignment="1"/>
    <xf numFmtId="0" fontId="13" fillId="0" borderId="14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5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167" fontId="24" fillId="2" borderId="22" xfId="0" applyNumberFormat="1" applyFont="1" applyFill="1" applyBorder="1" applyAlignment="1" applyProtection="1">
      <alignment vertical="center"/>
      <protection locked="0"/>
    </xf>
    <xf numFmtId="0" fontId="37" fillId="2" borderId="19" xfId="0" applyFont="1" applyFill="1" applyBorder="1" applyAlignment="1" applyProtection="1">
      <alignment horizontal="left" vertical="center"/>
      <protection locked="0"/>
    </xf>
    <xf numFmtId="0" fontId="37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19</v>
      </c>
      <c r="AL7" s="24"/>
      <c r="AM7" s="24"/>
      <c r="AN7" s="29" t="s">
        <v>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20</v>
      </c>
      <c r="E8" s="24"/>
      <c r="F8" s="24"/>
      <c r="G8" s="24"/>
      <c r="H8" s="24"/>
      <c r="I8" s="24"/>
      <c r="J8" s="24"/>
      <c r="K8" s="29" t="s">
        <v>21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22</v>
      </c>
      <c r="AL8" s="24"/>
      <c r="AM8" s="24"/>
      <c r="AN8" s="35" t="s">
        <v>23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25</v>
      </c>
      <c r="AL10" s="24"/>
      <c r="AM10" s="24"/>
      <c r="AN10" s="29" t="s">
        <v>26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29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25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25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25</v>
      </c>
      <c r="AL19" s="24"/>
      <c r="AM19" s="24"/>
      <c r="AN19" s="29" t="s">
        <v>1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</v>
      </c>
      <c r="AO20" s="24"/>
      <c r="AP20" s="24"/>
      <c r="AQ20" s="24"/>
      <c r="AR20" s="22"/>
      <c r="BE20" s="33"/>
      <c r="BS20" s="19" t="s">
        <v>35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16.5" customHeight="1">
      <c r="B23" s="23"/>
      <c r="C23" s="24"/>
      <c r="D23" s="24"/>
      <c r="E23" s="38" t="s">
        <v>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ROUND(AG94,2)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ROUND(AV94,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ROUND(AW94,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ROUND(BB94,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ROUND(BC94,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5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33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14.4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6"/>
      <c r="BE37" s="40"/>
    </row>
    <row r="38" s="1" customFormat="1" ht="14.4" customHeight="1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2"/>
    </row>
    <row r="39" s="1" customFormat="1" ht="14.4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2"/>
    </row>
    <row r="40" s="1" customFormat="1" ht="14.4" customHeight="1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2"/>
    </row>
    <row r="41" s="1" customFormat="1" ht="14.4" customHeight="1"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2"/>
    </row>
    <row r="42" s="1" customFormat="1" ht="14.4" customHeight="1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2"/>
    </row>
    <row r="43" s="1" customFormat="1" ht="14.4" customHeight="1"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2"/>
    </row>
    <row r="44" s="1" customFormat="1" ht="14.4" customHeight="1"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2"/>
    </row>
    <row r="45" s="1" customFormat="1" ht="14.4" customHeight="1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2"/>
    </row>
    <row r="46" s="1" customFormat="1" ht="14.4" customHeight="1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2"/>
    </row>
    <row r="47" s="1" customFormat="1" ht="14.4" customHeight="1"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2"/>
    </row>
    <row r="48" s="1" customFormat="1" ht="14.4" customHeight="1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2"/>
    </row>
    <row r="49" s="2" customFormat="1" ht="14.4" customHeight="1">
      <c r="B49" s="61"/>
      <c r="C49" s="62"/>
      <c r="D49" s="63" t="s">
        <v>52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53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2"/>
    </row>
    <row r="51"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2"/>
    </row>
    <row r="52"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2"/>
    </row>
    <row r="53"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2"/>
    </row>
    <row r="54"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2"/>
    </row>
    <row r="55"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2"/>
    </row>
    <row r="56">
      <c r="B56" s="23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2"/>
    </row>
    <row r="57">
      <c r="B57" s="23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2"/>
    </row>
    <row r="58">
      <c r="B58" s="23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2"/>
    </row>
    <row r="59">
      <c r="B59" s="23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2"/>
    </row>
    <row r="60" s="2" customFormat="1">
      <c r="A60" s="40"/>
      <c r="B60" s="41"/>
      <c r="C60" s="42"/>
      <c r="D60" s="66" t="s">
        <v>54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6" t="s">
        <v>55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6" t="s">
        <v>54</v>
      </c>
      <c r="AI60" s="44"/>
      <c r="AJ60" s="44"/>
      <c r="AK60" s="44"/>
      <c r="AL60" s="44"/>
      <c r="AM60" s="66" t="s">
        <v>55</v>
      </c>
      <c r="AN60" s="44"/>
      <c r="AO60" s="44"/>
      <c r="AP60" s="42"/>
      <c r="AQ60" s="42"/>
      <c r="AR60" s="46"/>
      <c r="BE60" s="40"/>
    </row>
    <row r="61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2"/>
    </row>
    <row r="62"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2"/>
    </row>
    <row r="63"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2"/>
    </row>
    <row r="64" s="2" customFormat="1">
      <c r="A64" s="40"/>
      <c r="B64" s="41"/>
      <c r="C64" s="42"/>
      <c r="D64" s="63" t="s">
        <v>56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57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6"/>
      <c r="BE64" s="40"/>
    </row>
    <row r="65"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2"/>
    </row>
    <row r="66"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2"/>
    </row>
    <row r="67"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2"/>
    </row>
    <row r="68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2"/>
    </row>
    <row r="69"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2"/>
    </row>
    <row r="70"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2"/>
    </row>
    <row r="71">
      <c r="B71" s="2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2"/>
    </row>
    <row r="72"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2"/>
    </row>
    <row r="73"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2"/>
    </row>
    <row r="74"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2"/>
    </row>
    <row r="75" s="2" customFormat="1">
      <c r="A75" s="40"/>
      <c r="B75" s="41"/>
      <c r="C75" s="42"/>
      <c r="D75" s="66" t="s">
        <v>54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6" t="s">
        <v>55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6" t="s">
        <v>54</v>
      </c>
      <c r="AI75" s="44"/>
      <c r="AJ75" s="44"/>
      <c r="AK75" s="44"/>
      <c r="AL75" s="44"/>
      <c r="AM75" s="66" t="s">
        <v>55</v>
      </c>
      <c r="AN75" s="44"/>
      <c r="AO75" s="44"/>
      <c r="AP75" s="42"/>
      <c r="AQ75" s="42"/>
      <c r="AR75" s="46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6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6"/>
      <c r="BE81" s="40"/>
    </row>
    <row r="82" s="2" customFormat="1" ht="24.96" customHeight="1">
      <c r="A82" s="40"/>
      <c r="B82" s="41"/>
      <c r="C82" s="25" t="s">
        <v>58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6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6"/>
      <c r="BE83" s="40"/>
    </row>
    <row r="84" s="4" customFormat="1" ht="12" customHeight="1">
      <c r="A84" s="4"/>
      <c r="B84" s="72"/>
      <c r="C84" s="34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01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OA a SOŠ Choceň, Stavební úpravy areálu Vysokomýtská 1206, Choceň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6"/>
      <c r="BE86" s="40"/>
    </row>
    <row r="87" s="2" customFormat="1" ht="12" customHeight="1">
      <c r="A87" s="40"/>
      <c r="B87" s="41"/>
      <c r="C87" s="34" t="s">
        <v>20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Choceň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4" t="s">
        <v>22</v>
      </c>
      <c r="AJ87" s="42"/>
      <c r="AK87" s="42"/>
      <c r="AL87" s="42"/>
      <c r="AM87" s="81" t="str">
        <f>IF(AN8= "","",AN8)</f>
        <v>16. 1. 2017</v>
      </c>
      <c r="AN87" s="81"/>
      <c r="AO87" s="42"/>
      <c r="AP87" s="42"/>
      <c r="AQ87" s="42"/>
      <c r="AR87" s="46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6"/>
      <c r="BE88" s="40"/>
    </row>
    <row r="89" s="2" customFormat="1" ht="15.15" customHeight="1">
      <c r="A89" s="40"/>
      <c r="B89" s="41"/>
      <c r="C89" s="34" t="s">
        <v>24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>Pardubický kraj, Komenského náměstí 125, Pardubice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4" t="s">
        <v>32</v>
      </c>
      <c r="AJ89" s="42"/>
      <c r="AK89" s="42"/>
      <c r="AL89" s="42"/>
      <c r="AM89" s="82" t="str">
        <f>IF(E17="","",E17)</f>
        <v>Jiří Hejzlar, Ing. Jiří Hejzlar</v>
      </c>
      <c r="AN89" s="73"/>
      <c r="AO89" s="73"/>
      <c r="AP89" s="73"/>
      <c r="AQ89" s="42"/>
      <c r="AR89" s="46"/>
      <c r="AS89" s="83" t="s">
        <v>59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4" t="s">
        <v>30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4" t="s">
        <v>36</v>
      </c>
      <c r="AJ90" s="42"/>
      <c r="AK90" s="42"/>
      <c r="AL90" s="42"/>
      <c r="AM90" s="82" t="str">
        <f>IF(E20="","",E20)</f>
        <v xml:space="preserve"> </v>
      </c>
      <c r="AN90" s="73"/>
      <c r="AO90" s="73"/>
      <c r="AP90" s="73"/>
      <c r="AQ90" s="42"/>
      <c r="AR90" s="46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6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60</v>
      </c>
      <c r="D92" s="96"/>
      <c r="E92" s="96"/>
      <c r="F92" s="96"/>
      <c r="G92" s="96"/>
      <c r="H92" s="97"/>
      <c r="I92" s="98" t="s">
        <v>61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62</v>
      </c>
      <c r="AH92" s="96"/>
      <c r="AI92" s="96"/>
      <c r="AJ92" s="96"/>
      <c r="AK92" s="96"/>
      <c r="AL92" s="96"/>
      <c r="AM92" s="96"/>
      <c r="AN92" s="98" t="s">
        <v>63</v>
      </c>
      <c r="AO92" s="96"/>
      <c r="AP92" s="100"/>
      <c r="AQ92" s="101" t="s">
        <v>64</v>
      </c>
      <c r="AR92" s="46"/>
      <c r="AS92" s="102" t="s">
        <v>65</v>
      </c>
      <c r="AT92" s="103" t="s">
        <v>66</v>
      </c>
      <c r="AU92" s="103" t="s">
        <v>67</v>
      </c>
      <c r="AV92" s="103" t="s">
        <v>68</v>
      </c>
      <c r="AW92" s="103" t="s">
        <v>69</v>
      </c>
      <c r="AX92" s="103" t="s">
        <v>70</v>
      </c>
      <c r="AY92" s="103" t="s">
        <v>71</v>
      </c>
      <c r="AZ92" s="103" t="s">
        <v>72</v>
      </c>
      <c r="BA92" s="103" t="s">
        <v>73</v>
      </c>
      <c r="BB92" s="103" t="s">
        <v>74</v>
      </c>
      <c r="BC92" s="103" t="s">
        <v>75</v>
      </c>
      <c r="BD92" s="104" t="s">
        <v>76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6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77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ROUND(SUM(AG95:AG103),2)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ROUND(SUM(AS95:AS103),2)</f>
        <v>0</v>
      </c>
      <c r="AT94" s="116">
        <f>ROUND(SUM(AV94:AW94),2)</f>
        <v>0</v>
      </c>
      <c r="AU94" s="117">
        <f>ROUND(SUM(AU95:AU103),5)</f>
        <v>0</v>
      </c>
      <c r="AV94" s="116">
        <f>ROUND(AZ94*L29,2)</f>
        <v>0</v>
      </c>
      <c r="AW94" s="116">
        <f>ROUND(BA94*L30,2)</f>
        <v>0</v>
      </c>
      <c r="AX94" s="116">
        <f>ROUND(BB94*L29,2)</f>
        <v>0</v>
      </c>
      <c r="AY94" s="116">
        <f>ROUND(BC94*L30,2)</f>
        <v>0</v>
      </c>
      <c r="AZ94" s="116">
        <f>ROUND(SUM(AZ95:AZ103),2)</f>
        <v>0</v>
      </c>
      <c r="BA94" s="116">
        <f>ROUND(SUM(BA95:BA103),2)</f>
        <v>0</v>
      </c>
      <c r="BB94" s="116">
        <f>ROUND(SUM(BB95:BB103),2)</f>
        <v>0</v>
      </c>
      <c r="BC94" s="116">
        <f>ROUND(SUM(BC95:BC103),2)</f>
        <v>0</v>
      </c>
      <c r="BD94" s="118">
        <f>ROUND(SUM(BD95:BD103),2)</f>
        <v>0</v>
      </c>
      <c r="BE94" s="6"/>
      <c r="BS94" s="119" t="s">
        <v>78</v>
      </c>
      <c r="BT94" s="119" t="s">
        <v>79</v>
      </c>
      <c r="BU94" s="120" t="s">
        <v>80</v>
      </c>
      <c r="BV94" s="119" t="s">
        <v>81</v>
      </c>
      <c r="BW94" s="119" t="s">
        <v>5</v>
      </c>
      <c r="BX94" s="119" t="s">
        <v>82</v>
      </c>
      <c r="CL94" s="119" t="s">
        <v>1</v>
      </c>
    </row>
    <row r="95" s="7" customFormat="1" ht="16.5" customHeight="1">
      <c r="A95" s="121" t="s">
        <v>83</v>
      </c>
      <c r="B95" s="122"/>
      <c r="C95" s="123"/>
      <c r="D95" s="124" t="s">
        <v>14</v>
      </c>
      <c r="E95" s="124"/>
      <c r="F95" s="124"/>
      <c r="G95" s="124"/>
      <c r="H95" s="124"/>
      <c r="I95" s="125"/>
      <c r="J95" s="124" t="s">
        <v>84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'01 - Ostatní a vedlejší n...'!J30</f>
        <v>0</v>
      </c>
      <c r="AH95" s="125"/>
      <c r="AI95" s="125"/>
      <c r="AJ95" s="125"/>
      <c r="AK95" s="125"/>
      <c r="AL95" s="125"/>
      <c r="AM95" s="125"/>
      <c r="AN95" s="126">
        <f>SUM(AG95,AT95)</f>
        <v>0</v>
      </c>
      <c r="AO95" s="125"/>
      <c r="AP95" s="125"/>
      <c r="AQ95" s="127" t="s">
        <v>85</v>
      </c>
      <c r="AR95" s="128"/>
      <c r="AS95" s="129">
        <v>0</v>
      </c>
      <c r="AT95" s="130">
        <f>ROUND(SUM(AV95:AW95),2)</f>
        <v>0</v>
      </c>
      <c r="AU95" s="131">
        <f>'01 - Ostatní a vedlejší n...'!P120</f>
        <v>0</v>
      </c>
      <c r="AV95" s="130">
        <f>'01 - Ostatní a vedlejší n...'!J33</f>
        <v>0</v>
      </c>
      <c r="AW95" s="130">
        <f>'01 - Ostatní a vedlejší n...'!J34</f>
        <v>0</v>
      </c>
      <c r="AX95" s="130">
        <f>'01 - Ostatní a vedlejší n...'!J35</f>
        <v>0</v>
      </c>
      <c r="AY95" s="130">
        <f>'01 - Ostatní a vedlejší n...'!J36</f>
        <v>0</v>
      </c>
      <c r="AZ95" s="130">
        <f>'01 - Ostatní a vedlejší n...'!F33</f>
        <v>0</v>
      </c>
      <c r="BA95" s="130">
        <f>'01 - Ostatní a vedlejší n...'!F34</f>
        <v>0</v>
      </c>
      <c r="BB95" s="130">
        <f>'01 - Ostatní a vedlejší n...'!F35</f>
        <v>0</v>
      </c>
      <c r="BC95" s="130">
        <f>'01 - Ostatní a vedlejší n...'!F36</f>
        <v>0</v>
      </c>
      <c r="BD95" s="132">
        <f>'01 - Ostatní a vedlejší n...'!F37</f>
        <v>0</v>
      </c>
      <c r="BE95" s="7"/>
      <c r="BT95" s="133" t="s">
        <v>86</v>
      </c>
      <c r="BV95" s="133" t="s">
        <v>81</v>
      </c>
      <c r="BW95" s="133" t="s">
        <v>87</v>
      </c>
      <c r="BX95" s="133" t="s">
        <v>5</v>
      </c>
      <c r="CL95" s="133" t="s">
        <v>1</v>
      </c>
      <c r="CM95" s="133" t="s">
        <v>88</v>
      </c>
    </row>
    <row r="96" s="7" customFormat="1" ht="16.5" customHeight="1">
      <c r="A96" s="121" t="s">
        <v>83</v>
      </c>
      <c r="B96" s="122"/>
      <c r="C96" s="123"/>
      <c r="D96" s="124" t="s">
        <v>89</v>
      </c>
      <c r="E96" s="124"/>
      <c r="F96" s="124"/>
      <c r="G96" s="124"/>
      <c r="H96" s="124"/>
      <c r="I96" s="125"/>
      <c r="J96" s="124" t="s">
        <v>90</v>
      </c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6">
        <f>'02 - Objekt B'!J30</f>
        <v>0</v>
      </c>
      <c r="AH96" s="125"/>
      <c r="AI96" s="125"/>
      <c r="AJ96" s="125"/>
      <c r="AK96" s="125"/>
      <c r="AL96" s="125"/>
      <c r="AM96" s="125"/>
      <c r="AN96" s="126">
        <f>SUM(AG96,AT96)</f>
        <v>0</v>
      </c>
      <c r="AO96" s="125"/>
      <c r="AP96" s="125"/>
      <c r="AQ96" s="127" t="s">
        <v>85</v>
      </c>
      <c r="AR96" s="128"/>
      <c r="AS96" s="129">
        <v>0</v>
      </c>
      <c r="AT96" s="130">
        <f>ROUND(SUM(AV96:AW96),2)</f>
        <v>0</v>
      </c>
      <c r="AU96" s="131">
        <f>'02 - Objekt B'!P138</f>
        <v>0</v>
      </c>
      <c r="AV96" s="130">
        <f>'02 - Objekt B'!J33</f>
        <v>0</v>
      </c>
      <c r="AW96" s="130">
        <f>'02 - Objekt B'!J34</f>
        <v>0</v>
      </c>
      <c r="AX96" s="130">
        <f>'02 - Objekt B'!J35</f>
        <v>0</v>
      </c>
      <c r="AY96" s="130">
        <f>'02 - Objekt B'!J36</f>
        <v>0</v>
      </c>
      <c r="AZ96" s="130">
        <f>'02 - Objekt B'!F33</f>
        <v>0</v>
      </c>
      <c r="BA96" s="130">
        <f>'02 - Objekt B'!F34</f>
        <v>0</v>
      </c>
      <c r="BB96" s="130">
        <f>'02 - Objekt B'!F35</f>
        <v>0</v>
      </c>
      <c r="BC96" s="130">
        <f>'02 - Objekt B'!F36</f>
        <v>0</v>
      </c>
      <c r="BD96" s="132">
        <f>'02 - Objekt B'!F37</f>
        <v>0</v>
      </c>
      <c r="BE96" s="7"/>
      <c r="BT96" s="133" t="s">
        <v>86</v>
      </c>
      <c r="BV96" s="133" t="s">
        <v>81</v>
      </c>
      <c r="BW96" s="133" t="s">
        <v>91</v>
      </c>
      <c r="BX96" s="133" t="s">
        <v>5</v>
      </c>
      <c r="CL96" s="133" t="s">
        <v>1</v>
      </c>
      <c r="CM96" s="133" t="s">
        <v>88</v>
      </c>
    </row>
    <row r="97" s="7" customFormat="1" ht="16.5" customHeight="1">
      <c r="A97" s="121" t="s">
        <v>83</v>
      </c>
      <c r="B97" s="122"/>
      <c r="C97" s="123"/>
      <c r="D97" s="124" t="s">
        <v>92</v>
      </c>
      <c r="E97" s="124"/>
      <c r="F97" s="124"/>
      <c r="G97" s="124"/>
      <c r="H97" s="124"/>
      <c r="I97" s="125"/>
      <c r="J97" s="124" t="s">
        <v>93</v>
      </c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6">
        <f>'03 - Objekt D'!J30</f>
        <v>0</v>
      </c>
      <c r="AH97" s="125"/>
      <c r="AI97" s="125"/>
      <c r="AJ97" s="125"/>
      <c r="AK97" s="125"/>
      <c r="AL97" s="125"/>
      <c r="AM97" s="125"/>
      <c r="AN97" s="126">
        <f>SUM(AG97,AT97)</f>
        <v>0</v>
      </c>
      <c r="AO97" s="125"/>
      <c r="AP97" s="125"/>
      <c r="AQ97" s="127" t="s">
        <v>85</v>
      </c>
      <c r="AR97" s="128"/>
      <c r="AS97" s="129">
        <v>0</v>
      </c>
      <c r="AT97" s="130">
        <f>ROUND(SUM(AV97:AW97),2)</f>
        <v>0</v>
      </c>
      <c r="AU97" s="131">
        <f>'03 - Objekt D'!P139</f>
        <v>0</v>
      </c>
      <c r="AV97" s="130">
        <f>'03 - Objekt D'!J33</f>
        <v>0</v>
      </c>
      <c r="AW97" s="130">
        <f>'03 - Objekt D'!J34</f>
        <v>0</v>
      </c>
      <c r="AX97" s="130">
        <f>'03 - Objekt D'!J35</f>
        <v>0</v>
      </c>
      <c r="AY97" s="130">
        <f>'03 - Objekt D'!J36</f>
        <v>0</v>
      </c>
      <c r="AZ97" s="130">
        <f>'03 - Objekt D'!F33</f>
        <v>0</v>
      </c>
      <c r="BA97" s="130">
        <f>'03 - Objekt D'!F34</f>
        <v>0</v>
      </c>
      <c r="BB97" s="130">
        <f>'03 - Objekt D'!F35</f>
        <v>0</v>
      </c>
      <c r="BC97" s="130">
        <f>'03 - Objekt D'!F36</f>
        <v>0</v>
      </c>
      <c r="BD97" s="132">
        <f>'03 - Objekt D'!F37</f>
        <v>0</v>
      </c>
      <c r="BE97" s="7"/>
      <c r="BT97" s="133" t="s">
        <v>86</v>
      </c>
      <c r="BV97" s="133" t="s">
        <v>81</v>
      </c>
      <c r="BW97" s="133" t="s">
        <v>94</v>
      </c>
      <c r="BX97" s="133" t="s">
        <v>5</v>
      </c>
      <c r="CL97" s="133" t="s">
        <v>1</v>
      </c>
      <c r="CM97" s="133" t="s">
        <v>88</v>
      </c>
    </row>
    <row r="98" s="7" customFormat="1" ht="16.5" customHeight="1">
      <c r="A98" s="121" t="s">
        <v>83</v>
      </c>
      <c r="B98" s="122"/>
      <c r="C98" s="123"/>
      <c r="D98" s="124" t="s">
        <v>95</v>
      </c>
      <c r="E98" s="124"/>
      <c r="F98" s="124"/>
      <c r="G98" s="124"/>
      <c r="H98" s="124"/>
      <c r="I98" s="125"/>
      <c r="J98" s="124" t="s">
        <v>96</v>
      </c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6">
        <f>'04 - Objekt E'!J30</f>
        <v>0</v>
      </c>
      <c r="AH98" s="125"/>
      <c r="AI98" s="125"/>
      <c r="AJ98" s="125"/>
      <c r="AK98" s="125"/>
      <c r="AL98" s="125"/>
      <c r="AM98" s="125"/>
      <c r="AN98" s="126">
        <f>SUM(AG98,AT98)</f>
        <v>0</v>
      </c>
      <c r="AO98" s="125"/>
      <c r="AP98" s="125"/>
      <c r="AQ98" s="127" t="s">
        <v>85</v>
      </c>
      <c r="AR98" s="128"/>
      <c r="AS98" s="129">
        <v>0</v>
      </c>
      <c r="AT98" s="130">
        <f>ROUND(SUM(AV98:AW98),2)</f>
        <v>0</v>
      </c>
      <c r="AU98" s="131">
        <f>'04 - Objekt E'!P134</f>
        <v>0</v>
      </c>
      <c r="AV98" s="130">
        <f>'04 - Objekt E'!J33</f>
        <v>0</v>
      </c>
      <c r="AW98" s="130">
        <f>'04 - Objekt E'!J34</f>
        <v>0</v>
      </c>
      <c r="AX98" s="130">
        <f>'04 - Objekt E'!J35</f>
        <v>0</v>
      </c>
      <c r="AY98" s="130">
        <f>'04 - Objekt E'!J36</f>
        <v>0</v>
      </c>
      <c r="AZ98" s="130">
        <f>'04 - Objekt E'!F33</f>
        <v>0</v>
      </c>
      <c r="BA98" s="130">
        <f>'04 - Objekt E'!F34</f>
        <v>0</v>
      </c>
      <c r="BB98" s="130">
        <f>'04 - Objekt E'!F35</f>
        <v>0</v>
      </c>
      <c r="BC98" s="130">
        <f>'04 - Objekt E'!F36</f>
        <v>0</v>
      </c>
      <c r="BD98" s="132">
        <f>'04 - Objekt E'!F37</f>
        <v>0</v>
      </c>
      <c r="BE98" s="7"/>
      <c r="BT98" s="133" t="s">
        <v>86</v>
      </c>
      <c r="BV98" s="133" t="s">
        <v>81</v>
      </c>
      <c r="BW98" s="133" t="s">
        <v>97</v>
      </c>
      <c r="BX98" s="133" t="s">
        <v>5</v>
      </c>
      <c r="CL98" s="133" t="s">
        <v>1</v>
      </c>
      <c r="CM98" s="133" t="s">
        <v>88</v>
      </c>
    </row>
    <row r="99" s="7" customFormat="1" ht="16.5" customHeight="1">
      <c r="A99" s="121" t="s">
        <v>83</v>
      </c>
      <c r="B99" s="122"/>
      <c r="C99" s="123"/>
      <c r="D99" s="124" t="s">
        <v>98</v>
      </c>
      <c r="E99" s="124"/>
      <c r="F99" s="124"/>
      <c r="G99" s="124"/>
      <c r="H99" s="124"/>
      <c r="I99" s="125"/>
      <c r="J99" s="124" t="s">
        <v>99</v>
      </c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6">
        <f>'05 - Stavební úpravy dvora'!J30</f>
        <v>0</v>
      </c>
      <c r="AH99" s="125"/>
      <c r="AI99" s="125"/>
      <c r="AJ99" s="125"/>
      <c r="AK99" s="125"/>
      <c r="AL99" s="125"/>
      <c r="AM99" s="125"/>
      <c r="AN99" s="126">
        <f>SUM(AG99,AT99)</f>
        <v>0</v>
      </c>
      <c r="AO99" s="125"/>
      <c r="AP99" s="125"/>
      <c r="AQ99" s="127" t="s">
        <v>85</v>
      </c>
      <c r="AR99" s="128"/>
      <c r="AS99" s="129">
        <v>0</v>
      </c>
      <c r="AT99" s="130">
        <f>ROUND(SUM(AV99:AW99),2)</f>
        <v>0</v>
      </c>
      <c r="AU99" s="131">
        <f>'05 - Stavební úpravy dvora'!P125</f>
        <v>0</v>
      </c>
      <c r="AV99" s="130">
        <f>'05 - Stavební úpravy dvora'!J33</f>
        <v>0</v>
      </c>
      <c r="AW99" s="130">
        <f>'05 - Stavební úpravy dvora'!J34</f>
        <v>0</v>
      </c>
      <c r="AX99" s="130">
        <f>'05 - Stavební úpravy dvora'!J35</f>
        <v>0</v>
      </c>
      <c r="AY99" s="130">
        <f>'05 - Stavební úpravy dvora'!J36</f>
        <v>0</v>
      </c>
      <c r="AZ99" s="130">
        <f>'05 - Stavební úpravy dvora'!F33</f>
        <v>0</v>
      </c>
      <c r="BA99" s="130">
        <f>'05 - Stavební úpravy dvora'!F34</f>
        <v>0</v>
      </c>
      <c r="BB99" s="130">
        <f>'05 - Stavební úpravy dvora'!F35</f>
        <v>0</v>
      </c>
      <c r="BC99" s="130">
        <f>'05 - Stavební úpravy dvora'!F36</f>
        <v>0</v>
      </c>
      <c r="BD99" s="132">
        <f>'05 - Stavební úpravy dvora'!F37</f>
        <v>0</v>
      </c>
      <c r="BE99" s="7"/>
      <c r="BT99" s="133" t="s">
        <v>86</v>
      </c>
      <c r="BV99" s="133" t="s">
        <v>81</v>
      </c>
      <c r="BW99" s="133" t="s">
        <v>100</v>
      </c>
      <c r="BX99" s="133" t="s">
        <v>5</v>
      </c>
      <c r="CL99" s="133" t="s">
        <v>1</v>
      </c>
      <c r="CM99" s="133" t="s">
        <v>88</v>
      </c>
    </row>
    <row r="100" s="7" customFormat="1" ht="24.75" customHeight="1">
      <c r="A100" s="121" t="s">
        <v>83</v>
      </c>
      <c r="B100" s="122"/>
      <c r="C100" s="123"/>
      <c r="D100" s="124" t="s">
        <v>101</v>
      </c>
      <c r="E100" s="124"/>
      <c r="F100" s="124"/>
      <c r="G100" s="124"/>
      <c r="H100" s="124"/>
      <c r="I100" s="125"/>
      <c r="J100" s="124" t="s">
        <v>102</v>
      </c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6">
        <f>'06 - TZB - Vodovod, Kanal...'!J30</f>
        <v>0</v>
      </c>
      <c r="AH100" s="125"/>
      <c r="AI100" s="125"/>
      <c r="AJ100" s="125"/>
      <c r="AK100" s="125"/>
      <c r="AL100" s="125"/>
      <c r="AM100" s="125"/>
      <c r="AN100" s="126">
        <f>SUM(AG100,AT100)</f>
        <v>0</v>
      </c>
      <c r="AO100" s="125"/>
      <c r="AP100" s="125"/>
      <c r="AQ100" s="127" t="s">
        <v>85</v>
      </c>
      <c r="AR100" s="128"/>
      <c r="AS100" s="129">
        <v>0</v>
      </c>
      <c r="AT100" s="130">
        <f>ROUND(SUM(AV100:AW100),2)</f>
        <v>0</v>
      </c>
      <c r="AU100" s="131">
        <f>'06 - TZB - Vodovod, Kanal...'!P132</f>
        <v>0</v>
      </c>
      <c r="AV100" s="130">
        <f>'06 - TZB - Vodovod, Kanal...'!J33</f>
        <v>0</v>
      </c>
      <c r="AW100" s="130">
        <f>'06 - TZB - Vodovod, Kanal...'!J34</f>
        <v>0</v>
      </c>
      <c r="AX100" s="130">
        <f>'06 - TZB - Vodovod, Kanal...'!J35</f>
        <v>0</v>
      </c>
      <c r="AY100" s="130">
        <f>'06 - TZB - Vodovod, Kanal...'!J36</f>
        <v>0</v>
      </c>
      <c r="AZ100" s="130">
        <f>'06 - TZB - Vodovod, Kanal...'!F33</f>
        <v>0</v>
      </c>
      <c r="BA100" s="130">
        <f>'06 - TZB - Vodovod, Kanal...'!F34</f>
        <v>0</v>
      </c>
      <c r="BB100" s="130">
        <f>'06 - TZB - Vodovod, Kanal...'!F35</f>
        <v>0</v>
      </c>
      <c r="BC100" s="130">
        <f>'06 - TZB - Vodovod, Kanal...'!F36</f>
        <v>0</v>
      </c>
      <c r="BD100" s="132">
        <f>'06 - TZB - Vodovod, Kanal...'!F37</f>
        <v>0</v>
      </c>
      <c r="BE100" s="7"/>
      <c r="BT100" s="133" t="s">
        <v>86</v>
      </c>
      <c r="BV100" s="133" t="s">
        <v>81</v>
      </c>
      <c r="BW100" s="133" t="s">
        <v>103</v>
      </c>
      <c r="BX100" s="133" t="s">
        <v>5</v>
      </c>
      <c r="CL100" s="133" t="s">
        <v>1</v>
      </c>
      <c r="CM100" s="133" t="s">
        <v>88</v>
      </c>
    </row>
    <row r="101" s="7" customFormat="1" ht="16.5" customHeight="1">
      <c r="A101" s="121" t="s">
        <v>83</v>
      </c>
      <c r="B101" s="122"/>
      <c r="C101" s="123"/>
      <c r="D101" s="124" t="s">
        <v>104</v>
      </c>
      <c r="E101" s="124"/>
      <c r="F101" s="124"/>
      <c r="G101" s="124"/>
      <c r="H101" s="124"/>
      <c r="I101" s="125"/>
      <c r="J101" s="124" t="s">
        <v>105</v>
      </c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6">
        <f>'07 - TZB - Plynovodní pří...'!J30</f>
        <v>0</v>
      </c>
      <c r="AH101" s="125"/>
      <c r="AI101" s="125"/>
      <c r="AJ101" s="125"/>
      <c r="AK101" s="125"/>
      <c r="AL101" s="125"/>
      <c r="AM101" s="125"/>
      <c r="AN101" s="126">
        <f>SUM(AG101,AT101)</f>
        <v>0</v>
      </c>
      <c r="AO101" s="125"/>
      <c r="AP101" s="125"/>
      <c r="AQ101" s="127" t="s">
        <v>85</v>
      </c>
      <c r="AR101" s="128"/>
      <c r="AS101" s="129">
        <v>0</v>
      </c>
      <c r="AT101" s="130">
        <f>ROUND(SUM(AV101:AW101),2)</f>
        <v>0</v>
      </c>
      <c r="AU101" s="131">
        <f>'07 - TZB - Plynovodní pří...'!P121</f>
        <v>0</v>
      </c>
      <c r="AV101" s="130">
        <f>'07 - TZB - Plynovodní pří...'!J33</f>
        <v>0</v>
      </c>
      <c r="AW101" s="130">
        <f>'07 - TZB - Plynovodní pří...'!J34</f>
        <v>0</v>
      </c>
      <c r="AX101" s="130">
        <f>'07 - TZB - Plynovodní pří...'!J35</f>
        <v>0</v>
      </c>
      <c r="AY101" s="130">
        <f>'07 - TZB - Plynovodní pří...'!J36</f>
        <v>0</v>
      </c>
      <c r="AZ101" s="130">
        <f>'07 - TZB - Plynovodní pří...'!F33</f>
        <v>0</v>
      </c>
      <c r="BA101" s="130">
        <f>'07 - TZB - Plynovodní pří...'!F34</f>
        <v>0</v>
      </c>
      <c r="BB101" s="130">
        <f>'07 - TZB - Plynovodní pří...'!F35</f>
        <v>0</v>
      </c>
      <c r="BC101" s="130">
        <f>'07 - TZB - Plynovodní pří...'!F36</f>
        <v>0</v>
      </c>
      <c r="BD101" s="132">
        <f>'07 - TZB - Plynovodní pří...'!F37</f>
        <v>0</v>
      </c>
      <c r="BE101" s="7"/>
      <c r="BT101" s="133" t="s">
        <v>86</v>
      </c>
      <c r="BV101" s="133" t="s">
        <v>81</v>
      </c>
      <c r="BW101" s="133" t="s">
        <v>106</v>
      </c>
      <c r="BX101" s="133" t="s">
        <v>5</v>
      </c>
      <c r="CL101" s="133" t="s">
        <v>1</v>
      </c>
      <c r="CM101" s="133" t="s">
        <v>88</v>
      </c>
    </row>
    <row r="102" s="7" customFormat="1" ht="24.75" customHeight="1">
      <c r="A102" s="121" t="s">
        <v>83</v>
      </c>
      <c r="B102" s="122"/>
      <c r="C102" s="123"/>
      <c r="D102" s="124" t="s">
        <v>107</v>
      </c>
      <c r="E102" s="124"/>
      <c r="F102" s="124"/>
      <c r="G102" s="124"/>
      <c r="H102" s="124"/>
      <c r="I102" s="125"/>
      <c r="J102" s="124" t="s">
        <v>108</v>
      </c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6">
        <f>'08 - TZB - Venkovní a vni...'!J30</f>
        <v>0</v>
      </c>
      <c r="AH102" s="125"/>
      <c r="AI102" s="125"/>
      <c r="AJ102" s="125"/>
      <c r="AK102" s="125"/>
      <c r="AL102" s="125"/>
      <c r="AM102" s="125"/>
      <c r="AN102" s="126">
        <f>SUM(AG102,AT102)</f>
        <v>0</v>
      </c>
      <c r="AO102" s="125"/>
      <c r="AP102" s="125"/>
      <c r="AQ102" s="127" t="s">
        <v>85</v>
      </c>
      <c r="AR102" s="128"/>
      <c r="AS102" s="129">
        <v>0</v>
      </c>
      <c r="AT102" s="130">
        <f>ROUND(SUM(AV102:AW102),2)</f>
        <v>0</v>
      </c>
      <c r="AU102" s="131">
        <f>'08 - TZB - Venkovní a vni...'!P126</f>
        <v>0</v>
      </c>
      <c r="AV102" s="130">
        <f>'08 - TZB - Venkovní a vni...'!J33</f>
        <v>0</v>
      </c>
      <c r="AW102" s="130">
        <f>'08 - TZB - Venkovní a vni...'!J34</f>
        <v>0</v>
      </c>
      <c r="AX102" s="130">
        <f>'08 - TZB - Venkovní a vni...'!J35</f>
        <v>0</v>
      </c>
      <c r="AY102" s="130">
        <f>'08 - TZB - Venkovní a vni...'!J36</f>
        <v>0</v>
      </c>
      <c r="AZ102" s="130">
        <f>'08 - TZB - Venkovní a vni...'!F33</f>
        <v>0</v>
      </c>
      <c r="BA102" s="130">
        <f>'08 - TZB - Venkovní a vni...'!F34</f>
        <v>0</v>
      </c>
      <c r="BB102" s="130">
        <f>'08 - TZB - Venkovní a vni...'!F35</f>
        <v>0</v>
      </c>
      <c r="BC102" s="130">
        <f>'08 - TZB - Venkovní a vni...'!F36</f>
        <v>0</v>
      </c>
      <c r="BD102" s="132">
        <f>'08 - TZB - Venkovní a vni...'!F37</f>
        <v>0</v>
      </c>
      <c r="BE102" s="7"/>
      <c r="BT102" s="133" t="s">
        <v>86</v>
      </c>
      <c r="BV102" s="133" t="s">
        <v>81</v>
      </c>
      <c r="BW102" s="133" t="s">
        <v>109</v>
      </c>
      <c r="BX102" s="133" t="s">
        <v>5</v>
      </c>
      <c r="CL102" s="133" t="s">
        <v>1</v>
      </c>
      <c r="CM102" s="133" t="s">
        <v>88</v>
      </c>
    </row>
    <row r="103" s="7" customFormat="1" ht="16.5" customHeight="1">
      <c r="A103" s="121" t="s">
        <v>83</v>
      </c>
      <c r="B103" s="122"/>
      <c r="C103" s="123"/>
      <c r="D103" s="124" t="s">
        <v>110</v>
      </c>
      <c r="E103" s="124"/>
      <c r="F103" s="124"/>
      <c r="G103" s="124"/>
      <c r="H103" s="124"/>
      <c r="I103" s="125"/>
      <c r="J103" s="124" t="s">
        <v>111</v>
      </c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6">
        <f>'09 - TZB - Elektromontáže'!J30</f>
        <v>0</v>
      </c>
      <c r="AH103" s="125"/>
      <c r="AI103" s="125"/>
      <c r="AJ103" s="125"/>
      <c r="AK103" s="125"/>
      <c r="AL103" s="125"/>
      <c r="AM103" s="125"/>
      <c r="AN103" s="126">
        <f>SUM(AG103,AT103)</f>
        <v>0</v>
      </c>
      <c r="AO103" s="125"/>
      <c r="AP103" s="125"/>
      <c r="AQ103" s="127" t="s">
        <v>85</v>
      </c>
      <c r="AR103" s="128"/>
      <c r="AS103" s="134">
        <v>0</v>
      </c>
      <c r="AT103" s="135">
        <f>ROUND(SUM(AV103:AW103),2)</f>
        <v>0</v>
      </c>
      <c r="AU103" s="136">
        <f>'09 - TZB - Elektromontáže'!P130</f>
        <v>0</v>
      </c>
      <c r="AV103" s="135">
        <f>'09 - TZB - Elektromontáže'!J33</f>
        <v>0</v>
      </c>
      <c r="AW103" s="135">
        <f>'09 - TZB - Elektromontáže'!J34</f>
        <v>0</v>
      </c>
      <c r="AX103" s="135">
        <f>'09 - TZB - Elektromontáže'!J35</f>
        <v>0</v>
      </c>
      <c r="AY103" s="135">
        <f>'09 - TZB - Elektromontáže'!J36</f>
        <v>0</v>
      </c>
      <c r="AZ103" s="135">
        <f>'09 - TZB - Elektromontáže'!F33</f>
        <v>0</v>
      </c>
      <c r="BA103" s="135">
        <f>'09 - TZB - Elektromontáže'!F34</f>
        <v>0</v>
      </c>
      <c r="BB103" s="135">
        <f>'09 - TZB - Elektromontáže'!F35</f>
        <v>0</v>
      </c>
      <c r="BC103" s="135">
        <f>'09 - TZB - Elektromontáže'!F36</f>
        <v>0</v>
      </c>
      <c r="BD103" s="137">
        <f>'09 - TZB - Elektromontáže'!F37</f>
        <v>0</v>
      </c>
      <c r="BE103" s="7"/>
      <c r="BT103" s="133" t="s">
        <v>86</v>
      </c>
      <c r="BV103" s="133" t="s">
        <v>81</v>
      </c>
      <c r="BW103" s="133" t="s">
        <v>112</v>
      </c>
      <c r="BX103" s="133" t="s">
        <v>5</v>
      </c>
      <c r="CL103" s="133" t="s">
        <v>1</v>
      </c>
      <c r="CM103" s="133" t="s">
        <v>88</v>
      </c>
    </row>
    <row r="104" s="2" customFormat="1" ht="30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6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46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</row>
  </sheetData>
  <sheetProtection sheet="1" formatColumns="0" formatRows="0" objects="1" scenarios="1" spinCount="100000" saltValue="bgaHV0IgjpCguVbXEtqboSe47Fvz1eoniq8K213Z++NxwY6d2JYMMFlqHVD/WWNMuKFuZ5awox7ZLxjW46wW0A==" hashValue="CFiqgLC82caqWnW2u30uXrxH61OViedOUr9e72GAk5K6IDEmpcyGHnpxro5NGC5u9A7hBB91ByqkI8rKciY2ww==" algorithmName="SHA-512" password="CC35"/>
  <mergeCells count="7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N103:AP103"/>
    <mergeCell ref="AG103:AM103"/>
    <mergeCell ref="D103:H103"/>
    <mergeCell ref="J103:AF103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Ostatní a vedlejší n...'!C2" display="/"/>
    <hyperlink ref="A96" location="'02 - Objekt B'!C2" display="/"/>
    <hyperlink ref="A97" location="'03 - Objekt D'!C2" display="/"/>
    <hyperlink ref="A98" location="'04 - Objekt E'!C2" display="/"/>
    <hyperlink ref="A99" location="'05 - Stavební úpravy dvora'!C2" display="/"/>
    <hyperlink ref="A100" location="'06 - TZB - Vodovod, Kanal...'!C2" display="/"/>
    <hyperlink ref="A101" location="'07 - TZB - Plynovodní pří...'!C2" display="/"/>
    <hyperlink ref="A102" location="'08 - TZB - Venkovní a vni...'!C2" display="/"/>
    <hyperlink ref="A103" location="'09 - TZB - Elektromontáž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2"/>
      <c r="AT3" s="19" t="s">
        <v>88</v>
      </c>
    </row>
    <row r="4" s="1" customFormat="1" ht="24.96" customHeight="1">
      <c r="B4" s="22"/>
      <c r="D4" s="140" t="s">
        <v>113</v>
      </c>
      <c r="L4" s="22"/>
      <c r="M4" s="141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2" t="s">
        <v>16</v>
      </c>
      <c r="L6" s="22"/>
    </row>
    <row r="7" s="1" customFormat="1" ht="26.25" customHeight="1">
      <c r="B7" s="22"/>
      <c r="E7" s="143" t="str">
        <f>'Rekapitulace stavby'!K6</f>
        <v>OA a SOŠ Choceň, Stavební úpravy areálu Vysokomýtská 1206, Choceň</v>
      </c>
      <c r="F7" s="142"/>
      <c r="G7" s="142"/>
      <c r="H7" s="142"/>
      <c r="L7" s="22"/>
    </row>
    <row r="8" s="2" customFormat="1" ht="12" customHeight="1">
      <c r="A8" s="40"/>
      <c r="B8" s="46"/>
      <c r="C8" s="40"/>
      <c r="D8" s="142" t="s">
        <v>114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115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21</v>
      </c>
      <c r="G12" s="40"/>
      <c r="H12" s="40"/>
      <c r="I12" s="142" t="s">
        <v>22</v>
      </c>
      <c r="J12" s="146" t="str">
        <f>'Rekapitulace stavby'!AN8</f>
        <v>16. 1. 2017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27</v>
      </c>
      <c r="F15" s="40"/>
      <c r="G15" s="40"/>
      <c r="H15" s="40"/>
      <c r="I15" s="142" t="s">
        <v>28</v>
      </c>
      <c r="J15" s="145" t="s">
        <v>29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30</v>
      </c>
      <c r="E17" s="40"/>
      <c r="F17" s="40"/>
      <c r="G17" s="40"/>
      <c r="H17" s="40"/>
      <c r="I17" s="142" t="s">
        <v>25</v>
      </c>
      <c r="J17" s="35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5"/>
      <c r="G18" s="145"/>
      <c r="H18" s="145"/>
      <c r="I18" s="142" t="s">
        <v>28</v>
      </c>
      <c r="J18" s="35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32</v>
      </c>
      <c r="E20" s="40"/>
      <c r="F20" s="40"/>
      <c r="G20" s="40"/>
      <c r="H20" s="40"/>
      <c r="I20" s="142" t="s">
        <v>25</v>
      </c>
      <c r="J20" s="145" t="s">
        <v>33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34</v>
      </c>
      <c r="F21" s="40"/>
      <c r="G21" s="40"/>
      <c r="H21" s="40"/>
      <c r="I21" s="142" t="s">
        <v>28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36</v>
      </c>
      <c r="E23" s="40"/>
      <c r="F23" s="40"/>
      <c r="G23" s="40"/>
      <c r="H23" s="40"/>
      <c r="I23" s="142" t="s">
        <v>25</v>
      </c>
      <c r="J23" s="145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5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38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39</v>
      </c>
      <c r="E30" s="40"/>
      <c r="F30" s="40"/>
      <c r="G30" s="40"/>
      <c r="H30" s="40"/>
      <c r="I30" s="40"/>
      <c r="J30" s="153">
        <f>ROUND(J120,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41</v>
      </c>
      <c r="G32" s="40"/>
      <c r="H32" s="40"/>
      <c r="I32" s="154" t="s">
        <v>40</v>
      </c>
      <c r="J32" s="154" t="s">
        <v>42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43</v>
      </c>
      <c r="E33" s="142" t="s">
        <v>44</v>
      </c>
      <c r="F33" s="156">
        <f>ROUND((SUM(BE120:BE139)),  2)</f>
        <v>0</v>
      </c>
      <c r="G33" s="40"/>
      <c r="H33" s="40"/>
      <c r="I33" s="157">
        <v>0.20999999999999999</v>
      </c>
      <c r="J33" s="156">
        <f>ROUND(((SUM(BE120:BE139))*I33),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45</v>
      </c>
      <c r="F34" s="156">
        <f>ROUND((SUM(BF120:BF139)),  2)</f>
        <v>0</v>
      </c>
      <c r="G34" s="40"/>
      <c r="H34" s="40"/>
      <c r="I34" s="157">
        <v>0.14999999999999999</v>
      </c>
      <c r="J34" s="156">
        <f>ROUND(((SUM(BF120:BF139))*I34),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46</v>
      </c>
      <c r="F35" s="156">
        <f>ROUND((SUM(BG120:BG139)),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47</v>
      </c>
      <c r="F36" s="156">
        <f>ROUND((SUM(BH120:BH139)),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48</v>
      </c>
      <c r="F37" s="156">
        <f>ROUND((SUM(BI120:BI139)),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65" t="s">
        <v>52</v>
      </c>
      <c r="E50" s="166"/>
      <c r="F50" s="166"/>
      <c r="G50" s="165" t="s">
        <v>53</v>
      </c>
      <c r="H50" s="166"/>
      <c r="I50" s="166"/>
      <c r="J50" s="166"/>
      <c r="K50" s="16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67" t="s">
        <v>54</v>
      </c>
      <c r="E61" s="168"/>
      <c r="F61" s="169" t="s">
        <v>55</v>
      </c>
      <c r="G61" s="167" t="s">
        <v>54</v>
      </c>
      <c r="H61" s="168"/>
      <c r="I61" s="168"/>
      <c r="J61" s="170" t="s">
        <v>55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65" t="s">
        <v>56</v>
      </c>
      <c r="E65" s="171"/>
      <c r="F65" s="171"/>
      <c r="G65" s="165" t="s">
        <v>57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67" t="s">
        <v>54</v>
      </c>
      <c r="E76" s="168"/>
      <c r="F76" s="169" t="s">
        <v>55</v>
      </c>
      <c r="G76" s="167" t="s">
        <v>54</v>
      </c>
      <c r="H76" s="168"/>
      <c r="I76" s="168"/>
      <c r="J76" s="170" t="s">
        <v>55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116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OA a SOŠ Choceň, Stavební úpravy areálu Vysokomýtská 1206, Choceň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114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 xml:space="preserve">01 - Ostatní a vedlejší náklady 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20</v>
      </c>
      <c r="D89" s="42"/>
      <c r="E89" s="42"/>
      <c r="F89" s="29" t="str">
        <f>F12</f>
        <v>Choceň</v>
      </c>
      <c r="G89" s="42"/>
      <c r="H89" s="42"/>
      <c r="I89" s="34" t="s">
        <v>22</v>
      </c>
      <c r="J89" s="81" t="str">
        <f>IF(J12="","",J12)</f>
        <v>16. 1. 2017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24</v>
      </c>
      <c r="D91" s="42"/>
      <c r="E91" s="42"/>
      <c r="F91" s="29" t="str">
        <f>E15</f>
        <v>Pardubický kraj, Komenského náměstí 125, Pardubice</v>
      </c>
      <c r="G91" s="42"/>
      <c r="H91" s="42"/>
      <c r="I91" s="34" t="s">
        <v>32</v>
      </c>
      <c r="J91" s="38" t="str">
        <f>E21</f>
        <v>Jiří Hejzlar, Ing. Jiří Hejzlar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30</v>
      </c>
      <c r="D92" s="42"/>
      <c r="E92" s="42"/>
      <c r="F92" s="29" t="str">
        <f>IF(E18="","",E18)</f>
        <v>Vyplň údaj</v>
      </c>
      <c r="G92" s="42"/>
      <c r="H92" s="42"/>
      <c r="I92" s="34" t="s">
        <v>36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117</v>
      </c>
      <c r="D94" s="178"/>
      <c r="E94" s="178"/>
      <c r="F94" s="178"/>
      <c r="G94" s="178"/>
      <c r="H94" s="178"/>
      <c r="I94" s="178"/>
      <c r="J94" s="179" t="s">
        <v>118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119</v>
      </c>
      <c r="D96" s="42"/>
      <c r="E96" s="42"/>
      <c r="F96" s="42"/>
      <c r="G96" s="42"/>
      <c r="H96" s="42"/>
      <c r="I96" s="42"/>
      <c r="J96" s="112">
        <f>J120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9" t="s">
        <v>120</v>
      </c>
    </row>
    <row r="97" s="9" customFormat="1" ht="24.96" customHeight="1">
      <c r="A97" s="9"/>
      <c r="B97" s="181"/>
      <c r="C97" s="182"/>
      <c r="D97" s="183" t="s">
        <v>121</v>
      </c>
      <c r="E97" s="184"/>
      <c r="F97" s="184"/>
      <c r="G97" s="184"/>
      <c r="H97" s="184"/>
      <c r="I97" s="184"/>
      <c r="J97" s="185">
        <f>J121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1"/>
      <c r="C98" s="182"/>
      <c r="D98" s="183" t="s">
        <v>122</v>
      </c>
      <c r="E98" s="184"/>
      <c r="F98" s="184"/>
      <c r="G98" s="184"/>
      <c r="H98" s="184"/>
      <c r="I98" s="184"/>
      <c r="J98" s="185">
        <f>J125</f>
        <v>0</v>
      </c>
      <c r="K98" s="182"/>
      <c r="L98" s="18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1"/>
      <c r="C99" s="182"/>
      <c r="D99" s="183" t="s">
        <v>123</v>
      </c>
      <c r="E99" s="184"/>
      <c r="F99" s="184"/>
      <c r="G99" s="184"/>
      <c r="H99" s="184"/>
      <c r="I99" s="184"/>
      <c r="J99" s="185">
        <f>J137</f>
        <v>0</v>
      </c>
      <c r="K99" s="182"/>
      <c r="L99" s="18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7"/>
      <c r="C100" s="188"/>
      <c r="D100" s="189" t="s">
        <v>124</v>
      </c>
      <c r="E100" s="190"/>
      <c r="F100" s="190"/>
      <c r="G100" s="190"/>
      <c r="H100" s="190"/>
      <c r="I100" s="190"/>
      <c r="J100" s="191">
        <f>J138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5" t="s">
        <v>125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4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6.25" customHeight="1">
      <c r="A110" s="40"/>
      <c r="B110" s="41"/>
      <c r="C110" s="42"/>
      <c r="D110" s="42"/>
      <c r="E110" s="176" t="str">
        <f>E7</f>
        <v>OA a SOŠ Choceň, Stavební úpravy areálu Vysokomýtská 1206, Choceň</v>
      </c>
      <c r="F110" s="34"/>
      <c r="G110" s="34"/>
      <c r="H110" s="34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4" t="s">
        <v>114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6.5" customHeight="1">
      <c r="A112" s="40"/>
      <c r="B112" s="41"/>
      <c r="C112" s="42"/>
      <c r="D112" s="42"/>
      <c r="E112" s="78" t="str">
        <f>E9</f>
        <v xml:space="preserve">01 - Ostatní a vedlejší náklady 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20</v>
      </c>
      <c r="D114" s="42"/>
      <c r="E114" s="42"/>
      <c r="F114" s="29" t="str">
        <f>F12</f>
        <v>Choceň</v>
      </c>
      <c r="G114" s="42"/>
      <c r="H114" s="42"/>
      <c r="I114" s="34" t="s">
        <v>22</v>
      </c>
      <c r="J114" s="81" t="str">
        <f>IF(J12="","",J12)</f>
        <v>16. 1. 2017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5.65" customHeight="1">
      <c r="A116" s="40"/>
      <c r="B116" s="41"/>
      <c r="C116" s="34" t="s">
        <v>24</v>
      </c>
      <c r="D116" s="42"/>
      <c r="E116" s="42"/>
      <c r="F116" s="29" t="str">
        <f>E15</f>
        <v>Pardubický kraj, Komenského náměstí 125, Pardubice</v>
      </c>
      <c r="G116" s="42"/>
      <c r="H116" s="42"/>
      <c r="I116" s="34" t="s">
        <v>32</v>
      </c>
      <c r="J116" s="38" t="str">
        <f>E21</f>
        <v>Jiří Hejzlar, Ing. Jiří Hejzlar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5.15" customHeight="1">
      <c r="A117" s="40"/>
      <c r="B117" s="41"/>
      <c r="C117" s="34" t="s">
        <v>30</v>
      </c>
      <c r="D117" s="42"/>
      <c r="E117" s="42"/>
      <c r="F117" s="29" t="str">
        <f>IF(E18="","",E18)</f>
        <v>Vyplň údaj</v>
      </c>
      <c r="G117" s="42"/>
      <c r="H117" s="42"/>
      <c r="I117" s="34" t="s">
        <v>36</v>
      </c>
      <c r="J117" s="38" t="str">
        <f>E24</f>
        <v xml:space="preserve"> 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0.32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1" customFormat="1" ht="29.28" customHeight="1">
      <c r="A119" s="193"/>
      <c r="B119" s="194"/>
      <c r="C119" s="195" t="s">
        <v>126</v>
      </c>
      <c r="D119" s="196" t="s">
        <v>64</v>
      </c>
      <c r="E119" s="196" t="s">
        <v>60</v>
      </c>
      <c r="F119" s="196" t="s">
        <v>61</v>
      </c>
      <c r="G119" s="196" t="s">
        <v>127</v>
      </c>
      <c r="H119" s="196" t="s">
        <v>128</v>
      </c>
      <c r="I119" s="196" t="s">
        <v>129</v>
      </c>
      <c r="J119" s="197" t="s">
        <v>118</v>
      </c>
      <c r="K119" s="198" t="s">
        <v>130</v>
      </c>
      <c r="L119" s="199"/>
      <c r="M119" s="102" t="s">
        <v>1</v>
      </c>
      <c r="N119" s="103" t="s">
        <v>43</v>
      </c>
      <c r="O119" s="103" t="s">
        <v>131</v>
      </c>
      <c r="P119" s="103" t="s">
        <v>132</v>
      </c>
      <c r="Q119" s="103" t="s">
        <v>133</v>
      </c>
      <c r="R119" s="103" t="s">
        <v>134</v>
      </c>
      <c r="S119" s="103" t="s">
        <v>135</v>
      </c>
      <c r="T119" s="104" t="s">
        <v>136</v>
      </c>
      <c r="U119" s="193"/>
      <c r="V119" s="193"/>
      <c r="W119" s="193"/>
      <c r="X119" s="193"/>
      <c r="Y119" s="193"/>
      <c r="Z119" s="193"/>
      <c r="AA119" s="193"/>
      <c r="AB119" s="193"/>
      <c r="AC119" s="193"/>
      <c r="AD119" s="193"/>
      <c r="AE119" s="193"/>
    </row>
    <row r="120" s="2" customFormat="1" ht="22.8" customHeight="1">
      <c r="A120" s="40"/>
      <c r="B120" s="41"/>
      <c r="C120" s="109" t="s">
        <v>137</v>
      </c>
      <c r="D120" s="42"/>
      <c r="E120" s="42"/>
      <c r="F120" s="42"/>
      <c r="G120" s="42"/>
      <c r="H120" s="42"/>
      <c r="I120" s="42"/>
      <c r="J120" s="200">
        <f>BK120</f>
        <v>0</v>
      </c>
      <c r="K120" s="42"/>
      <c r="L120" s="46"/>
      <c r="M120" s="105"/>
      <c r="N120" s="201"/>
      <c r="O120" s="106"/>
      <c r="P120" s="202">
        <f>P121+P125+P137</f>
        <v>0</v>
      </c>
      <c r="Q120" s="106"/>
      <c r="R120" s="202">
        <f>R121+R125+R137</f>
        <v>0</v>
      </c>
      <c r="S120" s="106"/>
      <c r="T120" s="203">
        <f>T121+T125+T137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78</v>
      </c>
      <c r="AU120" s="19" t="s">
        <v>120</v>
      </c>
      <c r="BK120" s="204">
        <f>BK121+BK125+BK137</f>
        <v>0</v>
      </c>
    </row>
    <row r="121" s="12" customFormat="1" ht="25.92" customHeight="1">
      <c r="A121" s="12"/>
      <c r="B121" s="205"/>
      <c r="C121" s="206"/>
      <c r="D121" s="207" t="s">
        <v>78</v>
      </c>
      <c r="E121" s="208" t="s">
        <v>138</v>
      </c>
      <c r="F121" s="208" t="s">
        <v>139</v>
      </c>
      <c r="G121" s="206"/>
      <c r="H121" s="206"/>
      <c r="I121" s="209"/>
      <c r="J121" s="210">
        <f>BK121</f>
        <v>0</v>
      </c>
      <c r="K121" s="206"/>
      <c r="L121" s="211"/>
      <c r="M121" s="212"/>
      <c r="N121" s="213"/>
      <c r="O121" s="213"/>
      <c r="P121" s="214">
        <f>SUM(P122:P124)</f>
        <v>0</v>
      </c>
      <c r="Q121" s="213"/>
      <c r="R121" s="214">
        <f>SUM(R122:R124)</f>
        <v>0</v>
      </c>
      <c r="S121" s="213"/>
      <c r="T121" s="215">
        <f>SUM(T122:T124)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6" t="s">
        <v>86</v>
      </c>
      <c r="AT121" s="217" t="s">
        <v>78</v>
      </c>
      <c r="AU121" s="217" t="s">
        <v>79</v>
      </c>
      <c r="AY121" s="216" t="s">
        <v>140</v>
      </c>
      <c r="BK121" s="218">
        <f>SUM(BK122:BK124)</f>
        <v>0</v>
      </c>
    </row>
    <row r="122" s="2" customFormat="1" ht="21.75" customHeight="1">
      <c r="A122" s="40"/>
      <c r="B122" s="41"/>
      <c r="C122" s="219" t="s">
        <v>86</v>
      </c>
      <c r="D122" s="219" t="s">
        <v>141</v>
      </c>
      <c r="E122" s="220" t="s">
        <v>142</v>
      </c>
      <c r="F122" s="221" t="s">
        <v>143</v>
      </c>
      <c r="G122" s="222" t="s">
        <v>144</v>
      </c>
      <c r="H122" s="223">
        <v>1</v>
      </c>
      <c r="I122" s="224"/>
      <c r="J122" s="225">
        <f>ROUND(I122*H122,2)</f>
        <v>0</v>
      </c>
      <c r="K122" s="226"/>
      <c r="L122" s="46"/>
      <c r="M122" s="227" t="s">
        <v>1</v>
      </c>
      <c r="N122" s="228" t="s">
        <v>44</v>
      </c>
      <c r="O122" s="93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31" t="s">
        <v>145</v>
      </c>
      <c r="AT122" s="231" t="s">
        <v>141</v>
      </c>
      <c r="AU122" s="231" t="s">
        <v>86</v>
      </c>
      <c r="AY122" s="19" t="s">
        <v>140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9" t="s">
        <v>86</v>
      </c>
      <c r="BK122" s="232">
        <f>ROUND(I122*H122,2)</f>
        <v>0</v>
      </c>
      <c r="BL122" s="19" t="s">
        <v>145</v>
      </c>
      <c r="BM122" s="231" t="s">
        <v>88</v>
      </c>
    </row>
    <row r="123" s="2" customFormat="1" ht="16.5" customHeight="1">
      <c r="A123" s="40"/>
      <c r="B123" s="41"/>
      <c r="C123" s="219" t="s">
        <v>88</v>
      </c>
      <c r="D123" s="219" t="s">
        <v>141</v>
      </c>
      <c r="E123" s="220" t="s">
        <v>146</v>
      </c>
      <c r="F123" s="221" t="s">
        <v>147</v>
      </c>
      <c r="G123" s="222" t="s">
        <v>144</v>
      </c>
      <c r="H123" s="223">
        <v>1</v>
      </c>
      <c r="I123" s="224"/>
      <c r="J123" s="225">
        <f>ROUND(I123*H123,2)</f>
        <v>0</v>
      </c>
      <c r="K123" s="226"/>
      <c r="L123" s="46"/>
      <c r="M123" s="227" t="s">
        <v>1</v>
      </c>
      <c r="N123" s="228" t="s">
        <v>44</v>
      </c>
      <c r="O123" s="93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1" t="s">
        <v>145</v>
      </c>
      <c r="AT123" s="231" t="s">
        <v>141</v>
      </c>
      <c r="AU123" s="231" t="s">
        <v>86</v>
      </c>
      <c r="AY123" s="19" t="s">
        <v>140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9" t="s">
        <v>86</v>
      </c>
      <c r="BK123" s="232">
        <f>ROUND(I123*H123,2)</f>
        <v>0</v>
      </c>
      <c r="BL123" s="19" t="s">
        <v>145</v>
      </c>
      <c r="BM123" s="231" t="s">
        <v>145</v>
      </c>
    </row>
    <row r="124" s="2" customFormat="1" ht="21.75" customHeight="1">
      <c r="A124" s="40"/>
      <c r="B124" s="41"/>
      <c r="C124" s="219" t="s">
        <v>148</v>
      </c>
      <c r="D124" s="219" t="s">
        <v>141</v>
      </c>
      <c r="E124" s="220" t="s">
        <v>149</v>
      </c>
      <c r="F124" s="221" t="s">
        <v>150</v>
      </c>
      <c r="G124" s="222" t="s">
        <v>144</v>
      </c>
      <c r="H124" s="223">
        <v>1</v>
      </c>
      <c r="I124" s="224"/>
      <c r="J124" s="225">
        <f>ROUND(I124*H124,2)</f>
        <v>0</v>
      </c>
      <c r="K124" s="226"/>
      <c r="L124" s="46"/>
      <c r="M124" s="227" t="s">
        <v>1</v>
      </c>
      <c r="N124" s="228" t="s">
        <v>44</v>
      </c>
      <c r="O124" s="93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1" t="s">
        <v>145</v>
      </c>
      <c r="AT124" s="231" t="s">
        <v>141</v>
      </c>
      <c r="AU124" s="231" t="s">
        <v>86</v>
      </c>
      <c r="AY124" s="19" t="s">
        <v>140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9" t="s">
        <v>86</v>
      </c>
      <c r="BK124" s="232">
        <f>ROUND(I124*H124,2)</f>
        <v>0</v>
      </c>
      <c r="BL124" s="19" t="s">
        <v>145</v>
      </c>
      <c r="BM124" s="231" t="s">
        <v>151</v>
      </c>
    </row>
    <row r="125" s="12" customFormat="1" ht="25.92" customHeight="1">
      <c r="A125" s="12"/>
      <c r="B125" s="205"/>
      <c r="C125" s="206"/>
      <c r="D125" s="207" t="s">
        <v>78</v>
      </c>
      <c r="E125" s="208" t="s">
        <v>152</v>
      </c>
      <c r="F125" s="208" t="s">
        <v>153</v>
      </c>
      <c r="G125" s="206"/>
      <c r="H125" s="206"/>
      <c r="I125" s="209"/>
      <c r="J125" s="210">
        <f>BK125</f>
        <v>0</v>
      </c>
      <c r="K125" s="206"/>
      <c r="L125" s="211"/>
      <c r="M125" s="212"/>
      <c r="N125" s="213"/>
      <c r="O125" s="213"/>
      <c r="P125" s="214">
        <f>SUM(P126:P136)</f>
        <v>0</v>
      </c>
      <c r="Q125" s="213"/>
      <c r="R125" s="214">
        <f>SUM(R126:R136)</f>
        <v>0</v>
      </c>
      <c r="S125" s="213"/>
      <c r="T125" s="215">
        <f>SUM(T126:T136)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6" t="s">
        <v>86</v>
      </c>
      <c r="AT125" s="217" t="s">
        <v>78</v>
      </c>
      <c r="AU125" s="217" t="s">
        <v>79</v>
      </c>
      <c r="AY125" s="216" t="s">
        <v>140</v>
      </c>
      <c r="BK125" s="218">
        <f>SUM(BK126:BK136)</f>
        <v>0</v>
      </c>
    </row>
    <row r="126" s="2" customFormat="1" ht="16.5" customHeight="1">
      <c r="A126" s="40"/>
      <c r="B126" s="41"/>
      <c r="C126" s="219" t="s">
        <v>154</v>
      </c>
      <c r="D126" s="219" t="s">
        <v>141</v>
      </c>
      <c r="E126" s="220" t="s">
        <v>155</v>
      </c>
      <c r="F126" s="221" t="s">
        <v>156</v>
      </c>
      <c r="G126" s="222" t="s">
        <v>144</v>
      </c>
      <c r="H126" s="223">
        <v>1</v>
      </c>
      <c r="I126" s="224"/>
      <c r="J126" s="225">
        <f>ROUND(I126*H126,2)</f>
        <v>0</v>
      </c>
      <c r="K126" s="226"/>
      <c r="L126" s="46"/>
      <c r="M126" s="227" t="s">
        <v>1</v>
      </c>
      <c r="N126" s="228" t="s">
        <v>44</v>
      </c>
      <c r="O126" s="93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1" t="s">
        <v>145</v>
      </c>
      <c r="AT126" s="231" t="s">
        <v>141</v>
      </c>
      <c r="AU126" s="231" t="s">
        <v>86</v>
      </c>
      <c r="AY126" s="19" t="s">
        <v>140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9" t="s">
        <v>86</v>
      </c>
      <c r="BK126" s="232">
        <f>ROUND(I126*H126,2)</f>
        <v>0</v>
      </c>
      <c r="BL126" s="19" t="s">
        <v>145</v>
      </c>
      <c r="BM126" s="231" t="s">
        <v>157</v>
      </c>
    </row>
    <row r="127" s="2" customFormat="1" ht="16.5" customHeight="1">
      <c r="A127" s="40"/>
      <c r="B127" s="41"/>
      <c r="C127" s="219" t="s">
        <v>151</v>
      </c>
      <c r="D127" s="219" t="s">
        <v>141</v>
      </c>
      <c r="E127" s="220" t="s">
        <v>158</v>
      </c>
      <c r="F127" s="221" t="s">
        <v>159</v>
      </c>
      <c r="G127" s="222" t="s">
        <v>144</v>
      </c>
      <c r="H127" s="223">
        <v>1</v>
      </c>
      <c r="I127" s="224"/>
      <c r="J127" s="225">
        <f>ROUND(I127*H127,2)</f>
        <v>0</v>
      </c>
      <c r="K127" s="226"/>
      <c r="L127" s="46"/>
      <c r="M127" s="227" t="s">
        <v>1</v>
      </c>
      <c r="N127" s="228" t="s">
        <v>44</v>
      </c>
      <c r="O127" s="93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1" t="s">
        <v>145</v>
      </c>
      <c r="AT127" s="231" t="s">
        <v>141</v>
      </c>
      <c r="AU127" s="231" t="s">
        <v>86</v>
      </c>
      <c r="AY127" s="19" t="s">
        <v>140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9" t="s">
        <v>86</v>
      </c>
      <c r="BK127" s="232">
        <f>ROUND(I127*H127,2)</f>
        <v>0</v>
      </c>
      <c r="BL127" s="19" t="s">
        <v>145</v>
      </c>
      <c r="BM127" s="231" t="s">
        <v>160</v>
      </c>
    </row>
    <row r="128" s="2" customFormat="1" ht="16.5" customHeight="1">
      <c r="A128" s="40"/>
      <c r="B128" s="41"/>
      <c r="C128" s="219" t="s">
        <v>161</v>
      </c>
      <c r="D128" s="219" t="s">
        <v>141</v>
      </c>
      <c r="E128" s="220" t="s">
        <v>162</v>
      </c>
      <c r="F128" s="221" t="s">
        <v>163</v>
      </c>
      <c r="G128" s="222" t="s">
        <v>144</v>
      </c>
      <c r="H128" s="223">
        <v>1</v>
      </c>
      <c r="I128" s="224"/>
      <c r="J128" s="225">
        <f>ROUND(I128*H128,2)</f>
        <v>0</v>
      </c>
      <c r="K128" s="226"/>
      <c r="L128" s="46"/>
      <c r="M128" s="227" t="s">
        <v>1</v>
      </c>
      <c r="N128" s="228" t="s">
        <v>44</v>
      </c>
      <c r="O128" s="93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1" t="s">
        <v>145</v>
      </c>
      <c r="AT128" s="231" t="s">
        <v>141</v>
      </c>
      <c r="AU128" s="231" t="s">
        <v>86</v>
      </c>
      <c r="AY128" s="19" t="s">
        <v>140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9" t="s">
        <v>86</v>
      </c>
      <c r="BK128" s="232">
        <f>ROUND(I128*H128,2)</f>
        <v>0</v>
      </c>
      <c r="BL128" s="19" t="s">
        <v>145</v>
      </c>
      <c r="BM128" s="231" t="s">
        <v>164</v>
      </c>
    </row>
    <row r="129" s="2" customFormat="1" ht="16.5" customHeight="1">
      <c r="A129" s="40"/>
      <c r="B129" s="41"/>
      <c r="C129" s="219" t="s">
        <v>165</v>
      </c>
      <c r="D129" s="219" t="s">
        <v>141</v>
      </c>
      <c r="E129" s="220" t="s">
        <v>166</v>
      </c>
      <c r="F129" s="221" t="s">
        <v>167</v>
      </c>
      <c r="G129" s="222" t="s">
        <v>144</v>
      </c>
      <c r="H129" s="223">
        <v>1</v>
      </c>
      <c r="I129" s="224"/>
      <c r="J129" s="225">
        <f>ROUND(I129*H129,2)</f>
        <v>0</v>
      </c>
      <c r="K129" s="226"/>
      <c r="L129" s="46"/>
      <c r="M129" s="227" t="s">
        <v>1</v>
      </c>
      <c r="N129" s="228" t="s">
        <v>44</v>
      </c>
      <c r="O129" s="93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1" t="s">
        <v>145</v>
      </c>
      <c r="AT129" s="231" t="s">
        <v>141</v>
      </c>
      <c r="AU129" s="231" t="s">
        <v>86</v>
      </c>
      <c r="AY129" s="19" t="s">
        <v>140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9" t="s">
        <v>86</v>
      </c>
      <c r="BK129" s="232">
        <f>ROUND(I129*H129,2)</f>
        <v>0</v>
      </c>
      <c r="BL129" s="19" t="s">
        <v>145</v>
      </c>
      <c r="BM129" s="231" t="s">
        <v>168</v>
      </c>
    </row>
    <row r="130" s="2" customFormat="1" ht="16.5" customHeight="1">
      <c r="A130" s="40"/>
      <c r="B130" s="41"/>
      <c r="C130" s="219" t="s">
        <v>169</v>
      </c>
      <c r="D130" s="219" t="s">
        <v>141</v>
      </c>
      <c r="E130" s="220" t="s">
        <v>170</v>
      </c>
      <c r="F130" s="221" t="s">
        <v>171</v>
      </c>
      <c r="G130" s="222" t="s">
        <v>144</v>
      </c>
      <c r="H130" s="223">
        <v>1</v>
      </c>
      <c r="I130" s="224"/>
      <c r="J130" s="225">
        <f>ROUND(I130*H130,2)</f>
        <v>0</v>
      </c>
      <c r="K130" s="226"/>
      <c r="L130" s="46"/>
      <c r="M130" s="227" t="s">
        <v>1</v>
      </c>
      <c r="N130" s="228" t="s">
        <v>44</v>
      </c>
      <c r="O130" s="93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1" t="s">
        <v>145</v>
      </c>
      <c r="AT130" s="231" t="s">
        <v>141</v>
      </c>
      <c r="AU130" s="231" t="s">
        <v>86</v>
      </c>
      <c r="AY130" s="19" t="s">
        <v>140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9" t="s">
        <v>86</v>
      </c>
      <c r="BK130" s="232">
        <f>ROUND(I130*H130,2)</f>
        <v>0</v>
      </c>
      <c r="BL130" s="19" t="s">
        <v>145</v>
      </c>
      <c r="BM130" s="231" t="s">
        <v>172</v>
      </c>
    </row>
    <row r="131" s="2" customFormat="1" ht="16.5" customHeight="1">
      <c r="A131" s="40"/>
      <c r="B131" s="41"/>
      <c r="C131" s="219" t="s">
        <v>157</v>
      </c>
      <c r="D131" s="219" t="s">
        <v>141</v>
      </c>
      <c r="E131" s="220" t="s">
        <v>173</v>
      </c>
      <c r="F131" s="221" t="s">
        <v>174</v>
      </c>
      <c r="G131" s="222" t="s">
        <v>144</v>
      </c>
      <c r="H131" s="223">
        <v>1</v>
      </c>
      <c r="I131" s="224"/>
      <c r="J131" s="225">
        <f>ROUND(I131*H131,2)</f>
        <v>0</v>
      </c>
      <c r="K131" s="226"/>
      <c r="L131" s="46"/>
      <c r="M131" s="227" t="s">
        <v>1</v>
      </c>
      <c r="N131" s="228" t="s">
        <v>44</v>
      </c>
      <c r="O131" s="93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1" t="s">
        <v>145</v>
      </c>
      <c r="AT131" s="231" t="s">
        <v>141</v>
      </c>
      <c r="AU131" s="231" t="s">
        <v>86</v>
      </c>
      <c r="AY131" s="19" t="s">
        <v>140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9" t="s">
        <v>86</v>
      </c>
      <c r="BK131" s="232">
        <f>ROUND(I131*H131,2)</f>
        <v>0</v>
      </c>
      <c r="BL131" s="19" t="s">
        <v>145</v>
      </c>
      <c r="BM131" s="231" t="s">
        <v>175</v>
      </c>
    </row>
    <row r="132" s="2" customFormat="1" ht="16.5" customHeight="1">
      <c r="A132" s="40"/>
      <c r="B132" s="41"/>
      <c r="C132" s="219" t="s">
        <v>176</v>
      </c>
      <c r="D132" s="219" t="s">
        <v>141</v>
      </c>
      <c r="E132" s="220" t="s">
        <v>177</v>
      </c>
      <c r="F132" s="221" t="s">
        <v>178</v>
      </c>
      <c r="G132" s="222" t="s">
        <v>144</v>
      </c>
      <c r="H132" s="223">
        <v>1</v>
      </c>
      <c r="I132" s="224"/>
      <c r="J132" s="225">
        <f>ROUND(I132*H132,2)</f>
        <v>0</v>
      </c>
      <c r="K132" s="226"/>
      <c r="L132" s="46"/>
      <c r="M132" s="227" t="s">
        <v>1</v>
      </c>
      <c r="N132" s="228" t="s">
        <v>44</v>
      </c>
      <c r="O132" s="93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1" t="s">
        <v>145</v>
      </c>
      <c r="AT132" s="231" t="s">
        <v>141</v>
      </c>
      <c r="AU132" s="231" t="s">
        <v>86</v>
      </c>
      <c r="AY132" s="19" t="s">
        <v>140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9" t="s">
        <v>86</v>
      </c>
      <c r="BK132" s="232">
        <f>ROUND(I132*H132,2)</f>
        <v>0</v>
      </c>
      <c r="BL132" s="19" t="s">
        <v>145</v>
      </c>
      <c r="BM132" s="231" t="s">
        <v>179</v>
      </c>
    </row>
    <row r="133" s="2" customFormat="1" ht="16.5" customHeight="1">
      <c r="A133" s="40"/>
      <c r="B133" s="41"/>
      <c r="C133" s="219" t="s">
        <v>180</v>
      </c>
      <c r="D133" s="219" t="s">
        <v>141</v>
      </c>
      <c r="E133" s="220" t="s">
        <v>181</v>
      </c>
      <c r="F133" s="221" t="s">
        <v>182</v>
      </c>
      <c r="G133" s="222" t="s">
        <v>144</v>
      </c>
      <c r="H133" s="223">
        <v>1</v>
      </c>
      <c r="I133" s="224"/>
      <c r="J133" s="225">
        <f>ROUND(I133*H133,2)</f>
        <v>0</v>
      </c>
      <c r="K133" s="226"/>
      <c r="L133" s="46"/>
      <c r="M133" s="227" t="s">
        <v>1</v>
      </c>
      <c r="N133" s="228" t="s">
        <v>44</v>
      </c>
      <c r="O133" s="93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1" t="s">
        <v>145</v>
      </c>
      <c r="AT133" s="231" t="s">
        <v>141</v>
      </c>
      <c r="AU133" s="231" t="s">
        <v>86</v>
      </c>
      <c r="AY133" s="19" t="s">
        <v>140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9" t="s">
        <v>86</v>
      </c>
      <c r="BK133" s="232">
        <f>ROUND(I133*H133,2)</f>
        <v>0</v>
      </c>
      <c r="BL133" s="19" t="s">
        <v>145</v>
      </c>
      <c r="BM133" s="231" t="s">
        <v>183</v>
      </c>
    </row>
    <row r="134" s="2" customFormat="1" ht="16.5" customHeight="1">
      <c r="A134" s="40"/>
      <c r="B134" s="41"/>
      <c r="C134" s="219" t="s">
        <v>164</v>
      </c>
      <c r="D134" s="219" t="s">
        <v>141</v>
      </c>
      <c r="E134" s="220" t="s">
        <v>184</v>
      </c>
      <c r="F134" s="221" t="s">
        <v>185</v>
      </c>
      <c r="G134" s="222" t="s">
        <v>144</v>
      </c>
      <c r="H134" s="223">
        <v>1</v>
      </c>
      <c r="I134" s="224"/>
      <c r="J134" s="225">
        <f>ROUND(I134*H134,2)</f>
        <v>0</v>
      </c>
      <c r="K134" s="226"/>
      <c r="L134" s="46"/>
      <c r="M134" s="227" t="s">
        <v>1</v>
      </c>
      <c r="N134" s="228" t="s">
        <v>44</v>
      </c>
      <c r="O134" s="93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1" t="s">
        <v>145</v>
      </c>
      <c r="AT134" s="231" t="s">
        <v>141</v>
      </c>
      <c r="AU134" s="231" t="s">
        <v>86</v>
      </c>
      <c r="AY134" s="19" t="s">
        <v>140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9" t="s">
        <v>86</v>
      </c>
      <c r="BK134" s="232">
        <f>ROUND(I134*H134,2)</f>
        <v>0</v>
      </c>
      <c r="BL134" s="19" t="s">
        <v>145</v>
      </c>
      <c r="BM134" s="231" t="s">
        <v>186</v>
      </c>
    </row>
    <row r="135" s="2" customFormat="1" ht="24.15" customHeight="1">
      <c r="A135" s="40"/>
      <c r="B135" s="41"/>
      <c r="C135" s="219" t="s">
        <v>8</v>
      </c>
      <c r="D135" s="219" t="s">
        <v>141</v>
      </c>
      <c r="E135" s="220" t="s">
        <v>187</v>
      </c>
      <c r="F135" s="221" t="s">
        <v>188</v>
      </c>
      <c r="G135" s="222" t="s">
        <v>189</v>
      </c>
      <c r="H135" s="223">
        <v>1</v>
      </c>
      <c r="I135" s="224"/>
      <c r="J135" s="225">
        <f>ROUND(I135*H135,2)</f>
        <v>0</v>
      </c>
      <c r="K135" s="226"/>
      <c r="L135" s="46"/>
      <c r="M135" s="227" t="s">
        <v>1</v>
      </c>
      <c r="N135" s="228" t="s">
        <v>44</v>
      </c>
      <c r="O135" s="93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1" t="s">
        <v>190</v>
      </c>
      <c r="AT135" s="231" t="s">
        <v>141</v>
      </c>
      <c r="AU135" s="231" t="s">
        <v>86</v>
      </c>
      <c r="AY135" s="19" t="s">
        <v>140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9" t="s">
        <v>86</v>
      </c>
      <c r="BK135" s="232">
        <f>ROUND(I135*H135,2)</f>
        <v>0</v>
      </c>
      <c r="BL135" s="19" t="s">
        <v>190</v>
      </c>
      <c r="BM135" s="231" t="s">
        <v>191</v>
      </c>
    </row>
    <row r="136" s="2" customFormat="1" ht="16.5" customHeight="1">
      <c r="A136" s="40"/>
      <c r="B136" s="41"/>
      <c r="C136" s="219" t="s">
        <v>168</v>
      </c>
      <c r="D136" s="219" t="s">
        <v>141</v>
      </c>
      <c r="E136" s="220" t="s">
        <v>192</v>
      </c>
      <c r="F136" s="221" t="s">
        <v>193</v>
      </c>
      <c r="G136" s="222" t="s">
        <v>144</v>
      </c>
      <c r="H136" s="223">
        <v>1</v>
      </c>
      <c r="I136" s="224"/>
      <c r="J136" s="225">
        <f>ROUND(I136*H136,2)</f>
        <v>0</v>
      </c>
      <c r="K136" s="226"/>
      <c r="L136" s="46"/>
      <c r="M136" s="227" t="s">
        <v>1</v>
      </c>
      <c r="N136" s="228" t="s">
        <v>44</v>
      </c>
      <c r="O136" s="93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1" t="s">
        <v>190</v>
      </c>
      <c r="AT136" s="231" t="s">
        <v>141</v>
      </c>
      <c r="AU136" s="231" t="s">
        <v>86</v>
      </c>
      <c r="AY136" s="19" t="s">
        <v>140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9" t="s">
        <v>86</v>
      </c>
      <c r="BK136" s="232">
        <f>ROUND(I136*H136,2)</f>
        <v>0</v>
      </c>
      <c r="BL136" s="19" t="s">
        <v>190</v>
      </c>
      <c r="BM136" s="231" t="s">
        <v>194</v>
      </c>
    </row>
    <row r="137" s="12" customFormat="1" ht="25.92" customHeight="1">
      <c r="A137" s="12"/>
      <c r="B137" s="205"/>
      <c r="C137" s="206"/>
      <c r="D137" s="207" t="s">
        <v>78</v>
      </c>
      <c r="E137" s="208" t="s">
        <v>195</v>
      </c>
      <c r="F137" s="208" t="s">
        <v>196</v>
      </c>
      <c r="G137" s="206"/>
      <c r="H137" s="206"/>
      <c r="I137" s="209"/>
      <c r="J137" s="210">
        <f>BK137</f>
        <v>0</v>
      </c>
      <c r="K137" s="206"/>
      <c r="L137" s="211"/>
      <c r="M137" s="212"/>
      <c r="N137" s="213"/>
      <c r="O137" s="213"/>
      <c r="P137" s="214">
        <f>P138</f>
        <v>0</v>
      </c>
      <c r="Q137" s="213"/>
      <c r="R137" s="214">
        <f>R138</f>
        <v>0</v>
      </c>
      <c r="S137" s="213"/>
      <c r="T137" s="215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6" t="s">
        <v>154</v>
      </c>
      <c r="AT137" s="217" t="s">
        <v>78</v>
      </c>
      <c r="AU137" s="217" t="s">
        <v>79</v>
      </c>
      <c r="AY137" s="216" t="s">
        <v>140</v>
      </c>
      <c r="BK137" s="218">
        <f>BK138</f>
        <v>0</v>
      </c>
    </row>
    <row r="138" s="12" customFormat="1" ht="22.8" customHeight="1">
      <c r="A138" s="12"/>
      <c r="B138" s="205"/>
      <c r="C138" s="206"/>
      <c r="D138" s="207" t="s">
        <v>78</v>
      </c>
      <c r="E138" s="233" t="s">
        <v>197</v>
      </c>
      <c r="F138" s="233" t="s">
        <v>198</v>
      </c>
      <c r="G138" s="206"/>
      <c r="H138" s="206"/>
      <c r="I138" s="209"/>
      <c r="J138" s="234">
        <f>BK138</f>
        <v>0</v>
      </c>
      <c r="K138" s="206"/>
      <c r="L138" s="211"/>
      <c r="M138" s="212"/>
      <c r="N138" s="213"/>
      <c r="O138" s="213"/>
      <c r="P138" s="214">
        <f>P139</f>
        <v>0</v>
      </c>
      <c r="Q138" s="213"/>
      <c r="R138" s="214">
        <f>R139</f>
        <v>0</v>
      </c>
      <c r="S138" s="213"/>
      <c r="T138" s="215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6" t="s">
        <v>154</v>
      </c>
      <c r="AT138" s="217" t="s">
        <v>78</v>
      </c>
      <c r="AU138" s="217" t="s">
        <v>86</v>
      </c>
      <c r="AY138" s="216" t="s">
        <v>140</v>
      </c>
      <c r="BK138" s="218">
        <f>BK139</f>
        <v>0</v>
      </c>
    </row>
    <row r="139" s="2" customFormat="1" ht="21.75" customHeight="1">
      <c r="A139" s="40"/>
      <c r="B139" s="41"/>
      <c r="C139" s="219" t="s">
        <v>199</v>
      </c>
      <c r="D139" s="219" t="s">
        <v>141</v>
      </c>
      <c r="E139" s="220" t="s">
        <v>200</v>
      </c>
      <c r="F139" s="221" t="s">
        <v>201</v>
      </c>
      <c r="G139" s="222" t="s">
        <v>144</v>
      </c>
      <c r="H139" s="223">
        <v>1</v>
      </c>
      <c r="I139" s="224"/>
      <c r="J139" s="225">
        <f>ROUND(I139*H139,2)</f>
        <v>0</v>
      </c>
      <c r="K139" s="226"/>
      <c r="L139" s="46"/>
      <c r="M139" s="235" t="s">
        <v>1</v>
      </c>
      <c r="N139" s="236" t="s">
        <v>44</v>
      </c>
      <c r="O139" s="237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1" t="s">
        <v>190</v>
      </c>
      <c r="AT139" s="231" t="s">
        <v>141</v>
      </c>
      <c r="AU139" s="231" t="s">
        <v>88</v>
      </c>
      <c r="AY139" s="19" t="s">
        <v>140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9" t="s">
        <v>86</v>
      </c>
      <c r="BK139" s="232">
        <f>ROUND(I139*H139,2)</f>
        <v>0</v>
      </c>
      <c r="BL139" s="19" t="s">
        <v>190</v>
      </c>
      <c r="BM139" s="231" t="s">
        <v>202</v>
      </c>
    </row>
    <row r="140" s="2" customFormat="1" ht="6.96" customHeight="1">
      <c r="A140" s="40"/>
      <c r="B140" s="68"/>
      <c r="C140" s="69"/>
      <c r="D140" s="69"/>
      <c r="E140" s="69"/>
      <c r="F140" s="69"/>
      <c r="G140" s="69"/>
      <c r="H140" s="69"/>
      <c r="I140" s="69"/>
      <c r="J140" s="69"/>
      <c r="K140" s="69"/>
      <c r="L140" s="46"/>
      <c r="M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</sheetData>
  <sheetProtection sheet="1" autoFilter="0" formatColumns="0" formatRows="0" objects="1" scenarios="1" spinCount="100000" saltValue="1TNwn/deUzClJHFDP9mo41EVdPASeTNCh9k6j1n6JzHTIhRm4L2bFmbNP8rUjtdi4A/mBndsnYA96OUP0LcQzQ==" hashValue="+NIxTg08srCx6Z3cy9DNVfl6QfpaEFtAh2D+qAReWPsgo+B30fYBtGK7PRccvT2QOPUEHR11XJYHycLw0MJ7Bg==" algorithmName="SHA-512" password="CC35"/>
  <autoFilter ref="C119:K139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2"/>
      <c r="AT3" s="19" t="s">
        <v>88</v>
      </c>
    </row>
    <row r="4" s="1" customFormat="1" ht="24.96" customHeight="1">
      <c r="B4" s="22"/>
      <c r="D4" s="140" t="s">
        <v>113</v>
      </c>
      <c r="L4" s="22"/>
      <c r="M4" s="141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2" t="s">
        <v>16</v>
      </c>
      <c r="L6" s="22"/>
    </row>
    <row r="7" s="1" customFormat="1" ht="26.25" customHeight="1">
      <c r="B7" s="22"/>
      <c r="E7" s="143" t="str">
        <f>'Rekapitulace stavby'!K6</f>
        <v>OA a SOŠ Choceň, Stavební úpravy areálu Vysokomýtská 1206, Choceň</v>
      </c>
      <c r="F7" s="142"/>
      <c r="G7" s="142"/>
      <c r="H7" s="142"/>
      <c r="L7" s="22"/>
    </row>
    <row r="8" s="2" customFormat="1" ht="12" customHeight="1">
      <c r="A8" s="40"/>
      <c r="B8" s="46"/>
      <c r="C8" s="40"/>
      <c r="D8" s="142" t="s">
        <v>114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203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21</v>
      </c>
      <c r="G12" s="40"/>
      <c r="H12" s="40"/>
      <c r="I12" s="142" t="s">
        <v>22</v>
      </c>
      <c r="J12" s="146" t="str">
        <f>'Rekapitulace stavby'!AN8</f>
        <v>16. 1. 2017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27</v>
      </c>
      <c r="F15" s="40"/>
      <c r="G15" s="40"/>
      <c r="H15" s="40"/>
      <c r="I15" s="142" t="s">
        <v>28</v>
      </c>
      <c r="J15" s="145" t="s">
        <v>29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30</v>
      </c>
      <c r="E17" s="40"/>
      <c r="F17" s="40"/>
      <c r="G17" s="40"/>
      <c r="H17" s="40"/>
      <c r="I17" s="142" t="s">
        <v>25</v>
      </c>
      <c r="J17" s="35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5"/>
      <c r="G18" s="145"/>
      <c r="H18" s="145"/>
      <c r="I18" s="142" t="s">
        <v>28</v>
      </c>
      <c r="J18" s="35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32</v>
      </c>
      <c r="E20" s="40"/>
      <c r="F20" s="40"/>
      <c r="G20" s="40"/>
      <c r="H20" s="40"/>
      <c r="I20" s="142" t="s">
        <v>25</v>
      </c>
      <c r="J20" s="145" t="s">
        <v>33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34</v>
      </c>
      <c r="F21" s="40"/>
      <c r="G21" s="40"/>
      <c r="H21" s="40"/>
      <c r="I21" s="142" t="s">
        <v>28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36</v>
      </c>
      <c r="E23" s="40"/>
      <c r="F23" s="40"/>
      <c r="G23" s="40"/>
      <c r="H23" s="40"/>
      <c r="I23" s="142" t="s">
        <v>25</v>
      </c>
      <c r="J23" s="145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5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38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39</v>
      </c>
      <c r="E30" s="40"/>
      <c r="F30" s="40"/>
      <c r="G30" s="40"/>
      <c r="H30" s="40"/>
      <c r="I30" s="40"/>
      <c r="J30" s="153">
        <f>ROUND(J138,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41</v>
      </c>
      <c r="G32" s="40"/>
      <c r="H32" s="40"/>
      <c r="I32" s="154" t="s">
        <v>40</v>
      </c>
      <c r="J32" s="154" t="s">
        <v>42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43</v>
      </c>
      <c r="E33" s="142" t="s">
        <v>44</v>
      </c>
      <c r="F33" s="156">
        <f>ROUND((SUM(BE138:BE596)),  2)</f>
        <v>0</v>
      </c>
      <c r="G33" s="40"/>
      <c r="H33" s="40"/>
      <c r="I33" s="157">
        <v>0.20999999999999999</v>
      </c>
      <c r="J33" s="156">
        <f>ROUND(((SUM(BE138:BE596))*I33),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45</v>
      </c>
      <c r="F34" s="156">
        <f>ROUND((SUM(BF138:BF596)),  2)</f>
        <v>0</v>
      </c>
      <c r="G34" s="40"/>
      <c r="H34" s="40"/>
      <c r="I34" s="157">
        <v>0.14999999999999999</v>
      </c>
      <c r="J34" s="156">
        <f>ROUND(((SUM(BF138:BF596))*I34),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46</v>
      </c>
      <c r="F35" s="156">
        <f>ROUND((SUM(BG138:BG596)),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47</v>
      </c>
      <c r="F36" s="156">
        <f>ROUND((SUM(BH138:BH596)),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48</v>
      </c>
      <c r="F37" s="156">
        <f>ROUND((SUM(BI138:BI596)),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65" t="s">
        <v>52</v>
      </c>
      <c r="E50" s="166"/>
      <c r="F50" s="166"/>
      <c r="G50" s="165" t="s">
        <v>53</v>
      </c>
      <c r="H50" s="166"/>
      <c r="I50" s="166"/>
      <c r="J50" s="166"/>
      <c r="K50" s="16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67" t="s">
        <v>54</v>
      </c>
      <c r="E61" s="168"/>
      <c r="F61" s="169" t="s">
        <v>55</v>
      </c>
      <c r="G61" s="167" t="s">
        <v>54</v>
      </c>
      <c r="H61" s="168"/>
      <c r="I61" s="168"/>
      <c r="J61" s="170" t="s">
        <v>55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65" t="s">
        <v>56</v>
      </c>
      <c r="E65" s="171"/>
      <c r="F65" s="171"/>
      <c r="G65" s="165" t="s">
        <v>57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67" t="s">
        <v>54</v>
      </c>
      <c r="E76" s="168"/>
      <c r="F76" s="169" t="s">
        <v>55</v>
      </c>
      <c r="G76" s="167" t="s">
        <v>54</v>
      </c>
      <c r="H76" s="168"/>
      <c r="I76" s="168"/>
      <c r="J76" s="170" t="s">
        <v>55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116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OA a SOŠ Choceň, Stavební úpravy areálu Vysokomýtská 1206, Choceň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114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02 - Objekt B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20</v>
      </c>
      <c r="D89" s="42"/>
      <c r="E89" s="42"/>
      <c r="F89" s="29" t="str">
        <f>F12</f>
        <v>Choceň</v>
      </c>
      <c r="G89" s="42"/>
      <c r="H89" s="42"/>
      <c r="I89" s="34" t="s">
        <v>22</v>
      </c>
      <c r="J89" s="81" t="str">
        <f>IF(J12="","",J12)</f>
        <v>16. 1. 2017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24</v>
      </c>
      <c r="D91" s="42"/>
      <c r="E91" s="42"/>
      <c r="F91" s="29" t="str">
        <f>E15</f>
        <v>Pardubický kraj, Komenského náměstí 125, Pardubice</v>
      </c>
      <c r="G91" s="42"/>
      <c r="H91" s="42"/>
      <c r="I91" s="34" t="s">
        <v>32</v>
      </c>
      <c r="J91" s="38" t="str">
        <f>E21</f>
        <v>Jiří Hejzlar, Ing. Jiří Hejzlar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30</v>
      </c>
      <c r="D92" s="42"/>
      <c r="E92" s="42"/>
      <c r="F92" s="29" t="str">
        <f>IF(E18="","",E18)</f>
        <v>Vyplň údaj</v>
      </c>
      <c r="G92" s="42"/>
      <c r="H92" s="42"/>
      <c r="I92" s="34" t="s">
        <v>36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117</v>
      </c>
      <c r="D94" s="178"/>
      <c r="E94" s="178"/>
      <c r="F94" s="178"/>
      <c r="G94" s="178"/>
      <c r="H94" s="178"/>
      <c r="I94" s="178"/>
      <c r="J94" s="179" t="s">
        <v>118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119</v>
      </c>
      <c r="D96" s="42"/>
      <c r="E96" s="42"/>
      <c r="F96" s="42"/>
      <c r="G96" s="42"/>
      <c r="H96" s="42"/>
      <c r="I96" s="42"/>
      <c r="J96" s="112">
        <f>J138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9" t="s">
        <v>120</v>
      </c>
    </row>
    <row r="97" s="9" customFormat="1" ht="24.96" customHeight="1">
      <c r="A97" s="9"/>
      <c r="B97" s="181"/>
      <c r="C97" s="182"/>
      <c r="D97" s="183" t="s">
        <v>204</v>
      </c>
      <c r="E97" s="184"/>
      <c r="F97" s="184"/>
      <c r="G97" s="184"/>
      <c r="H97" s="184"/>
      <c r="I97" s="184"/>
      <c r="J97" s="185">
        <f>J139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205</v>
      </c>
      <c r="E98" s="190"/>
      <c r="F98" s="190"/>
      <c r="G98" s="190"/>
      <c r="H98" s="190"/>
      <c r="I98" s="190"/>
      <c r="J98" s="191">
        <f>J140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206</v>
      </c>
      <c r="E99" s="190"/>
      <c r="F99" s="190"/>
      <c r="G99" s="190"/>
      <c r="H99" s="190"/>
      <c r="I99" s="190"/>
      <c r="J99" s="191">
        <f>J148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207</v>
      </c>
      <c r="E100" s="190"/>
      <c r="F100" s="190"/>
      <c r="G100" s="190"/>
      <c r="H100" s="190"/>
      <c r="I100" s="190"/>
      <c r="J100" s="191">
        <f>J162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208</v>
      </c>
      <c r="E101" s="190"/>
      <c r="F101" s="190"/>
      <c r="G101" s="190"/>
      <c r="H101" s="190"/>
      <c r="I101" s="190"/>
      <c r="J101" s="191">
        <f>J185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209</v>
      </c>
      <c r="E102" s="190"/>
      <c r="F102" s="190"/>
      <c r="G102" s="190"/>
      <c r="H102" s="190"/>
      <c r="I102" s="190"/>
      <c r="J102" s="191">
        <f>J246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210</v>
      </c>
      <c r="E103" s="190"/>
      <c r="F103" s="190"/>
      <c r="G103" s="190"/>
      <c r="H103" s="190"/>
      <c r="I103" s="190"/>
      <c r="J103" s="191">
        <f>J330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1"/>
      <c r="C104" s="182"/>
      <c r="D104" s="183" t="s">
        <v>211</v>
      </c>
      <c r="E104" s="184"/>
      <c r="F104" s="184"/>
      <c r="G104" s="184"/>
      <c r="H104" s="184"/>
      <c r="I104" s="184"/>
      <c r="J104" s="185">
        <f>J332</f>
        <v>0</v>
      </c>
      <c r="K104" s="182"/>
      <c r="L104" s="18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7"/>
      <c r="C105" s="188"/>
      <c r="D105" s="189" t="s">
        <v>212</v>
      </c>
      <c r="E105" s="190"/>
      <c r="F105" s="190"/>
      <c r="G105" s="190"/>
      <c r="H105" s="190"/>
      <c r="I105" s="190"/>
      <c r="J105" s="191">
        <f>J333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7"/>
      <c r="C106" s="188"/>
      <c r="D106" s="189" t="s">
        <v>213</v>
      </c>
      <c r="E106" s="190"/>
      <c r="F106" s="190"/>
      <c r="G106" s="190"/>
      <c r="H106" s="190"/>
      <c r="I106" s="190"/>
      <c r="J106" s="191">
        <f>J383</f>
        <v>0</v>
      </c>
      <c r="K106" s="188"/>
      <c r="L106" s="19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7"/>
      <c r="C107" s="188"/>
      <c r="D107" s="189" t="s">
        <v>214</v>
      </c>
      <c r="E107" s="190"/>
      <c r="F107" s="190"/>
      <c r="G107" s="190"/>
      <c r="H107" s="190"/>
      <c r="I107" s="190"/>
      <c r="J107" s="191">
        <f>J389</f>
        <v>0</v>
      </c>
      <c r="K107" s="188"/>
      <c r="L107" s="19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7"/>
      <c r="C108" s="188"/>
      <c r="D108" s="189" t="s">
        <v>215</v>
      </c>
      <c r="E108" s="190"/>
      <c r="F108" s="190"/>
      <c r="G108" s="190"/>
      <c r="H108" s="190"/>
      <c r="I108" s="190"/>
      <c r="J108" s="191">
        <f>J395</f>
        <v>0</v>
      </c>
      <c r="K108" s="188"/>
      <c r="L108" s="19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7"/>
      <c r="C109" s="188"/>
      <c r="D109" s="189" t="s">
        <v>216</v>
      </c>
      <c r="E109" s="190"/>
      <c r="F109" s="190"/>
      <c r="G109" s="190"/>
      <c r="H109" s="190"/>
      <c r="I109" s="190"/>
      <c r="J109" s="191">
        <f>J406</f>
        <v>0</v>
      </c>
      <c r="K109" s="188"/>
      <c r="L109" s="19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7"/>
      <c r="C110" s="188"/>
      <c r="D110" s="189" t="s">
        <v>217</v>
      </c>
      <c r="E110" s="190"/>
      <c r="F110" s="190"/>
      <c r="G110" s="190"/>
      <c r="H110" s="190"/>
      <c r="I110" s="190"/>
      <c r="J110" s="191">
        <f>J428</f>
        <v>0</v>
      </c>
      <c r="K110" s="188"/>
      <c r="L110" s="19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7"/>
      <c r="C111" s="188"/>
      <c r="D111" s="189" t="s">
        <v>218</v>
      </c>
      <c r="E111" s="190"/>
      <c r="F111" s="190"/>
      <c r="G111" s="190"/>
      <c r="H111" s="190"/>
      <c r="I111" s="190"/>
      <c r="J111" s="191">
        <f>J439</f>
        <v>0</v>
      </c>
      <c r="K111" s="188"/>
      <c r="L111" s="19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7"/>
      <c r="C112" s="188"/>
      <c r="D112" s="189" t="s">
        <v>219</v>
      </c>
      <c r="E112" s="190"/>
      <c r="F112" s="190"/>
      <c r="G112" s="190"/>
      <c r="H112" s="190"/>
      <c r="I112" s="190"/>
      <c r="J112" s="191">
        <f>J448</f>
        <v>0</v>
      </c>
      <c r="K112" s="188"/>
      <c r="L112" s="19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7"/>
      <c r="C113" s="188"/>
      <c r="D113" s="189" t="s">
        <v>220</v>
      </c>
      <c r="E113" s="190"/>
      <c r="F113" s="190"/>
      <c r="G113" s="190"/>
      <c r="H113" s="190"/>
      <c r="I113" s="190"/>
      <c r="J113" s="191">
        <f>J465</f>
        <v>0</v>
      </c>
      <c r="K113" s="188"/>
      <c r="L113" s="19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7"/>
      <c r="C114" s="188"/>
      <c r="D114" s="189" t="s">
        <v>221</v>
      </c>
      <c r="E114" s="190"/>
      <c r="F114" s="190"/>
      <c r="G114" s="190"/>
      <c r="H114" s="190"/>
      <c r="I114" s="190"/>
      <c r="J114" s="191">
        <f>J510</f>
        <v>0</v>
      </c>
      <c r="K114" s="188"/>
      <c r="L114" s="19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7"/>
      <c r="C115" s="188"/>
      <c r="D115" s="189" t="s">
        <v>222</v>
      </c>
      <c r="E115" s="190"/>
      <c r="F115" s="190"/>
      <c r="G115" s="190"/>
      <c r="H115" s="190"/>
      <c r="I115" s="190"/>
      <c r="J115" s="191">
        <f>J516</f>
        <v>0</v>
      </c>
      <c r="K115" s="188"/>
      <c r="L115" s="19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7"/>
      <c r="C116" s="188"/>
      <c r="D116" s="189" t="s">
        <v>223</v>
      </c>
      <c r="E116" s="190"/>
      <c r="F116" s="190"/>
      <c r="G116" s="190"/>
      <c r="H116" s="190"/>
      <c r="I116" s="190"/>
      <c r="J116" s="191">
        <f>J537</f>
        <v>0</v>
      </c>
      <c r="K116" s="188"/>
      <c r="L116" s="192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7"/>
      <c r="C117" s="188"/>
      <c r="D117" s="189" t="s">
        <v>224</v>
      </c>
      <c r="E117" s="190"/>
      <c r="F117" s="190"/>
      <c r="G117" s="190"/>
      <c r="H117" s="190"/>
      <c r="I117" s="190"/>
      <c r="J117" s="191">
        <f>J572</f>
        <v>0</v>
      </c>
      <c r="K117" s="188"/>
      <c r="L117" s="192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7"/>
      <c r="C118" s="188"/>
      <c r="D118" s="189" t="s">
        <v>225</v>
      </c>
      <c r="E118" s="190"/>
      <c r="F118" s="190"/>
      <c r="G118" s="190"/>
      <c r="H118" s="190"/>
      <c r="I118" s="190"/>
      <c r="J118" s="191">
        <f>J584</f>
        <v>0</v>
      </c>
      <c r="K118" s="188"/>
      <c r="L118" s="192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4" s="2" customFormat="1" ht="6.96" customHeight="1">
      <c r="A124" s="40"/>
      <c r="B124" s="70"/>
      <c r="C124" s="71"/>
      <c r="D124" s="71"/>
      <c r="E124" s="71"/>
      <c r="F124" s="71"/>
      <c r="G124" s="71"/>
      <c r="H124" s="71"/>
      <c r="I124" s="71"/>
      <c r="J124" s="71"/>
      <c r="K124" s="71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4.96" customHeight="1">
      <c r="A125" s="40"/>
      <c r="B125" s="41"/>
      <c r="C125" s="25" t="s">
        <v>125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16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26.25" customHeight="1">
      <c r="A128" s="40"/>
      <c r="B128" s="41"/>
      <c r="C128" s="42"/>
      <c r="D128" s="42"/>
      <c r="E128" s="176" t="str">
        <f>E7</f>
        <v>OA a SOŠ Choceň, Stavební úpravy areálu Vysokomýtská 1206, Choceň</v>
      </c>
      <c r="F128" s="34"/>
      <c r="G128" s="34"/>
      <c r="H128" s="34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2" customHeight="1">
      <c r="A129" s="40"/>
      <c r="B129" s="41"/>
      <c r="C129" s="34" t="s">
        <v>114</v>
      </c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6.5" customHeight="1">
      <c r="A130" s="40"/>
      <c r="B130" s="41"/>
      <c r="C130" s="42"/>
      <c r="D130" s="42"/>
      <c r="E130" s="78" t="str">
        <f>E9</f>
        <v>02 - Objekt B</v>
      </c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2" customHeight="1">
      <c r="A132" s="40"/>
      <c r="B132" s="41"/>
      <c r="C132" s="34" t="s">
        <v>20</v>
      </c>
      <c r="D132" s="42"/>
      <c r="E132" s="42"/>
      <c r="F132" s="29" t="str">
        <f>F12</f>
        <v>Choceň</v>
      </c>
      <c r="G132" s="42"/>
      <c r="H132" s="42"/>
      <c r="I132" s="34" t="s">
        <v>22</v>
      </c>
      <c r="J132" s="81" t="str">
        <f>IF(J12="","",J12)</f>
        <v>16. 1. 2017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6.96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25.65" customHeight="1">
      <c r="A134" s="40"/>
      <c r="B134" s="41"/>
      <c r="C134" s="34" t="s">
        <v>24</v>
      </c>
      <c r="D134" s="42"/>
      <c r="E134" s="42"/>
      <c r="F134" s="29" t="str">
        <f>E15</f>
        <v>Pardubický kraj, Komenského náměstí 125, Pardubice</v>
      </c>
      <c r="G134" s="42"/>
      <c r="H134" s="42"/>
      <c r="I134" s="34" t="s">
        <v>32</v>
      </c>
      <c r="J134" s="38" t="str">
        <f>E21</f>
        <v>Jiří Hejzlar, Ing. Jiří Hejzlar</v>
      </c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5.15" customHeight="1">
      <c r="A135" s="40"/>
      <c r="B135" s="41"/>
      <c r="C135" s="34" t="s">
        <v>30</v>
      </c>
      <c r="D135" s="42"/>
      <c r="E135" s="42"/>
      <c r="F135" s="29" t="str">
        <f>IF(E18="","",E18)</f>
        <v>Vyplň údaj</v>
      </c>
      <c r="G135" s="42"/>
      <c r="H135" s="42"/>
      <c r="I135" s="34" t="s">
        <v>36</v>
      </c>
      <c r="J135" s="38" t="str">
        <f>E24</f>
        <v xml:space="preserve"> </v>
      </c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0.32" customHeight="1">
      <c r="A136" s="40"/>
      <c r="B136" s="41"/>
      <c r="C136" s="42"/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11" customFormat="1" ht="29.28" customHeight="1">
      <c r="A137" s="193"/>
      <c r="B137" s="194"/>
      <c r="C137" s="195" t="s">
        <v>126</v>
      </c>
      <c r="D137" s="196" t="s">
        <v>64</v>
      </c>
      <c r="E137" s="196" t="s">
        <v>60</v>
      </c>
      <c r="F137" s="196" t="s">
        <v>61</v>
      </c>
      <c r="G137" s="196" t="s">
        <v>127</v>
      </c>
      <c r="H137" s="196" t="s">
        <v>128</v>
      </c>
      <c r="I137" s="196" t="s">
        <v>129</v>
      </c>
      <c r="J137" s="197" t="s">
        <v>118</v>
      </c>
      <c r="K137" s="198" t="s">
        <v>130</v>
      </c>
      <c r="L137" s="199"/>
      <c r="M137" s="102" t="s">
        <v>1</v>
      </c>
      <c r="N137" s="103" t="s">
        <v>43</v>
      </c>
      <c r="O137" s="103" t="s">
        <v>131</v>
      </c>
      <c r="P137" s="103" t="s">
        <v>132</v>
      </c>
      <c r="Q137" s="103" t="s">
        <v>133</v>
      </c>
      <c r="R137" s="103" t="s">
        <v>134</v>
      </c>
      <c r="S137" s="103" t="s">
        <v>135</v>
      </c>
      <c r="T137" s="104" t="s">
        <v>136</v>
      </c>
      <c r="U137" s="193"/>
      <c r="V137" s="193"/>
      <c r="W137" s="193"/>
      <c r="X137" s="193"/>
      <c r="Y137" s="193"/>
      <c r="Z137" s="193"/>
      <c r="AA137" s="193"/>
      <c r="AB137" s="193"/>
      <c r="AC137" s="193"/>
      <c r="AD137" s="193"/>
      <c r="AE137" s="193"/>
    </row>
    <row r="138" s="2" customFormat="1" ht="22.8" customHeight="1">
      <c r="A138" s="40"/>
      <c r="B138" s="41"/>
      <c r="C138" s="109" t="s">
        <v>137</v>
      </c>
      <c r="D138" s="42"/>
      <c r="E138" s="42"/>
      <c r="F138" s="42"/>
      <c r="G138" s="42"/>
      <c r="H138" s="42"/>
      <c r="I138" s="42"/>
      <c r="J138" s="200">
        <f>BK138</f>
        <v>0</v>
      </c>
      <c r="K138" s="42"/>
      <c r="L138" s="46"/>
      <c r="M138" s="105"/>
      <c r="N138" s="201"/>
      <c r="O138" s="106"/>
      <c r="P138" s="202">
        <f>P139+P332</f>
        <v>0</v>
      </c>
      <c r="Q138" s="106"/>
      <c r="R138" s="202">
        <f>R139+R332</f>
        <v>152.45983894</v>
      </c>
      <c r="S138" s="106"/>
      <c r="T138" s="203">
        <f>T139+T332</f>
        <v>50.312636999999995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78</v>
      </c>
      <c r="AU138" s="19" t="s">
        <v>120</v>
      </c>
      <c r="BK138" s="204">
        <f>BK139+BK332</f>
        <v>0</v>
      </c>
    </row>
    <row r="139" s="12" customFormat="1" ht="25.92" customHeight="1">
      <c r="A139" s="12"/>
      <c r="B139" s="205"/>
      <c r="C139" s="206"/>
      <c r="D139" s="207" t="s">
        <v>78</v>
      </c>
      <c r="E139" s="208" t="s">
        <v>226</v>
      </c>
      <c r="F139" s="208" t="s">
        <v>227</v>
      </c>
      <c r="G139" s="206"/>
      <c r="H139" s="206"/>
      <c r="I139" s="209"/>
      <c r="J139" s="210">
        <f>BK139</f>
        <v>0</v>
      </c>
      <c r="K139" s="206"/>
      <c r="L139" s="211"/>
      <c r="M139" s="212"/>
      <c r="N139" s="213"/>
      <c r="O139" s="213"/>
      <c r="P139" s="214">
        <f>P140+P148+P162+P185+P246+P330</f>
        <v>0</v>
      </c>
      <c r="Q139" s="213"/>
      <c r="R139" s="214">
        <f>R140+R148+R162+R185+R246+R330</f>
        <v>139.40864062</v>
      </c>
      <c r="S139" s="213"/>
      <c r="T139" s="215">
        <f>T140+T148+T162+T185+T246+T330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6" t="s">
        <v>86</v>
      </c>
      <c r="AT139" s="217" t="s">
        <v>78</v>
      </c>
      <c r="AU139" s="217" t="s">
        <v>79</v>
      </c>
      <c r="AY139" s="216" t="s">
        <v>140</v>
      </c>
      <c r="BK139" s="218">
        <f>BK140+BK148+BK162+BK185+BK246+BK330</f>
        <v>0</v>
      </c>
    </row>
    <row r="140" s="12" customFormat="1" ht="22.8" customHeight="1">
      <c r="A140" s="12"/>
      <c r="B140" s="205"/>
      <c r="C140" s="206"/>
      <c r="D140" s="207" t="s">
        <v>78</v>
      </c>
      <c r="E140" s="233" t="s">
        <v>86</v>
      </c>
      <c r="F140" s="233" t="s">
        <v>228</v>
      </c>
      <c r="G140" s="206"/>
      <c r="H140" s="206"/>
      <c r="I140" s="209"/>
      <c r="J140" s="234">
        <f>BK140</f>
        <v>0</v>
      </c>
      <c r="K140" s="206"/>
      <c r="L140" s="211"/>
      <c r="M140" s="212"/>
      <c r="N140" s="213"/>
      <c r="O140" s="213"/>
      <c r="P140" s="214">
        <f>SUM(P141:P147)</f>
        <v>0</v>
      </c>
      <c r="Q140" s="213"/>
      <c r="R140" s="214">
        <f>SUM(R141:R147)</f>
        <v>0</v>
      </c>
      <c r="S140" s="213"/>
      <c r="T140" s="215">
        <f>SUM(T141:T147)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6" t="s">
        <v>86</v>
      </c>
      <c r="AT140" s="217" t="s">
        <v>78</v>
      </c>
      <c r="AU140" s="217" t="s">
        <v>86</v>
      </c>
      <c r="AY140" s="216" t="s">
        <v>140</v>
      </c>
      <c r="BK140" s="218">
        <f>SUM(BK141:BK147)</f>
        <v>0</v>
      </c>
    </row>
    <row r="141" s="2" customFormat="1" ht="24.15" customHeight="1">
      <c r="A141" s="40"/>
      <c r="B141" s="41"/>
      <c r="C141" s="219" t="s">
        <v>86</v>
      </c>
      <c r="D141" s="219" t="s">
        <v>141</v>
      </c>
      <c r="E141" s="220" t="s">
        <v>229</v>
      </c>
      <c r="F141" s="221" t="s">
        <v>230</v>
      </c>
      <c r="G141" s="222" t="s">
        <v>231</v>
      </c>
      <c r="H141" s="223">
        <v>4.4100000000000001</v>
      </c>
      <c r="I141" s="224"/>
      <c r="J141" s="225">
        <f>ROUND(I141*H141,2)</f>
        <v>0</v>
      </c>
      <c r="K141" s="226"/>
      <c r="L141" s="46"/>
      <c r="M141" s="227" t="s">
        <v>1</v>
      </c>
      <c r="N141" s="228" t="s">
        <v>44</v>
      </c>
      <c r="O141" s="93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1" t="s">
        <v>145</v>
      </c>
      <c r="AT141" s="231" t="s">
        <v>141</v>
      </c>
      <c r="AU141" s="231" t="s">
        <v>88</v>
      </c>
      <c r="AY141" s="19" t="s">
        <v>140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9" t="s">
        <v>86</v>
      </c>
      <c r="BK141" s="232">
        <f>ROUND(I141*H141,2)</f>
        <v>0</v>
      </c>
      <c r="BL141" s="19" t="s">
        <v>145</v>
      </c>
      <c r="BM141" s="231" t="s">
        <v>232</v>
      </c>
    </row>
    <row r="142" s="13" customFormat="1">
      <c r="A142" s="13"/>
      <c r="B142" s="240"/>
      <c r="C142" s="241"/>
      <c r="D142" s="242" t="s">
        <v>233</v>
      </c>
      <c r="E142" s="243" t="s">
        <v>1</v>
      </c>
      <c r="F142" s="244" t="s">
        <v>234</v>
      </c>
      <c r="G142" s="241"/>
      <c r="H142" s="243" t="s">
        <v>1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233</v>
      </c>
      <c r="AU142" s="250" t="s">
        <v>88</v>
      </c>
      <c r="AV142" s="13" t="s">
        <v>86</v>
      </c>
      <c r="AW142" s="13" t="s">
        <v>35</v>
      </c>
      <c r="AX142" s="13" t="s">
        <v>79</v>
      </c>
      <c r="AY142" s="250" t="s">
        <v>140</v>
      </c>
    </row>
    <row r="143" s="14" customFormat="1">
      <c r="A143" s="14"/>
      <c r="B143" s="251"/>
      <c r="C143" s="252"/>
      <c r="D143" s="242" t="s">
        <v>233</v>
      </c>
      <c r="E143" s="253" t="s">
        <v>1</v>
      </c>
      <c r="F143" s="254" t="s">
        <v>235</v>
      </c>
      <c r="G143" s="252"/>
      <c r="H143" s="255">
        <v>4.4100000000000001</v>
      </c>
      <c r="I143" s="256"/>
      <c r="J143" s="252"/>
      <c r="K143" s="252"/>
      <c r="L143" s="257"/>
      <c r="M143" s="258"/>
      <c r="N143" s="259"/>
      <c r="O143" s="259"/>
      <c r="P143" s="259"/>
      <c r="Q143" s="259"/>
      <c r="R143" s="259"/>
      <c r="S143" s="259"/>
      <c r="T143" s="26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1" t="s">
        <v>233</v>
      </c>
      <c r="AU143" s="261" t="s">
        <v>88</v>
      </c>
      <c r="AV143" s="14" t="s">
        <v>88</v>
      </c>
      <c r="AW143" s="14" t="s">
        <v>35</v>
      </c>
      <c r="AX143" s="14" t="s">
        <v>86</v>
      </c>
      <c r="AY143" s="261" t="s">
        <v>140</v>
      </c>
    </row>
    <row r="144" s="2" customFormat="1" ht="33" customHeight="1">
      <c r="A144" s="40"/>
      <c r="B144" s="41"/>
      <c r="C144" s="219" t="s">
        <v>88</v>
      </c>
      <c r="D144" s="219" t="s">
        <v>141</v>
      </c>
      <c r="E144" s="220" t="s">
        <v>236</v>
      </c>
      <c r="F144" s="221" t="s">
        <v>237</v>
      </c>
      <c r="G144" s="222" t="s">
        <v>231</v>
      </c>
      <c r="H144" s="223">
        <v>4.4100000000000001</v>
      </c>
      <c r="I144" s="224"/>
      <c r="J144" s="225">
        <f>ROUND(I144*H144,2)</f>
        <v>0</v>
      </c>
      <c r="K144" s="226"/>
      <c r="L144" s="46"/>
      <c r="M144" s="227" t="s">
        <v>1</v>
      </c>
      <c r="N144" s="228" t="s">
        <v>44</v>
      </c>
      <c r="O144" s="93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1" t="s">
        <v>145</v>
      </c>
      <c r="AT144" s="231" t="s">
        <v>141</v>
      </c>
      <c r="AU144" s="231" t="s">
        <v>88</v>
      </c>
      <c r="AY144" s="19" t="s">
        <v>140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9" t="s">
        <v>86</v>
      </c>
      <c r="BK144" s="232">
        <f>ROUND(I144*H144,2)</f>
        <v>0</v>
      </c>
      <c r="BL144" s="19" t="s">
        <v>145</v>
      </c>
      <c r="BM144" s="231" t="s">
        <v>238</v>
      </c>
    </row>
    <row r="145" s="2" customFormat="1" ht="24.15" customHeight="1">
      <c r="A145" s="40"/>
      <c r="B145" s="41"/>
      <c r="C145" s="219" t="s">
        <v>148</v>
      </c>
      <c r="D145" s="219" t="s">
        <v>141</v>
      </c>
      <c r="E145" s="220" t="s">
        <v>239</v>
      </c>
      <c r="F145" s="221" t="s">
        <v>240</v>
      </c>
      <c r="G145" s="222" t="s">
        <v>231</v>
      </c>
      <c r="H145" s="223">
        <v>4.4100000000000001</v>
      </c>
      <c r="I145" s="224"/>
      <c r="J145" s="225">
        <f>ROUND(I145*H145,2)</f>
        <v>0</v>
      </c>
      <c r="K145" s="226"/>
      <c r="L145" s="46"/>
      <c r="M145" s="227" t="s">
        <v>1</v>
      </c>
      <c r="N145" s="228" t="s">
        <v>44</v>
      </c>
      <c r="O145" s="93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1" t="s">
        <v>145</v>
      </c>
      <c r="AT145" s="231" t="s">
        <v>141</v>
      </c>
      <c r="AU145" s="231" t="s">
        <v>88</v>
      </c>
      <c r="AY145" s="19" t="s">
        <v>140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9" t="s">
        <v>86</v>
      </c>
      <c r="BK145" s="232">
        <f>ROUND(I145*H145,2)</f>
        <v>0</v>
      </c>
      <c r="BL145" s="19" t="s">
        <v>145</v>
      </c>
      <c r="BM145" s="231" t="s">
        <v>241</v>
      </c>
    </row>
    <row r="146" s="2" customFormat="1" ht="16.5" customHeight="1">
      <c r="A146" s="40"/>
      <c r="B146" s="41"/>
      <c r="C146" s="219" t="s">
        <v>145</v>
      </c>
      <c r="D146" s="219" t="s">
        <v>141</v>
      </c>
      <c r="E146" s="220" t="s">
        <v>242</v>
      </c>
      <c r="F146" s="221" t="s">
        <v>243</v>
      </c>
      <c r="G146" s="222" t="s">
        <v>231</v>
      </c>
      <c r="H146" s="223">
        <v>4.4100000000000001</v>
      </c>
      <c r="I146" s="224"/>
      <c r="J146" s="225">
        <f>ROUND(I146*H146,2)</f>
        <v>0</v>
      </c>
      <c r="K146" s="226"/>
      <c r="L146" s="46"/>
      <c r="M146" s="227" t="s">
        <v>1</v>
      </c>
      <c r="N146" s="228" t="s">
        <v>44</v>
      </c>
      <c r="O146" s="93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1" t="s">
        <v>145</v>
      </c>
      <c r="AT146" s="231" t="s">
        <v>141</v>
      </c>
      <c r="AU146" s="231" t="s">
        <v>88</v>
      </c>
      <c r="AY146" s="19" t="s">
        <v>140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9" t="s">
        <v>86</v>
      </c>
      <c r="BK146" s="232">
        <f>ROUND(I146*H146,2)</f>
        <v>0</v>
      </c>
      <c r="BL146" s="19" t="s">
        <v>145</v>
      </c>
      <c r="BM146" s="231" t="s">
        <v>244</v>
      </c>
    </row>
    <row r="147" s="2" customFormat="1" ht="24.15" customHeight="1">
      <c r="A147" s="40"/>
      <c r="B147" s="41"/>
      <c r="C147" s="219" t="s">
        <v>154</v>
      </c>
      <c r="D147" s="219" t="s">
        <v>141</v>
      </c>
      <c r="E147" s="220" t="s">
        <v>245</v>
      </c>
      <c r="F147" s="221" t="s">
        <v>246</v>
      </c>
      <c r="G147" s="222" t="s">
        <v>247</v>
      </c>
      <c r="H147" s="223">
        <v>7.0499999999999998</v>
      </c>
      <c r="I147" s="224"/>
      <c r="J147" s="225">
        <f>ROUND(I147*H147,2)</f>
        <v>0</v>
      </c>
      <c r="K147" s="226"/>
      <c r="L147" s="46"/>
      <c r="M147" s="227" t="s">
        <v>1</v>
      </c>
      <c r="N147" s="228" t="s">
        <v>44</v>
      </c>
      <c r="O147" s="93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1" t="s">
        <v>145</v>
      </c>
      <c r="AT147" s="231" t="s">
        <v>141</v>
      </c>
      <c r="AU147" s="231" t="s">
        <v>88</v>
      </c>
      <c r="AY147" s="19" t="s">
        <v>140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9" t="s">
        <v>86</v>
      </c>
      <c r="BK147" s="232">
        <f>ROUND(I147*H147,2)</f>
        <v>0</v>
      </c>
      <c r="BL147" s="19" t="s">
        <v>145</v>
      </c>
      <c r="BM147" s="231" t="s">
        <v>248</v>
      </c>
    </row>
    <row r="148" s="12" customFormat="1" ht="22.8" customHeight="1">
      <c r="A148" s="12"/>
      <c r="B148" s="205"/>
      <c r="C148" s="206"/>
      <c r="D148" s="207" t="s">
        <v>78</v>
      </c>
      <c r="E148" s="233" t="s">
        <v>88</v>
      </c>
      <c r="F148" s="233" t="s">
        <v>249</v>
      </c>
      <c r="G148" s="206"/>
      <c r="H148" s="206"/>
      <c r="I148" s="209"/>
      <c r="J148" s="234">
        <f>BK148</f>
        <v>0</v>
      </c>
      <c r="K148" s="206"/>
      <c r="L148" s="211"/>
      <c r="M148" s="212"/>
      <c r="N148" s="213"/>
      <c r="O148" s="213"/>
      <c r="P148" s="214">
        <f>SUM(P149:P161)</f>
        <v>0</v>
      </c>
      <c r="Q148" s="213"/>
      <c r="R148" s="214">
        <f>SUM(R149:R161)</f>
        <v>8.0420243400000011</v>
      </c>
      <c r="S148" s="213"/>
      <c r="T148" s="215">
        <f>SUM(T149:T161)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6" t="s">
        <v>86</v>
      </c>
      <c r="AT148" s="217" t="s">
        <v>78</v>
      </c>
      <c r="AU148" s="217" t="s">
        <v>86</v>
      </c>
      <c r="AY148" s="216" t="s">
        <v>140</v>
      </c>
      <c r="BK148" s="218">
        <f>SUM(BK149:BK161)</f>
        <v>0</v>
      </c>
    </row>
    <row r="149" s="2" customFormat="1" ht="24.15" customHeight="1">
      <c r="A149" s="40"/>
      <c r="B149" s="41"/>
      <c r="C149" s="219" t="s">
        <v>151</v>
      </c>
      <c r="D149" s="219" t="s">
        <v>141</v>
      </c>
      <c r="E149" s="220" t="s">
        <v>250</v>
      </c>
      <c r="F149" s="221" t="s">
        <v>251</v>
      </c>
      <c r="G149" s="222" t="s">
        <v>231</v>
      </c>
      <c r="H149" s="223">
        <v>1.8</v>
      </c>
      <c r="I149" s="224"/>
      <c r="J149" s="225">
        <f>ROUND(I149*H149,2)</f>
        <v>0</v>
      </c>
      <c r="K149" s="226"/>
      <c r="L149" s="46"/>
      <c r="M149" s="227" t="s">
        <v>1</v>
      </c>
      <c r="N149" s="228" t="s">
        <v>44</v>
      </c>
      <c r="O149" s="93"/>
      <c r="P149" s="229">
        <f>O149*H149</f>
        <v>0</v>
      </c>
      <c r="Q149" s="229">
        <v>2.1600000000000001</v>
      </c>
      <c r="R149" s="229">
        <f>Q149*H149</f>
        <v>3.8880000000000003</v>
      </c>
      <c r="S149" s="229">
        <v>0</v>
      </c>
      <c r="T149" s="230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1" t="s">
        <v>145</v>
      </c>
      <c r="AT149" s="231" t="s">
        <v>141</v>
      </c>
      <c r="AU149" s="231" t="s">
        <v>88</v>
      </c>
      <c r="AY149" s="19" t="s">
        <v>140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9" t="s">
        <v>86</v>
      </c>
      <c r="BK149" s="232">
        <f>ROUND(I149*H149,2)</f>
        <v>0</v>
      </c>
      <c r="BL149" s="19" t="s">
        <v>145</v>
      </c>
      <c r="BM149" s="231" t="s">
        <v>252</v>
      </c>
    </row>
    <row r="150" s="13" customFormat="1">
      <c r="A150" s="13"/>
      <c r="B150" s="240"/>
      <c r="C150" s="241"/>
      <c r="D150" s="242" t="s">
        <v>233</v>
      </c>
      <c r="E150" s="243" t="s">
        <v>1</v>
      </c>
      <c r="F150" s="244" t="s">
        <v>234</v>
      </c>
      <c r="G150" s="241"/>
      <c r="H150" s="243" t="s">
        <v>1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0" t="s">
        <v>233</v>
      </c>
      <c r="AU150" s="250" t="s">
        <v>88</v>
      </c>
      <c r="AV150" s="13" t="s">
        <v>86</v>
      </c>
      <c r="AW150" s="13" t="s">
        <v>35</v>
      </c>
      <c r="AX150" s="13" t="s">
        <v>79</v>
      </c>
      <c r="AY150" s="250" t="s">
        <v>140</v>
      </c>
    </row>
    <row r="151" s="14" customFormat="1">
      <c r="A151" s="14"/>
      <c r="B151" s="251"/>
      <c r="C151" s="252"/>
      <c r="D151" s="242" t="s">
        <v>233</v>
      </c>
      <c r="E151" s="253" t="s">
        <v>1</v>
      </c>
      <c r="F151" s="254" t="s">
        <v>253</v>
      </c>
      <c r="G151" s="252"/>
      <c r="H151" s="255">
        <v>1.8</v>
      </c>
      <c r="I151" s="256"/>
      <c r="J151" s="252"/>
      <c r="K151" s="252"/>
      <c r="L151" s="257"/>
      <c r="M151" s="258"/>
      <c r="N151" s="259"/>
      <c r="O151" s="259"/>
      <c r="P151" s="259"/>
      <c r="Q151" s="259"/>
      <c r="R151" s="259"/>
      <c r="S151" s="259"/>
      <c r="T151" s="26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1" t="s">
        <v>233</v>
      </c>
      <c r="AU151" s="261" t="s">
        <v>88</v>
      </c>
      <c r="AV151" s="14" t="s">
        <v>88</v>
      </c>
      <c r="AW151" s="14" t="s">
        <v>35</v>
      </c>
      <c r="AX151" s="14" t="s">
        <v>86</v>
      </c>
      <c r="AY151" s="261" t="s">
        <v>140</v>
      </c>
    </row>
    <row r="152" s="2" customFormat="1" ht="16.5" customHeight="1">
      <c r="A152" s="40"/>
      <c r="B152" s="41"/>
      <c r="C152" s="219" t="s">
        <v>161</v>
      </c>
      <c r="D152" s="219" t="s">
        <v>141</v>
      </c>
      <c r="E152" s="220" t="s">
        <v>254</v>
      </c>
      <c r="F152" s="221" t="s">
        <v>255</v>
      </c>
      <c r="G152" s="222" t="s">
        <v>231</v>
      </c>
      <c r="H152" s="223">
        <v>0.59999999999999998</v>
      </c>
      <c r="I152" s="224"/>
      <c r="J152" s="225">
        <f>ROUND(I152*H152,2)</f>
        <v>0</v>
      </c>
      <c r="K152" s="226"/>
      <c r="L152" s="46"/>
      <c r="M152" s="227" t="s">
        <v>1</v>
      </c>
      <c r="N152" s="228" t="s">
        <v>44</v>
      </c>
      <c r="O152" s="93"/>
      <c r="P152" s="229">
        <f>O152*H152</f>
        <v>0</v>
      </c>
      <c r="Q152" s="229">
        <v>2.2563399999999998</v>
      </c>
      <c r="R152" s="229">
        <f>Q152*H152</f>
        <v>1.3538039999999998</v>
      </c>
      <c r="S152" s="229">
        <v>0</v>
      </c>
      <c r="T152" s="23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1" t="s">
        <v>145</v>
      </c>
      <c r="AT152" s="231" t="s">
        <v>141</v>
      </c>
      <c r="AU152" s="231" t="s">
        <v>88</v>
      </c>
      <c r="AY152" s="19" t="s">
        <v>140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9" t="s">
        <v>86</v>
      </c>
      <c r="BK152" s="232">
        <f>ROUND(I152*H152,2)</f>
        <v>0</v>
      </c>
      <c r="BL152" s="19" t="s">
        <v>145</v>
      </c>
      <c r="BM152" s="231" t="s">
        <v>256</v>
      </c>
    </row>
    <row r="153" s="13" customFormat="1">
      <c r="A153" s="13"/>
      <c r="B153" s="240"/>
      <c r="C153" s="241"/>
      <c r="D153" s="242" t="s">
        <v>233</v>
      </c>
      <c r="E153" s="243" t="s">
        <v>1</v>
      </c>
      <c r="F153" s="244" t="s">
        <v>234</v>
      </c>
      <c r="G153" s="241"/>
      <c r="H153" s="243" t="s">
        <v>1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0" t="s">
        <v>233</v>
      </c>
      <c r="AU153" s="250" t="s">
        <v>88</v>
      </c>
      <c r="AV153" s="13" t="s">
        <v>86</v>
      </c>
      <c r="AW153" s="13" t="s">
        <v>35</v>
      </c>
      <c r="AX153" s="13" t="s">
        <v>79</v>
      </c>
      <c r="AY153" s="250" t="s">
        <v>140</v>
      </c>
    </row>
    <row r="154" s="14" customFormat="1">
      <c r="A154" s="14"/>
      <c r="B154" s="251"/>
      <c r="C154" s="252"/>
      <c r="D154" s="242" t="s">
        <v>233</v>
      </c>
      <c r="E154" s="253" t="s">
        <v>1</v>
      </c>
      <c r="F154" s="254" t="s">
        <v>257</v>
      </c>
      <c r="G154" s="252"/>
      <c r="H154" s="255">
        <v>0.59999999999999998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1" t="s">
        <v>233</v>
      </c>
      <c r="AU154" s="261" t="s">
        <v>88</v>
      </c>
      <c r="AV154" s="14" t="s">
        <v>88</v>
      </c>
      <c r="AW154" s="14" t="s">
        <v>35</v>
      </c>
      <c r="AX154" s="14" t="s">
        <v>86</v>
      </c>
      <c r="AY154" s="261" t="s">
        <v>140</v>
      </c>
    </row>
    <row r="155" s="2" customFormat="1" ht="16.5" customHeight="1">
      <c r="A155" s="40"/>
      <c r="B155" s="41"/>
      <c r="C155" s="219" t="s">
        <v>165</v>
      </c>
      <c r="D155" s="219" t="s">
        <v>141</v>
      </c>
      <c r="E155" s="220" t="s">
        <v>258</v>
      </c>
      <c r="F155" s="221" t="s">
        <v>259</v>
      </c>
      <c r="G155" s="222" t="s">
        <v>247</v>
      </c>
      <c r="H155" s="223">
        <v>0.017999999999999999</v>
      </c>
      <c r="I155" s="224"/>
      <c r="J155" s="225">
        <f>ROUND(I155*H155,2)</f>
        <v>0</v>
      </c>
      <c r="K155" s="226"/>
      <c r="L155" s="46"/>
      <c r="M155" s="227" t="s">
        <v>1</v>
      </c>
      <c r="N155" s="228" t="s">
        <v>44</v>
      </c>
      <c r="O155" s="93"/>
      <c r="P155" s="229">
        <f>O155*H155</f>
        <v>0</v>
      </c>
      <c r="Q155" s="229">
        <v>1.0530600000000001</v>
      </c>
      <c r="R155" s="229">
        <f>Q155*H155</f>
        <v>0.018955079999999999</v>
      </c>
      <c r="S155" s="229">
        <v>0</v>
      </c>
      <c r="T155" s="23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1" t="s">
        <v>145</v>
      </c>
      <c r="AT155" s="231" t="s">
        <v>141</v>
      </c>
      <c r="AU155" s="231" t="s">
        <v>88</v>
      </c>
      <c r="AY155" s="19" t="s">
        <v>140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9" t="s">
        <v>86</v>
      </c>
      <c r="BK155" s="232">
        <f>ROUND(I155*H155,2)</f>
        <v>0</v>
      </c>
      <c r="BL155" s="19" t="s">
        <v>145</v>
      </c>
      <c r="BM155" s="231" t="s">
        <v>260</v>
      </c>
    </row>
    <row r="156" s="2" customFormat="1" ht="16.5" customHeight="1">
      <c r="A156" s="40"/>
      <c r="B156" s="41"/>
      <c r="C156" s="219" t="s">
        <v>169</v>
      </c>
      <c r="D156" s="219" t="s">
        <v>141</v>
      </c>
      <c r="E156" s="220" t="s">
        <v>261</v>
      </c>
      <c r="F156" s="221" t="s">
        <v>262</v>
      </c>
      <c r="G156" s="222" t="s">
        <v>231</v>
      </c>
      <c r="H156" s="223">
        <v>2.2050000000000001</v>
      </c>
      <c r="I156" s="224"/>
      <c r="J156" s="225">
        <f>ROUND(I156*H156,2)</f>
        <v>0</v>
      </c>
      <c r="K156" s="226"/>
      <c r="L156" s="46"/>
      <c r="M156" s="227" t="s">
        <v>1</v>
      </c>
      <c r="N156" s="228" t="s">
        <v>44</v>
      </c>
      <c r="O156" s="93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31" t="s">
        <v>145</v>
      </c>
      <c r="AT156" s="231" t="s">
        <v>141</v>
      </c>
      <c r="AU156" s="231" t="s">
        <v>88</v>
      </c>
      <c r="AY156" s="19" t="s">
        <v>140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9" t="s">
        <v>86</v>
      </c>
      <c r="BK156" s="232">
        <f>ROUND(I156*H156,2)</f>
        <v>0</v>
      </c>
      <c r="BL156" s="19" t="s">
        <v>145</v>
      </c>
      <c r="BM156" s="231" t="s">
        <v>263</v>
      </c>
    </row>
    <row r="157" s="13" customFormat="1">
      <c r="A157" s="13"/>
      <c r="B157" s="240"/>
      <c r="C157" s="241"/>
      <c r="D157" s="242" t="s">
        <v>233</v>
      </c>
      <c r="E157" s="243" t="s">
        <v>1</v>
      </c>
      <c r="F157" s="244" t="s">
        <v>234</v>
      </c>
      <c r="G157" s="241"/>
      <c r="H157" s="243" t="s">
        <v>1</v>
      </c>
      <c r="I157" s="245"/>
      <c r="J157" s="241"/>
      <c r="K157" s="241"/>
      <c r="L157" s="246"/>
      <c r="M157" s="247"/>
      <c r="N157" s="248"/>
      <c r="O157" s="248"/>
      <c r="P157" s="248"/>
      <c r="Q157" s="248"/>
      <c r="R157" s="248"/>
      <c r="S157" s="248"/>
      <c r="T157" s="24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0" t="s">
        <v>233</v>
      </c>
      <c r="AU157" s="250" t="s">
        <v>88</v>
      </c>
      <c r="AV157" s="13" t="s">
        <v>86</v>
      </c>
      <c r="AW157" s="13" t="s">
        <v>35</v>
      </c>
      <c r="AX157" s="13" t="s">
        <v>79</v>
      </c>
      <c r="AY157" s="250" t="s">
        <v>140</v>
      </c>
    </row>
    <row r="158" s="14" customFormat="1">
      <c r="A158" s="14"/>
      <c r="B158" s="251"/>
      <c r="C158" s="252"/>
      <c r="D158" s="242" t="s">
        <v>233</v>
      </c>
      <c r="E158" s="253" t="s">
        <v>1</v>
      </c>
      <c r="F158" s="254" t="s">
        <v>264</v>
      </c>
      <c r="G158" s="252"/>
      <c r="H158" s="255">
        <v>2.2050000000000001</v>
      </c>
      <c r="I158" s="256"/>
      <c r="J158" s="252"/>
      <c r="K158" s="252"/>
      <c r="L158" s="257"/>
      <c r="M158" s="258"/>
      <c r="N158" s="259"/>
      <c r="O158" s="259"/>
      <c r="P158" s="259"/>
      <c r="Q158" s="259"/>
      <c r="R158" s="259"/>
      <c r="S158" s="259"/>
      <c r="T158" s="26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1" t="s">
        <v>233</v>
      </c>
      <c r="AU158" s="261" t="s">
        <v>88</v>
      </c>
      <c r="AV158" s="14" t="s">
        <v>88</v>
      </c>
      <c r="AW158" s="14" t="s">
        <v>35</v>
      </c>
      <c r="AX158" s="14" t="s">
        <v>86</v>
      </c>
      <c r="AY158" s="261" t="s">
        <v>140</v>
      </c>
    </row>
    <row r="159" s="2" customFormat="1" ht="33" customHeight="1">
      <c r="A159" s="40"/>
      <c r="B159" s="41"/>
      <c r="C159" s="219" t="s">
        <v>157</v>
      </c>
      <c r="D159" s="219" t="s">
        <v>141</v>
      </c>
      <c r="E159" s="220" t="s">
        <v>265</v>
      </c>
      <c r="F159" s="221" t="s">
        <v>266</v>
      </c>
      <c r="G159" s="222" t="s">
        <v>267</v>
      </c>
      <c r="H159" s="223">
        <v>3.0630000000000002</v>
      </c>
      <c r="I159" s="224"/>
      <c r="J159" s="225">
        <f>ROUND(I159*H159,2)</f>
        <v>0</v>
      </c>
      <c r="K159" s="226"/>
      <c r="L159" s="46"/>
      <c r="M159" s="227" t="s">
        <v>1</v>
      </c>
      <c r="N159" s="228" t="s">
        <v>44</v>
      </c>
      <c r="O159" s="93"/>
      <c r="P159" s="229">
        <f>O159*H159</f>
        <v>0</v>
      </c>
      <c r="Q159" s="229">
        <v>0.90802000000000005</v>
      </c>
      <c r="R159" s="229">
        <f>Q159*H159</f>
        <v>2.7812652600000005</v>
      </c>
      <c r="S159" s="229">
        <v>0</v>
      </c>
      <c r="T159" s="230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1" t="s">
        <v>145</v>
      </c>
      <c r="AT159" s="231" t="s">
        <v>141</v>
      </c>
      <c r="AU159" s="231" t="s">
        <v>88</v>
      </c>
      <c r="AY159" s="19" t="s">
        <v>140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9" t="s">
        <v>86</v>
      </c>
      <c r="BK159" s="232">
        <f>ROUND(I159*H159,2)</f>
        <v>0</v>
      </c>
      <c r="BL159" s="19" t="s">
        <v>145</v>
      </c>
      <c r="BM159" s="231" t="s">
        <v>268</v>
      </c>
    </row>
    <row r="160" s="13" customFormat="1">
      <c r="A160" s="13"/>
      <c r="B160" s="240"/>
      <c r="C160" s="241"/>
      <c r="D160" s="242" t="s">
        <v>233</v>
      </c>
      <c r="E160" s="243" t="s">
        <v>1</v>
      </c>
      <c r="F160" s="244" t="s">
        <v>234</v>
      </c>
      <c r="G160" s="241"/>
      <c r="H160" s="243" t="s">
        <v>1</v>
      </c>
      <c r="I160" s="245"/>
      <c r="J160" s="241"/>
      <c r="K160" s="241"/>
      <c r="L160" s="246"/>
      <c r="M160" s="247"/>
      <c r="N160" s="248"/>
      <c r="O160" s="248"/>
      <c r="P160" s="248"/>
      <c r="Q160" s="248"/>
      <c r="R160" s="248"/>
      <c r="S160" s="248"/>
      <c r="T160" s="24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0" t="s">
        <v>233</v>
      </c>
      <c r="AU160" s="250" t="s">
        <v>88</v>
      </c>
      <c r="AV160" s="13" t="s">
        <v>86</v>
      </c>
      <c r="AW160" s="13" t="s">
        <v>35</v>
      </c>
      <c r="AX160" s="13" t="s">
        <v>79</v>
      </c>
      <c r="AY160" s="250" t="s">
        <v>140</v>
      </c>
    </row>
    <row r="161" s="14" customFormat="1">
      <c r="A161" s="14"/>
      <c r="B161" s="251"/>
      <c r="C161" s="252"/>
      <c r="D161" s="242" t="s">
        <v>233</v>
      </c>
      <c r="E161" s="253" t="s">
        <v>1</v>
      </c>
      <c r="F161" s="254" t="s">
        <v>269</v>
      </c>
      <c r="G161" s="252"/>
      <c r="H161" s="255">
        <v>3.0630000000000002</v>
      </c>
      <c r="I161" s="256"/>
      <c r="J161" s="252"/>
      <c r="K161" s="252"/>
      <c r="L161" s="257"/>
      <c r="M161" s="258"/>
      <c r="N161" s="259"/>
      <c r="O161" s="259"/>
      <c r="P161" s="259"/>
      <c r="Q161" s="259"/>
      <c r="R161" s="259"/>
      <c r="S161" s="259"/>
      <c r="T161" s="26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1" t="s">
        <v>233</v>
      </c>
      <c r="AU161" s="261" t="s">
        <v>88</v>
      </c>
      <c r="AV161" s="14" t="s">
        <v>88</v>
      </c>
      <c r="AW161" s="14" t="s">
        <v>35</v>
      </c>
      <c r="AX161" s="14" t="s">
        <v>86</v>
      </c>
      <c r="AY161" s="261" t="s">
        <v>140</v>
      </c>
    </row>
    <row r="162" s="12" customFormat="1" ht="22.8" customHeight="1">
      <c r="A162" s="12"/>
      <c r="B162" s="205"/>
      <c r="C162" s="206"/>
      <c r="D162" s="207" t="s">
        <v>78</v>
      </c>
      <c r="E162" s="233" t="s">
        <v>148</v>
      </c>
      <c r="F162" s="233" t="s">
        <v>270</v>
      </c>
      <c r="G162" s="206"/>
      <c r="H162" s="206"/>
      <c r="I162" s="209"/>
      <c r="J162" s="234">
        <f>BK162</f>
        <v>0</v>
      </c>
      <c r="K162" s="206"/>
      <c r="L162" s="211"/>
      <c r="M162" s="212"/>
      <c r="N162" s="213"/>
      <c r="O162" s="213"/>
      <c r="P162" s="214">
        <f>SUM(P163:P184)</f>
        <v>0</v>
      </c>
      <c r="Q162" s="213"/>
      <c r="R162" s="214">
        <f>SUM(R163:R184)</f>
        <v>1.8548599999999997</v>
      </c>
      <c r="S162" s="213"/>
      <c r="T162" s="215">
        <f>SUM(T163:T184)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6" t="s">
        <v>86</v>
      </c>
      <c r="AT162" s="217" t="s">
        <v>78</v>
      </c>
      <c r="AU162" s="217" t="s">
        <v>86</v>
      </c>
      <c r="AY162" s="216" t="s">
        <v>140</v>
      </c>
      <c r="BK162" s="218">
        <f>SUM(BK163:BK184)</f>
        <v>0</v>
      </c>
    </row>
    <row r="163" s="2" customFormat="1" ht="33" customHeight="1">
      <c r="A163" s="40"/>
      <c r="B163" s="41"/>
      <c r="C163" s="219" t="s">
        <v>176</v>
      </c>
      <c r="D163" s="219" t="s">
        <v>141</v>
      </c>
      <c r="E163" s="220" t="s">
        <v>271</v>
      </c>
      <c r="F163" s="221" t="s">
        <v>272</v>
      </c>
      <c r="G163" s="222" t="s">
        <v>267</v>
      </c>
      <c r="H163" s="223">
        <v>36.255000000000003</v>
      </c>
      <c r="I163" s="224"/>
      <c r="J163" s="225">
        <f>ROUND(I163*H163,2)</f>
        <v>0</v>
      </c>
      <c r="K163" s="226"/>
      <c r="L163" s="46"/>
      <c r="M163" s="227" t="s">
        <v>1</v>
      </c>
      <c r="N163" s="228" t="s">
        <v>44</v>
      </c>
      <c r="O163" s="93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1" t="s">
        <v>145</v>
      </c>
      <c r="AT163" s="231" t="s">
        <v>141</v>
      </c>
      <c r="AU163" s="231" t="s">
        <v>88</v>
      </c>
      <c r="AY163" s="19" t="s">
        <v>140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9" t="s">
        <v>86</v>
      </c>
      <c r="BK163" s="232">
        <f>ROUND(I163*H163,2)</f>
        <v>0</v>
      </c>
      <c r="BL163" s="19" t="s">
        <v>145</v>
      </c>
      <c r="BM163" s="231" t="s">
        <v>273</v>
      </c>
    </row>
    <row r="164" s="13" customFormat="1">
      <c r="A164" s="13"/>
      <c r="B164" s="240"/>
      <c r="C164" s="241"/>
      <c r="D164" s="242" t="s">
        <v>233</v>
      </c>
      <c r="E164" s="243" t="s">
        <v>1</v>
      </c>
      <c r="F164" s="244" t="s">
        <v>274</v>
      </c>
      <c r="G164" s="241"/>
      <c r="H164" s="243" t="s">
        <v>1</v>
      </c>
      <c r="I164" s="245"/>
      <c r="J164" s="241"/>
      <c r="K164" s="241"/>
      <c r="L164" s="246"/>
      <c r="M164" s="247"/>
      <c r="N164" s="248"/>
      <c r="O164" s="248"/>
      <c r="P164" s="248"/>
      <c r="Q164" s="248"/>
      <c r="R164" s="248"/>
      <c r="S164" s="248"/>
      <c r="T164" s="24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0" t="s">
        <v>233</v>
      </c>
      <c r="AU164" s="250" t="s">
        <v>88</v>
      </c>
      <c r="AV164" s="13" t="s">
        <v>86</v>
      </c>
      <c r="AW164" s="13" t="s">
        <v>35</v>
      </c>
      <c r="AX164" s="13" t="s">
        <v>79</v>
      </c>
      <c r="AY164" s="250" t="s">
        <v>140</v>
      </c>
    </row>
    <row r="165" s="14" customFormat="1">
      <c r="A165" s="14"/>
      <c r="B165" s="251"/>
      <c r="C165" s="252"/>
      <c r="D165" s="242" t="s">
        <v>233</v>
      </c>
      <c r="E165" s="253" t="s">
        <v>1</v>
      </c>
      <c r="F165" s="254" t="s">
        <v>275</v>
      </c>
      <c r="G165" s="252"/>
      <c r="H165" s="255">
        <v>36.255000000000003</v>
      </c>
      <c r="I165" s="256"/>
      <c r="J165" s="252"/>
      <c r="K165" s="252"/>
      <c r="L165" s="257"/>
      <c r="M165" s="258"/>
      <c r="N165" s="259"/>
      <c r="O165" s="259"/>
      <c r="P165" s="259"/>
      <c r="Q165" s="259"/>
      <c r="R165" s="259"/>
      <c r="S165" s="259"/>
      <c r="T165" s="26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1" t="s">
        <v>233</v>
      </c>
      <c r="AU165" s="261" t="s">
        <v>88</v>
      </c>
      <c r="AV165" s="14" t="s">
        <v>88</v>
      </c>
      <c r="AW165" s="14" t="s">
        <v>35</v>
      </c>
      <c r="AX165" s="14" t="s">
        <v>86</v>
      </c>
      <c r="AY165" s="261" t="s">
        <v>140</v>
      </c>
    </row>
    <row r="166" s="2" customFormat="1" ht="33" customHeight="1">
      <c r="A166" s="40"/>
      <c r="B166" s="41"/>
      <c r="C166" s="219" t="s">
        <v>160</v>
      </c>
      <c r="D166" s="219" t="s">
        <v>141</v>
      </c>
      <c r="E166" s="220" t="s">
        <v>276</v>
      </c>
      <c r="F166" s="221" t="s">
        <v>277</v>
      </c>
      <c r="G166" s="222" t="s">
        <v>231</v>
      </c>
      <c r="H166" s="223">
        <v>56.594999999999999</v>
      </c>
      <c r="I166" s="224"/>
      <c r="J166" s="225">
        <f>ROUND(I166*H166,2)</f>
        <v>0</v>
      </c>
      <c r="K166" s="226"/>
      <c r="L166" s="46"/>
      <c r="M166" s="227" t="s">
        <v>1</v>
      </c>
      <c r="N166" s="228" t="s">
        <v>44</v>
      </c>
      <c r="O166" s="93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1" t="s">
        <v>145</v>
      </c>
      <c r="AT166" s="231" t="s">
        <v>141</v>
      </c>
      <c r="AU166" s="231" t="s">
        <v>88</v>
      </c>
      <c r="AY166" s="19" t="s">
        <v>140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9" t="s">
        <v>86</v>
      </c>
      <c r="BK166" s="232">
        <f>ROUND(I166*H166,2)</f>
        <v>0</v>
      </c>
      <c r="BL166" s="19" t="s">
        <v>145</v>
      </c>
      <c r="BM166" s="231" t="s">
        <v>278</v>
      </c>
    </row>
    <row r="167" s="13" customFormat="1">
      <c r="A167" s="13"/>
      <c r="B167" s="240"/>
      <c r="C167" s="241"/>
      <c r="D167" s="242" t="s">
        <v>233</v>
      </c>
      <c r="E167" s="243" t="s">
        <v>1</v>
      </c>
      <c r="F167" s="244" t="s">
        <v>274</v>
      </c>
      <c r="G167" s="241"/>
      <c r="H167" s="243" t="s">
        <v>1</v>
      </c>
      <c r="I167" s="245"/>
      <c r="J167" s="241"/>
      <c r="K167" s="241"/>
      <c r="L167" s="246"/>
      <c r="M167" s="247"/>
      <c r="N167" s="248"/>
      <c r="O167" s="248"/>
      <c r="P167" s="248"/>
      <c r="Q167" s="248"/>
      <c r="R167" s="248"/>
      <c r="S167" s="248"/>
      <c r="T167" s="24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0" t="s">
        <v>233</v>
      </c>
      <c r="AU167" s="250" t="s">
        <v>88</v>
      </c>
      <c r="AV167" s="13" t="s">
        <v>86</v>
      </c>
      <c r="AW167" s="13" t="s">
        <v>35</v>
      </c>
      <c r="AX167" s="13" t="s">
        <v>79</v>
      </c>
      <c r="AY167" s="250" t="s">
        <v>140</v>
      </c>
    </row>
    <row r="168" s="14" customFormat="1">
      <c r="A168" s="14"/>
      <c r="B168" s="251"/>
      <c r="C168" s="252"/>
      <c r="D168" s="242" t="s">
        <v>233</v>
      </c>
      <c r="E168" s="253" t="s">
        <v>1</v>
      </c>
      <c r="F168" s="254" t="s">
        <v>279</v>
      </c>
      <c r="G168" s="252"/>
      <c r="H168" s="255">
        <v>7.3289999999999997</v>
      </c>
      <c r="I168" s="256"/>
      <c r="J168" s="252"/>
      <c r="K168" s="252"/>
      <c r="L168" s="257"/>
      <c r="M168" s="258"/>
      <c r="N168" s="259"/>
      <c r="O168" s="259"/>
      <c r="P168" s="259"/>
      <c r="Q168" s="259"/>
      <c r="R168" s="259"/>
      <c r="S168" s="259"/>
      <c r="T168" s="26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1" t="s">
        <v>233</v>
      </c>
      <c r="AU168" s="261" t="s">
        <v>88</v>
      </c>
      <c r="AV168" s="14" t="s">
        <v>88</v>
      </c>
      <c r="AW168" s="14" t="s">
        <v>35</v>
      </c>
      <c r="AX168" s="14" t="s">
        <v>79</v>
      </c>
      <c r="AY168" s="261" t="s">
        <v>140</v>
      </c>
    </row>
    <row r="169" s="13" customFormat="1">
      <c r="A169" s="13"/>
      <c r="B169" s="240"/>
      <c r="C169" s="241"/>
      <c r="D169" s="242" t="s">
        <v>233</v>
      </c>
      <c r="E169" s="243" t="s">
        <v>1</v>
      </c>
      <c r="F169" s="244" t="s">
        <v>280</v>
      </c>
      <c r="G169" s="241"/>
      <c r="H169" s="243" t="s">
        <v>1</v>
      </c>
      <c r="I169" s="245"/>
      <c r="J169" s="241"/>
      <c r="K169" s="241"/>
      <c r="L169" s="246"/>
      <c r="M169" s="247"/>
      <c r="N169" s="248"/>
      <c r="O169" s="248"/>
      <c r="P169" s="248"/>
      <c r="Q169" s="248"/>
      <c r="R169" s="248"/>
      <c r="S169" s="248"/>
      <c r="T169" s="24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0" t="s">
        <v>233</v>
      </c>
      <c r="AU169" s="250" t="s">
        <v>88</v>
      </c>
      <c r="AV169" s="13" t="s">
        <v>86</v>
      </c>
      <c r="AW169" s="13" t="s">
        <v>35</v>
      </c>
      <c r="AX169" s="13" t="s">
        <v>79</v>
      </c>
      <c r="AY169" s="250" t="s">
        <v>140</v>
      </c>
    </row>
    <row r="170" s="14" customFormat="1">
      <c r="A170" s="14"/>
      <c r="B170" s="251"/>
      <c r="C170" s="252"/>
      <c r="D170" s="242" t="s">
        <v>233</v>
      </c>
      <c r="E170" s="253" t="s">
        <v>1</v>
      </c>
      <c r="F170" s="254" t="s">
        <v>281</v>
      </c>
      <c r="G170" s="252"/>
      <c r="H170" s="255">
        <v>8.0150000000000006</v>
      </c>
      <c r="I170" s="256"/>
      <c r="J170" s="252"/>
      <c r="K170" s="252"/>
      <c r="L170" s="257"/>
      <c r="M170" s="258"/>
      <c r="N170" s="259"/>
      <c r="O170" s="259"/>
      <c r="P170" s="259"/>
      <c r="Q170" s="259"/>
      <c r="R170" s="259"/>
      <c r="S170" s="259"/>
      <c r="T170" s="26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1" t="s">
        <v>233</v>
      </c>
      <c r="AU170" s="261" t="s">
        <v>88</v>
      </c>
      <c r="AV170" s="14" t="s">
        <v>88</v>
      </c>
      <c r="AW170" s="14" t="s">
        <v>35</v>
      </c>
      <c r="AX170" s="14" t="s">
        <v>79</v>
      </c>
      <c r="AY170" s="261" t="s">
        <v>140</v>
      </c>
    </row>
    <row r="171" s="13" customFormat="1">
      <c r="A171" s="13"/>
      <c r="B171" s="240"/>
      <c r="C171" s="241"/>
      <c r="D171" s="242" t="s">
        <v>233</v>
      </c>
      <c r="E171" s="243" t="s">
        <v>1</v>
      </c>
      <c r="F171" s="244" t="s">
        <v>282</v>
      </c>
      <c r="G171" s="241"/>
      <c r="H171" s="243" t="s">
        <v>1</v>
      </c>
      <c r="I171" s="245"/>
      <c r="J171" s="241"/>
      <c r="K171" s="241"/>
      <c r="L171" s="246"/>
      <c r="M171" s="247"/>
      <c r="N171" s="248"/>
      <c r="O171" s="248"/>
      <c r="P171" s="248"/>
      <c r="Q171" s="248"/>
      <c r="R171" s="248"/>
      <c r="S171" s="248"/>
      <c r="T171" s="24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0" t="s">
        <v>233</v>
      </c>
      <c r="AU171" s="250" t="s">
        <v>88</v>
      </c>
      <c r="AV171" s="13" t="s">
        <v>86</v>
      </c>
      <c r="AW171" s="13" t="s">
        <v>35</v>
      </c>
      <c r="AX171" s="13" t="s">
        <v>79</v>
      </c>
      <c r="AY171" s="250" t="s">
        <v>140</v>
      </c>
    </row>
    <row r="172" s="14" customFormat="1">
      <c r="A172" s="14"/>
      <c r="B172" s="251"/>
      <c r="C172" s="252"/>
      <c r="D172" s="242" t="s">
        <v>233</v>
      </c>
      <c r="E172" s="253" t="s">
        <v>1</v>
      </c>
      <c r="F172" s="254" t="s">
        <v>283</v>
      </c>
      <c r="G172" s="252"/>
      <c r="H172" s="255">
        <v>36.338000000000001</v>
      </c>
      <c r="I172" s="256"/>
      <c r="J172" s="252"/>
      <c r="K172" s="252"/>
      <c r="L172" s="257"/>
      <c r="M172" s="258"/>
      <c r="N172" s="259"/>
      <c r="O172" s="259"/>
      <c r="P172" s="259"/>
      <c r="Q172" s="259"/>
      <c r="R172" s="259"/>
      <c r="S172" s="259"/>
      <c r="T172" s="26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1" t="s">
        <v>233</v>
      </c>
      <c r="AU172" s="261" t="s">
        <v>88</v>
      </c>
      <c r="AV172" s="14" t="s">
        <v>88</v>
      </c>
      <c r="AW172" s="14" t="s">
        <v>35</v>
      </c>
      <c r="AX172" s="14" t="s">
        <v>79</v>
      </c>
      <c r="AY172" s="261" t="s">
        <v>140</v>
      </c>
    </row>
    <row r="173" s="13" customFormat="1">
      <c r="A173" s="13"/>
      <c r="B173" s="240"/>
      <c r="C173" s="241"/>
      <c r="D173" s="242" t="s">
        <v>233</v>
      </c>
      <c r="E173" s="243" t="s">
        <v>1</v>
      </c>
      <c r="F173" s="244" t="s">
        <v>284</v>
      </c>
      <c r="G173" s="241"/>
      <c r="H173" s="243" t="s">
        <v>1</v>
      </c>
      <c r="I173" s="245"/>
      <c r="J173" s="241"/>
      <c r="K173" s="241"/>
      <c r="L173" s="246"/>
      <c r="M173" s="247"/>
      <c r="N173" s="248"/>
      <c r="O173" s="248"/>
      <c r="P173" s="248"/>
      <c r="Q173" s="248"/>
      <c r="R173" s="248"/>
      <c r="S173" s="248"/>
      <c r="T173" s="24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0" t="s">
        <v>233</v>
      </c>
      <c r="AU173" s="250" t="s">
        <v>88</v>
      </c>
      <c r="AV173" s="13" t="s">
        <v>86</v>
      </c>
      <c r="AW173" s="13" t="s">
        <v>35</v>
      </c>
      <c r="AX173" s="13" t="s">
        <v>79</v>
      </c>
      <c r="AY173" s="250" t="s">
        <v>140</v>
      </c>
    </row>
    <row r="174" s="14" customFormat="1">
      <c r="A174" s="14"/>
      <c r="B174" s="251"/>
      <c r="C174" s="252"/>
      <c r="D174" s="242" t="s">
        <v>233</v>
      </c>
      <c r="E174" s="253" t="s">
        <v>1</v>
      </c>
      <c r="F174" s="254" t="s">
        <v>285</v>
      </c>
      <c r="G174" s="252"/>
      <c r="H174" s="255">
        <v>4.9130000000000003</v>
      </c>
      <c r="I174" s="256"/>
      <c r="J174" s="252"/>
      <c r="K174" s="252"/>
      <c r="L174" s="257"/>
      <c r="M174" s="258"/>
      <c r="N174" s="259"/>
      <c r="O174" s="259"/>
      <c r="P174" s="259"/>
      <c r="Q174" s="259"/>
      <c r="R174" s="259"/>
      <c r="S174" s="259"/>
      <c r="T174" s="26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1" t="s">
        <v>233</v>
      </c>
      <c r="AU174" s="261" t="s">
        <v>88</v>
      </c>
      <c r="AV174" s="14" t="s">
        <v>88</v>
      </c>
      <c r="AW174" s="14" t="s">
        <v>35</v>
      </c>
      <c r="AX174" s="14" t="s">
        <v>79</v>
      </c>
      <c r="AY174" s="261" t="s">
        <v>140</v>
      </c>
    </row>
    <row r="175" s="15" customFormat="1">
      <c r="A175" s="15"/>
      <c r="B175" s="262"/>
      <c r="C175" s="263"/>
      <c r="D175" s="242" t="s">
        <v>233</v>
      </c>
      <c r="E175" s="264" t="s">
        <v>1</v>
      </c>
      <c r="F175" s="265" t="s">
        <v>286</v>
      </c>
      <c r="G175" s="263"/>
      <c r="H175" s="266">
        <v>56.594999999999999</v>
      </c>
      <c r="I175" s="267"/>
      <c r="J175" s="263"/>
      <c r="K175" s="263"/>
      <c r="L175" s="268"/>
      <c r="M175" s="269"/>
      <c r="N175" s="270"/>
      <c r="O175" s="270"/>
      <c r="P175" s="270"/>
      <c r="Q175" s="270"/>
      <c r="R175" s="270"/>
      <c r="S175" s="270"/>
      <c r="T175" s="27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2" t="s">
        <v>233</v>
      </c>
      <c r="AU175" s="272" t="s">
        <v>88</v>
      </c>
      <c r="AV175" s="15" t="s">
        <v>145</v>
      </c>
      <c r="AW175" s="15" t="s">
        <v>35</v>
      </c>
      <c r="AX175" s="15" t="s">
        <v>86</v>
      </c>
      <c r="AY175" s="272" t="s">
        <v>140</v>
      </c>
    </row>
    <row r="176" s="2" customFormat="1" ht="33" customHeight="1">
      <c r="A176" s="40"/>
      <c r="B176" s="41"/>
      <c r="C176" s="219" t="s">
        <v>180</v>
      </c>
      <c r="D176" s="219" t="s">
        <v>141</v>
      </c>
      <c r="E176" s="220" t="s">
        <v>287</v>
      </c>
      <c r="F176" s="221" t="s">
        <v>288</v>
      </c>
      <c r="G176" s="222" t="s">
        <v>289</v>
      </c>
      <c r="H176" s="223">
        <v>2</v>
      </c>
      <c r="I176" s="224"/>
      <c r="J176" s="225">
        <f>ROUND(I176*H176,2)</f>
        <v>0</v>
      </c>
      <c r="K176" s="226"/>
      <c r="L176" s="46"/>
      <c r="M176" s="227" t="s">
        <v>1</v>
      </c>
      <c r="N176" s="228" t="s">
        <v>44</v>
      </c>
      <c r="O176" s="93"/>
      <c r="P176" s="229">
        <f>O176*H176</f>
        <v>0</v>
      </c>
      <c r="Q176" s="229">
        <v>0.040259999999999997</v>
      </c>
      <c r="R176" s="229">
        <f>Q176*H176</f>
        <v>0.080519999999999994</v>
      </c>
      <c r="S176" s="229">
        <v>0</v>
      </c>
      <c r="T176" s="230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31" t="s">
        <v>145</v>
      </c>
      <c r="AT176" s="231" t="s">
        <v>141</v>
      </c>
      <c r="AU176" s="231" t="s">
        <v>88</v>
      </c>
      <c r="AY176" s="19" t="s">
        <v>140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9" t="s">
        <v>86</v>
      </c>
      <c r="BK176" s="232">
        <f>ROUND(I176*H176,2)</f>
        <v>0</v>
      </c>
      <c r="BL176" s="19" t="s">
        <v>145</v>
      </c>
      <c r="BM176" s="231" t="s">
        <v>290</v>
      </c>
    </row>
    <row r="177" s="2" customFormat="1" ht="24.15" customHeight="1">
      <c r="A177" s="40"/>
      <c r="B177" s="41"/>
      <c r="C177" s="219" t="s">
        <v>164</v>
      </c>
      <c r="D177" s="219" t="s">
        <v>141</v>
      </c>
      <c r="E177" s="220" t="s">
        <v>291</v>
      </c>
      <c r="F177" s="221" t="s">
        <v>292</v>
      </c>
      <c r="G177" s="222" t="s">
        <v>289</v>
      </c>
      <c r="H177" s="223">
        <v>1</v>
      </c>
      <c r="I177" s="224"/>
      <c r="J177" s="225">
        <f>ROUND(I177*H177,2)</f>
        <v>0</v>
      </c>
      <c r="K177" s="226"/>
      <c r="L177" s="46"/>
      <c r="M177" s="227" t="s">
        <v>1</v>
      </c>
      <c r="N177" s="228" t="s">
        <v>44</v>
      </c>
      <c r="O177" s="93"/>
      <c r="P177" s="229">
        <f>O177*H177</f>
        <v>0</v>
      </c>
      <c r="Q177" s="229">
        <v>0.10442</v>
      </c>
      <c r="R177" s="229">
        <f>Q177*H177</f>
        <v>0.10442</v>
      </c>
      <c r="S177" s="229">
        <v>0</v>
      </c>
      <c r="T177" s="230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31" t="s">
        <v>145</v>
      </c>
      <c r="AT177" s="231" t="s">
        <v>141</v>
      </c>
      <c r="AU177" s="231" t="s">
        <v>88</v>
      </c>
      <c r="AY177" s="19" t="s">
        <v>140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9" t="s">
        <v>86</v>
      </c>
      <c r="BK177" s="232">
        <f>ROUND(I177*H177,2)</f>
        <v>0</v>
      </c>
      <c r="BL177" s="19" t="s">
        <v>145</v>
      </c>
      <c r="BM177" s="231" t="s">
        <v>293</v>
      </c>
    </row>
    <row r="178" s="2" customFormat="1" ht="33" customHeight="1">
      <c r="A178" s="40"/>
      <c r="B178" s="41"/>
      <c r="C178" s="219" t="s">
        <v>8</v>
      </c>
      <c r="D178" s="219" t="s">
        <v>141</v>
      </c>
      <c r="E178" s="220" t="s">
        <v>294</v>
      </c>
      <c r="F178" s="221" t="s">
        <v>295</v>
      </c>
      <c r="G178" s="222" t="s">
        <v>289</v>
      </c>
      <c r="H178" s="223">
        <v>11</v>
      </c>
      <c r="I178" s="224"/>
      <c r="J178" s="225">
        <f>ROUND(I178*H178,2)</f>
        <v>0</v>
      </c>
      <c r="K178" s="226"/>
      <c r="L178" s="46"/>
      <c r="M178" s="227" t="s">
        <v>1</v>
      </c>
      <c r="N178" s="228" t="s">
        <v>44</v>
      </c>
      <c r="O178" s="93"/>
      <c r="P178" s="229">
        <f>O178*H178</f>
        <v>0</v>
      </c>
      <c r="Q178" s="229">
        <v>0.14471999999999999</v>
      </c>
      <c r="R178" s="229">
        <f>Q178*H178</f>
        <v>1.5919199999999998</v>
      </c>
      <c r="S178" s="229">
        <v>0</v>
      </c>
      <c r="T178" s="23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31" t="s">
        <v>145</v>
      </c>
      <c r="AT178" s="231" t="s">
        <v>141</v>
      </c>
      <c r="AU178" s="231" t="s">
        <v>88</v>
      </c>
      <c r="AY178" s="19" t="s">
        <v>140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9" t="s">
        <v>86</v>
      </c>
      <c r="BK178" s="232">
        <f>ROUND(I178*H178,2)</f>
        <v>0</v>
      </c>
      <c r="BL178" s="19" t="s">
        <v>145</v>
      </c>
      <c r="BM178" s="231" t="s">
        <v>296</v>
      </c>
    </row>
    <row r="179" s="2" customFormat="1" ht="24.15" customHeight="1">
      <c r="A179" s="40"/>
      <c r="B179" s="41"/>
      <c r="C179" s="219" t="s">
        <v>168</v>
      </c>
      <c r="D179" s="219" t="s">
        <v>141</v>
      </c>
      <c r="E179" s="220" t="s">
        <v>297</v>
      </c>
      <c r="F179" s="221" t="s">
        <v>298</v>
      </c>
      <c r="G179" s="222" t="s">
        <v>247</v>
      </c>
      <c r="H179" s="223">
        <v>0.315</v>
      </c>
      <c r="I179" s="224"/>
      <c r="J179" s="225">
        <f>ROUND(I179*H179,2)</f>
        <v>0</v>
      </c>
      <c r="K179" s="226"/>
      <c r="L179" s="46"/>
      <c r="M179" s="227" t="s">
        <v>1</v>
      </c>
      <c r="N179" s="228" t="s">
        <v>44</v>
      </c>
      <c r="O179" s="93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31" t="s">
        <v>145</v>
      </c>
      <c r="AT179" s="231" t="s">
        <v>141</v>
      </c>
      <c r="AU179" s="231" t="s">
        <v>88</v>
      </c>
      <c r="AY179" s="19" t="s">
        <v>140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9" t="s">
        <v>86</v>
      </c>
      <c r="BK179" s="232">
        <f>ROUND(I179*H179,2)</f>
        <v>0</v>
      </c>
      <c r="BL179" s="19" t="s">
        <v>145</v>
      </c>
      <c r="BM179" s="231" t="s">
        <v>299</v>
      </c>
    </row>
    <row r="180" s="2" customFormat="1" ht="16.5" customHeight="1">
      <c r="A180" s="40"/>
      <c r="B180" s="41"/>
      <c r="C180" s="273" t="s">
        <v>199</v>
      </c>
      <c r="D180" s="273" t="s">
        <v>300</v>
      </c>
      <c r="E180" s="274" t="s">
        <v>301</v>
      </c>
      <c r="F180" s="275" t="s">
        <v>302</v>
      </c>
      <c r="G180" s="276" t="s">
        <v>247</v>
      </c>
      <c r="H180" s="277">
        <v>0.23699999999999999</v>
      </c>
      <c r="I180" s="278"/>
      <c r="J180" s="279">
        <f>ROUND(I180*H180,2)</f>
        <v>0</v>
      </c>
      <c r="K180" s="280"/>
      <c r="L180" s="281"/>
      <c r="M180" s="282" t="s">
        <v>1</v>
      </c>
      <c r="N180" s="283" t="s">
        <v>44</v>
      </c>
      <c r="O180" s="93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31" t="s">
        <v>165</v>
      </c>
      <c r="AT180" s="231" t="s">
        <v>300</v>
      </c>
      <c r="AU180" s="231" t="s">
        <v>88</v>
      </c>
      <c r="AY180" s="19" t="s">
        <v>140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9" t="s">
        <v>86</v>
      </c>
      <c r="BK180" s="232">
        <f>ROUND(I180*H180,2)</f>
        <v>0</v>
      </c>
      <c r="BL180" s="19" t="s">
        <v>145</v>
      </c>
      <c r="BM180" s="231" t="s">
        <v>303</v>
      </c>
    </row>
    <row r="181" s="2" customFormat="1" ht="21.75" customHeight="1">
      <c r="A181" s="40"/>
      <c r="B181" s="41"/>
      <c r="C181" s="273" t="s">
        <v>172</v>
      </c>
      <c r="D181" s="273" t="s">
        <v>300</v>
      </c>
      <c r="E181" s="274" t="s">
        <v>304</v>
      </c>
      <c r="F181" s="275" t="s">
        <v>305</v>
      </c>
      <c r="G181" s="276" t="s">
        <v>247</v>
      </c>
      <c r="H181" s="277">
        <v>0.078</v>
      </c>
      <c r="I181" s="278"/>
      <c r="J181" s="279">
        <f>ROUND(I181*H181,2)</f>
        <v>0</v>
      </c>
      <c r="K181" s="280"/>
      <c r="L181" s="281"/>
      <c r="M181" s="282" t="s">
        <v>1</v>
      </c>
      <c r="N181" s="283" t="s">
        <v>44</v>
      </c>
      <c r="O181" s="93"/>
      <c r="P181" s="229">
        <f>O181*H181</f>
        <v>0</v>
      </c>
      <c r="Q181" s="229">
        <v>1</v>
      </c>
      <c r="R181" s="229">
        <f>Q181*H181</f>
        <v>0.078</v>
      </c>
      <c r="S181" s="229">
        <v>0</v>
      </c>
      <c r="T181" s="23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31" t="s">
        <v>165</v>
      </c>
      <c r="AT181" s="231" t="s">
        <v>300</v>
      </c>
      <c r="AU181" s="231" t="s">
        <v>88</v>
      </c>
      <c r="AY181" s="19" t="s">
        <v>140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9" t="s">
        <v>86</v>
      </c>
      <c r="BK181" s="232">
        <f>ROUND(I181*H181,2)</f>
        <v>0</v>
      </c>
      <c r="BL181" s="19" t="s">
        <v>145</v>
      </c>
      <c r="BM181" s="231" t="s">
        <v>306</v>
      </c>
    </row>
    <row r="182" s="2" customFormat="1" ht="24.15" customHeight="1">
      <c r="A182" s="40"/>
      <c r="B182" s="41"/>
      <c r="C182" s="219" t="s">
        <v>307</v>
      </c>
      <c r="D182" s="219" t="s">
        <v>141</v>
      </c>
      <c r="E182" s="220" t="s">
        <v>308</v>
      </c>
      <c r="F182" s="221" t="s">
        <v>309</v>
      </c>
      <c r="G182" s="222" t="s">
        <v>231</v>
      </c>
      <c r="H182" s="223">
        <v>0.63800000000000001</v>
      </c>
      <c r="I182" s="224"/>
      <c r="J182" s="225">
        <f>ROUND(I182*H182,2)</f>
        <v>0</v>
      </c>
      <c r="K182" s="226"/>
      <c r="L182" s="46"/>
      <c r="M182" s="227" t="s">
        <v>1</v>
      </c>
      <c r="N182" s="228" t="s">
        <v>44</v>
      </c>
      <c r="O182" s="93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1" t="s">
        <v>145</v>
      </c>
      <c r="AT182" s="231" t="s">
        <v>141</v>
      </c>
      <c r="AU182" s="231" t="s">
        <v>88</v>
      </c>
      <c r="AY182" s="19" t="s">
        <v>140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9" t="s">
        <v>86</v>
      </c>
      <c r="BK182" s="232">
        <f>ROUND(I182*H182,2)</f>
        <v>0</v>
      </c>
      <c r="BL182" s="19" t="s">
        <v>145</v>
      </c>
      <c r="BM182" s="231" t="s">
        <v>310</v>
      </c>
    </row>
    <row r="183" s="13" customFormat="1">
      <c r="A183" s="13"/>
      <c r="B183" s="240"/>
      <c r="C183" s="241"/>
      <c r="D183" s="242" t="s">
        <v>233</v>
      </c>
      <c r="E183" s="243" t="s">
        <v>1</v>
      </c>
      <c r="F183" s="244" t="s">
        <v>311</v>
      </c>
      <c r="G183" s="241"/>
      <c r="H183" s="243" t="s">
        <v>1</v>
      </c>
      <c r="I183" s="245"/>
      <c r="J183" s="241"/>
      <c r="K183" s="241"/>
      <c r="L183" s="246"/>
      <c r="M183" s="247"/>
      <c r="N183" s="248"/>
      <c r="O183" s="248"/>
      <c r="P183" s="248"/>
      <c r="Q183" s="248"/>
      <c r="R183" s="248"/>
      <c r="S183" s="248"/>
      <c r="T183" s="24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0" t="s">
        <v>233</v>
      </c>
      <c r="AU183" s="250" t="s">
        <v>88</v>
      </c>
      <c r="AV183" s="13" t="s">
        <v>86</v>
      </c>
      <c r="AW183" s="13" t="s">
        <v>35</v>
      </c>
      <c r="AX183" s="13" t="s">
        <v>79</v>
      </c>
      <c r="AY183" s="250" t="s">
        <v>140</v>
      </c>
    </row>
    <row r="184" s="14" customFormat="1">
      <c r="A184" s="14"/>
      <c r="B184" s="251"/>
      <c r="C184" s="252"/>
      <c r="D184" s="242" t="s">
        <v>233</v>
      </c>
      <c r="E184" s="253" t="s">
        <v>1</v>
      </c>
      <c r="F184" s="254" t="s">
        <v>312</v>
      </c>
      <c r="G184" s="252"/>
      <c r="H184" s="255">
        <v>0.63800000000000001</v>
      </c>
      <c r="I184" s="256"/>
      <c r="J184" s="252"/>
      <c r="K184" s="252"/>
      <c r="L184" s="257"/>
      <c r="M184" s="258"/>
      <c r="N184" s="259"/>
      <c r="O184" s="259"/>
      <c r="P184" s="259"/>
      <c r="Q184" s="259"/>
      <c r="R184" s="259"/>
      <c r="S184" s="259"/>
      <c r="T184" s="26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1" t="s">
        <v>233</v>
      </c>
      <c r="AU184" s="261" t="s">
        <v>88</v>
      </c>
      <c r="AV184" s="14" t="s">
        <v>88</v>
      </c>
      <c r="AW184" s="14" t="s">
        <v>35</v>
      </c>
      <c r="AX184" s="14" t="s">
        <v>86</v>
      </c>
      <c r="AY184" s="261" t="s">
        <v>140</v>
      </c>
    </row>
    <row r="185" s="12" customFormat="1" ht="22.8" customHeight="1">
      <c r="A185" s="12"/>
      <c r="B185" s="205"/>
      <c r="C185" s="206"/>
      <c r="D185" s="207" t="s">
        <v>78</v>
      </c>
      <c r="E185" s="233" t="s">
        <v>145</v>
      </c>
      <c r="F185" s="233" t="s">
        <v>313</v>
      </c>
      <c r="G185" s="206"/>
      <c r="H185" s="206"/>
      <c r="I185" s="209"/>
      <c r="J185" s="234">
        <f>BK185</f>
        <v>0</v>
      </c>
      <c r="K185" s="206"/>
      <c r="L185" s="211"/>
      <c r="M185" s="212"/>
      <c r="N185" s="213"/>
      <c r="O185" s="213"/>
      <c r="P185" s="214">
        <f>SUM(P186:P245)</f>
        <v>0</v>
      </c>
      <c r="Q185" s="213"/>
      <c r="R185" s="214">
        <f>SUM(R186:R245)</f>
        <v>85.709961660000005</v>
      </c>
      <c r="S185" s="213"/>
      <c r="T185" s="215">
        <f>SUM(T186:T245)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6" t="s">
        <v>86</v>
      </c>
      <c r="AT185" s="217" t="s">
        <v>78</v>
      </c>
      <c r="AU185" s="217" t="s">
        <v>86</v>
      </c>
      <c r="AY185" s="216" t="s">
        <v>140</v>
      </c>
      <c r="BK185" s="218">
        <f>SUM(BK186:BK245)</f>
        <v>0</v>
      </c>
    </row>
    <row r="186" s="2" customFormat="1" ht="24.15" customHeight="1">
      <c r="A186" s="40"/>
      <c r="B186" s="41"/>
      <c r="C186" s="219" t="s">
        <v>175</v>
      </c>
      <c r="D186" s="219" t="s">
        <v>141</v>
      </c>
      <c r="E186" s="220" t="s">
        <v>314</v>
      </c>
      <c r="F186" s="221" t="s">
        <v>315</v>
      </c>
      <c r="G186" s="222" t="s">
        <v>267</v>
      </c>
      <c r="H186" s="223">
        <v>151.368</v>
      </c>
      <c r="I186" s="224"/>
      <c r="J186" s="225">
        <f>ROUND(I186*H186,2)</f>
        <v>0</v>
      </c>
      <c r="K186" s="226"/>
      <c r="L186" s="46"/>
      <c r="M186" s="227" t="s">
        <v>1</v>
      </c>
      <c r="N186" s="228" t="s">
        <v>44</v>
      </c>
      <c r="O186" s="93"/>
      <c r="P186" s="229">
        <f>O186*H186</f>
        <v>0</v>
      </c>
      <c r="Q186" s="229">
        <v>0.14954000000000001</v>
      </c>
      <c r="R186" s="229">
        <f>Q186*H186</f>
        <v>22.63557072</v>
      </c>
      <c r="S186" s="229">
        <v>0</v>
      </c>
      <c r="T186" s="23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31" t="s">
        <v>145</v>
      </c>
      <c r="AT186" s="231" t="s">
        <v>141</v>
      </c>
      <c r="AU186" s="231" t="s">
        <v>88</v>
      </c>
      <c r="AY186" s="19" t="s">
        <v>140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9" t="s">
        <v>86</v>
      </c>
      <c r="BK186" s="232">
        <f>ROUND(I186*H186,2)</f>
        <v>0</v>
      </c>
      <c r="BL186" s="19" t="s">
        <v>145</v>
      </c>
      <c r="BM186" s="231" t="s">
        <v>316</v>
      </c>
    </row>
    <row r="187" s="13" customFormat="1">
      <c r="A187" s="13"/>
      <c r="B187" s="240"/>
      <c r="C187" s="241"/>
      <c r="D187" s="242" t="s">
        <v>233</v>
      </c>
      <c r="E187" s="243" t="s">
        <v>1</v>
      </c>
      <c r="F187" s="244" t="s">
        <v>311</v>
      </c>
      <c r="G187" s="241"/>
      <c r="H187" s="243" t="s">
        <v>1</v>
      </c>
      <c r="I187" s="245"/>
      <c r="J187" s="241"/>
      <c r="K187" s="241"/>
      <c r="L187" s="246"/>
      <c r="M187" s="247"/>
      <c r="N187" s="248"/>
      <c r="O187" s="248"/>
      <c r="P187" s="248"/>
      <c r="Q187" s="248"/>
      <c r="R187" s="248"/>
      <c r="S187" s="248"/>
      <c r="T187" s="24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0" t="s">
        <v>233</v>
      </c>
      <c r="AU187" s="250" t="s">
        <v>88</v>
      </c>
      <c r="AV187" s="13" t="s">
        <v>86</v>
      </c>
      <c r="AW187" s="13" t="s">
        <v>35</v>
      </c>
      <c r="AX187" s="13" t="s">
        <v>79</v>
      </c>
      <c r="AY187" s="250" t="s">
        <v>140</v>
      </c>
    </row>
    <row r="188" s="14" customFormat="1">
      <c r="A188" s="14"/>
      <c r="B188" s="251"/>
      <c r="C188" s="252"/>
      <c r="D188" s="242" t="s">
        <v>233</v>
      </c>
      <c r="E188" s="253" t="s">
        <v>1</v>
      </c>
      <c r="F188" s="254" t="s">
        <v>317</v>
      </c>
      <c r="G188" s="252"/>
      <c r="H188" s="255">
        <v>151.368</v>
      </c>
      <c r="I188" s="256"/>
      <c r="J188" s="252"/>
      <c r="K188" s="252"/>
      <c r="L188" s="257"/>
      <c r="M188" s="258"/>
      <c r="N188" s="259"/>
      <c r="O188" s="259"/>
      <c r="P188" s="259"/>
      <c r="Q188" s="259"/>
      <c r="R188" s="259"/>
      <c r="S188" s="259"/>
      <c r="T188" s="26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1" t="s">
        <v>233</v>
      </c>
      <c r="AU188" s="261" t="s">
        <v>88</v>
      </c>
      <c r="AV188" s="14" t="s">
        <v>88</v>
      </c>
      <c r="AW188" s="14" t="s">
        <v>35</v>
      </c>
      <c r="AX188" s="14" t="s">
        <v>86</v>
      </c>
      <c r="AY188" s="261" t="s">
        <v>140</v>
      </c>
    </row>
    <row r="189" s="2" customFormat="1" ht="16.5" customHeight="1">
      <c r="A189" s="40"/>
      <c r="B189" s="41"/>
      <c r="C189" s="273" t="s">
        <v>7</v>
      </c>
      <c r="D189" s="273" t="s">
        <v>300</v>
      </c>
      <c r="E189" s="274" t="s">
        <v>318</v>
      </c>
      <c r="F189" s="275" t="s">
        <v>319</v>
      </c>
      <c r="G189" s="276" t="s">
        <v>320</v>
      </c>
      <c r="H189" s="277">
        <v>132.59999999999999</v>
      </c>
      <c r="I189" s="278"/>
      <c r="J189" s="279">
        <f>ROUND(I189*H189,2)</f>
        <v>0</v>
      </c>
      <c r="K189" s="280"/>
      <c r="L189" s="281"/>
      <c r="M189" s="282" t="s">
        <v>1</v>
      </c>
      <c r="N189" s="283" t="s">
        <v>44</v>
      </c>
      <c r="O189" s="93"/>
      <c r="P189" s="229">
        <f>O189*H189</f>
        <v>0</v>
      </c>
      <c r="Q189" s="229">
        <v>0.41299999999999998</v>
      </c>
      <c r="R189" s="229">
        <f>Q189*H189</f>
        <v>54.763799999999996</v>
      </c>
      <c r="S189" s="229">
        <v>0</v>
      </c>
      <c r="T189" s="230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31" t="s">
        <v>165</v>
      </c>
      <c r="AT189" s="231" t="s">
        <v>300</v>
      </c>
      <c r="AU189" s="231" t="s">
        <v>88</v>
      </c>
      <c r="AY189" s="19" t="s">
        <v>140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9" t="s">
        <v>86</v>
      </c>
      <c r="BK189" s="232">
        <f>ROUND(I189*H189,2)</f>
        <v>0</v>
      </c>
      <c r="BL189" s="19" t="s">
        <v>145</v>
      </c>
      <c r="BM189" s="231" t="s">
        <v>321</v>
      </c>
    </row>
    <row r="190" s="14" customFormat="1">
      <c r="A190" s="14"/>
      <c r="B190" s="251"/>
      <c r="C190" s="252"/>
      <c r="D190" s="242" t="s">
        <v>233</v>
      </c>
      <c r="E190" s="253" t="s">
        <v>1</v>
      </c>
      <c r="F190" s="254" t="s">
        <v>322</v>
      </c>
      <c r="G190" s="252"/>
      <c r="H190" s="255">
        <v>132.59999999999999</v>
      </c>
      <c r="I190" s="256"/>
      <c r="J190" s="252"/>
      <c r="K190" s="252"/>
      <c r="L190" s="257"/>
      <c r="M190" s="258"/>
      <c r="N190" s="259"/>
      <c r="O190" s="259"/>
      <c r="P190" s="259"/>
      <c r="Q190" s="259"/>
      <c r="R190" s="259"/>
      <c r="S190" s="259"/>
      <c r="T190" s="26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1" t="s">
        <v>233</v>
      </c>
      <c r="AU190" s="261" t="s">
        <v>88</v>
      </c>
      <c r="AV190" s="14" t="s">
        <v>88</v>
      </c>
      <c r="AW190" s="14" t="s">
        <v>35</v>
      </c>
      <c r="AX190" s="14" t="s">
        <v>86</v>
      </c>
      <c r="AY190" s="261" t="s">
        <v>140</v>
      </c>
    </row>
    <row r="191" s="2" customFormat="1" ht="16.5" customHeight="1">
      <c r="A191" s="40"/>
      <c r="B191" s="41"/>
      <c r="C191" s="219" t="s">
        <v>179</v>
      </c>
      <c r="D191" s="219" t="s">
        <v>141</v>
      </c>
      <c r="E191" s="220" t="s">
        <v>323</v>
      </c>
      <c r="F191" s="221" t="s">
        <v>324</v>
      </c>
      <c r="G191" s="222" t="s">
        <v>231</v>
      </c>
      <c r="H191" s="223">
        <v>1.45</v>
      </c>
      <c r="I191" s="224"/>
      <c r="J191" s="225">
        <f>ROUND(I191*H191,2)</f>
        <v>0</v>
      </c>
      <c r="K191" s="226"/>
      <c r="L191" s="46"/>
      <c r="M191" s="227" t="s">
        <v>1</v>
      </c>
      <c r="N191" s="228" t="s">
        <v>44</v>
      </c>
      <c r="O191" s="93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31" t="s">
        <v>145</v>
      </c>
      <c r="AT191" s="231" t="s">
        <v>141</v>
      </c>
      <c r="AU191" s="231" t="s">
        <v>88</v>
      </c>
      <c r="AY191" s="19" t="s">
        <v>140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9" t="s">
        <v>86</v>
      </c>
      <c r="BK191" s="232">
        <f>ROUND(I191*H191,2)</f>
        <v>0</v>
      </c>
      <c r="BL191" s="19" t="s">
        <v>145</v>
      </c>
      <c r="BM191" s="231" t="s">
        <v>325</v>
      </c>
    </row>
    <row r="192" s="13" customFormat="1">
      <c r="A192" s="13"/>
      <c r="B192" s="240"/>
      <c r="C192" s="241"/>
      <c r="D192" s="242" t="s">
        <v>233</v>
      </c>
      <c r="E192" s="243" t="s">
        <v>1</v>
      </c>
      <c r="F192" s="244" t="s">
        <v>234</v>
      </c>
      <c r="G192" s="241"/>
      <c r="H192" s="243" t="s">
        <v>1</v>
      </c>
      <c r="I192" s="245"/>
      <c r="J192" s="241"/>
      <c r="K192" s="241"/>
      <c r="L192" s="246"/>
      <c r="M192" s="247"/>
      <c r="N192" s="248"/>
      <c r="O192" s="248"/>
      <c r="P192" s="248"/>
      <c r="Q192" s="248"/>
      <c r="R192" s="248"/>
      <c r="S192" s="248"/>
      <c r="T192" s="24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0" t="s">
        <v>233</v>
      </c>
      <c r="AU192" s="250" t="s">
        <v>88</v>
      </c>
      <c r="AV192" s="13" t="s">
        <v>86</v>
      </c>
      <c r="AW192" s="13" t="s">
        <v>35</v>
      </c>
      <c r="AX192" s="13" t="s">
        <v>79</v>
      </c>
      <c r="AY192" s="250" t="s">
        <v>140</v>
      </c>
    </row>
    <row r="193" s="14" customFormat="1">
      <c r="A193" s="14"/>
      <c r="B193" s="251"/>
      <c r="C193" s="252"/>
      <c r="D193" s="242" t="s">
        <v>233</v>
      </c>
      <c r="E193" s="253" t="s">
        <v>1</v>
      </c>
      <c r="F193" s="254" t="s">
        <v>326</v>
      </c>
      <c r="G193" s="252"/>
      <c r="H193" s="255">
        <v>0.72499999999999998</v>
      </c>
      <c r="I193" s="256"/>
      <c r="J193" s="252"/>
      <c r="K193" s="252"/>
      <c r="L193" s="257"/>
      <c r="M193" s="258"/>
      <c r="N193" s="259"/>
      <c r="O193" s="259"/>
      <c r="P193" s="259"/>
      <c r="Q193" s="259"/>
      <c r="R193" s="259"/>
      <c r="S193" s="259"/>
      <c r="T193" s="26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1" t="s">
        <v>233</v>
      </c>
      <c r="AU193" s="261" t="s">
        <v>88</v>
      </c>
      <c r="AV193" s="14" t="s">
        <v>88</v>
      </c>
      <c r="AW193" s="14" t="s">
        <v>35</v>
      </c>
      <c r="AX193" s="14" t="s">
        <v>79</v>
      </c>
      <c r="AY193" s="261" t="s">
        <v>140</v>
      </c>
    </row>
    <row r="194" s="13" customFormat="1">
      <c r="A194" s="13"/>
      <c r="B194" s="240"/>
      <c r="C194" s="241"/>
      <c r="D194" s="242" t="s">
        <v>233</v>
      </c>
      <c r="E194" s="243" t="s">
        <v>1</v>
      </c>
      <c r="F194" s="244" t="s">
        <v>327</v>
      </c>
      <c r="G194" s="241"/>
      <c r="H194" s="243" t="s">
        <v>1</v>
      </c>
      <c r="I194" s="245"/>
      <c r="J194" s="241"/>
      <c r="K194" s="241"/>
      <c r="L194" s="246"/>
      <c r="M194" s="247"/>
      <c r="N194" s="248"/>
      <c r="O194" s="248"/>
      <c r="P194" s="248"/>
      <c r="Q194" s="248"/>
      <c r="R194" s="248"/>
      <c r="S194" s="248"/>
      <c r="T194" s="24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0" t="s">
        <v>233</v>
      </c>
      <c r="AU194" s="250" t="s">
        <v>88</v>
      </c>
      <c r="AV194" s="13" t="s">
        <v>86</v>
      </c>
      <c r="AW194" s="13" t="s">
        <v>35</v>
      </c>
      <c r="AX194" s="13" t="s">
        <v>79</v>
      </c>
      <c r="AY194" s="250" t="s">
        <v>140</v>
      </c>
    </row>
    <row r="195" s="14" customFormat="1">
      <c r="A195" s="14"/>
      <c r="B195" s="251"/>
      <c r="C195" s="252"/>
      <c r="D195" s="242" t="s">
        <v>233</v>
      </c>
      <c r="E195" s="253" t="s">
        <v>1</v>
      </c>
      <c r="F195" s="254" t="s">
        <v>326</v>
      </c>
      <c r="G195" s="252"/>
      <c r="H195" s="255">
        <v>0.72499999999999998</v>
      </c>
      <c r="I195" s="256"/>
      <c r="J195" s="252"/>
      <c r="K195" s="252"/>
      <c r="L195" s="257"/>
      <c r="M195" s="258"/>
      <c r="N195" s="259"/>
      <c r="O195" s="259"/>
      <c r="P195" s="259"/>
      <c r="Q195" s="259"/>
      <c r="R195" s="259"/>
      <c r="S195" s="259"/>
      <c r="T195" s="26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1" t="s">
        <v>233</v>
      </c>
      <c r="AU195" s="261" t="s">
        <v>88</v>
      </c>
      <c r="AV195" s="14" t="s">
        <v>88</v>
      </c>
      <c r="AW195" s="14" t="s">
        <v>35</v>
      </c>
      <c r="AX195" s="14" t="s">
        <v>79</v>
      </c>
      <c r="AY195" s="261" t="s">
        <v>140</v>
      </c>
    </row>
    <row r="196" s="15" customFormat="1">
      <c r="A196" s="15"/>
      <c r="B196" s="262"/>
      <c r="C196" s="263"/>
      <c r="D196" s="242" t="s">
        <v>233</v>
      </c>
      <c r="E196" s="264" t="s">
        <v>1</v>
      </c>
      <c r="F196" s="265" t="s">
        <v>286</v>
      </c>
      <c r="G196" s="263"/>
      <c r="H196" s="266">
        <v>1.45</v>
      </c>
      <c r="I196" s="267"/>
      <c r="J196" s="263"/>
      <c r="K196" s="263"/>
      <c r="L196" s="268"/>
      <c r="M196" s="269"/>
      <c r="N196" s="270"/>
      <c r="O196" s="270"/>
      <c r="P196" s="270"/>
      <c r="Q196" s="270"/>
      <c r="R196" s="270"/>
      <c r="S196" s="270"/>
      <c r="T196" s="271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2" t="s">
        <v>233</v>
      </c>
      <c r="AU196" s="272" t="s">
        <v>88</v>
      </c>
      <c r="AV196" s="15" t="s">
        <v>145</v>
      </c>
      <c r="AW196" s="15" t="s">
        <v>35</v>
      </c>
      <c r="AX196" s="15" t="s">
        <v>86</v>
      </c>
      <c r="AY196" s="272" t="s">
        <v>140</v>
      </c>
    </row>
    <row r="197" s="2" customFormat="1" ht="16.5" customHeight="1">
      <c r="A197" s="40"/>
      <c r="B197" s="41"/>
      <c r="C197" s="219" t="s">
        <v>328</v>
      </c>
      <c r="D197" s="219" t="s">
        <v>141</v>
      </c>
      <c r="E197" s="220" t="s">
        <v>329</v>
      </c>
      <c r="F197" s="221" t="s">
        <v>330</v>
      </c>
      <c r="G197" s="222" t="s">
        <v>267</v>
      </c>
      <c r="H197" s="223">
        <v>14.5</v>
      </c>
      <c r="I197" s="224"/>
      <c r="J197" s="225">
        <f>ROUND(I197*H197,2)</f>
        <v>0</v>
      </c>
      <c r="K197" s="226"/>
      <c r="L197" s="46"/>
      <c r="M197" s="227" t="s">
        <v>1</v>
      </c>
      <c r="N197" s="228" t="s">
        <v>44</v>
      </c>
      <c r="O197" s="93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31" t="s">
        <v>145</v>
      </c>
      <c r="AT197" s="231" t="s">
        <v>141</v>
      </c>
      <c r="AU197" s="231" t="s">
        <v>88</v>
      </c>
      <c r="AY197" s="19" t="s">
        <v>140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9" t="s">
        <v>86</v>
      </c>
      <c r="BK197" s="232">
        <f>ROUND(I197*H197,2)</f>
        <v>0</v>
      </c>
      <c r="BL197" s="19" t="s">
        <v>145</v>
      </c>
      <c r="BM197" s="231" t="s">
        <v>331</v>
      </c>
    </row>
    <row r="198" s="13" customFormat="1">
      <c r="A198" s="13"/>
      <c r="B198" s="240"/>
      <c r="C198" s="241"/>
      <c r="D198" s="242" t="s">
        <v>233</v>
      </c>
      <c r="E198" s="243" t="s">
        <v>1</v>
      </c>
      <c r="F198" s="244" t="s">
        <v>234</v>
      </c>
      <c r="G198" s="241"/>
      <c r="H198" s="243" t="s">
        <v>1</v>
      </c>
      <c r="I198" s="245"/>
      <c r="J198" s="241"/>
      <c r="K198" s="241"/>
      <c r="L198" s="246"/>
      <c r="M198" s="247"/>
      <c r="N198" s="248"/>
      <c r="O198" s="248"/>
      <c r="P198" s="248"/>
      <c r="Q198" s="248"/>
      <c r="R198" s="248"/>
      <c r="S198" s="248"/>
      <c r="T198" s="24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0" t="s">
        <v>233</v>
      </c>
      <c r="AU198" s="250" t="s">
        <v>88</v>
      </c>
      <c r="AV198" s="13" t="s">
        <v>86</v>
      </c>
      <c r="AW198" s="13" t="s">
        <v>35</v>
      </c>
      <c r="AX198" s="13" t="s">
        <v>79</v>
      </c>
      <c r="AY198" s="250" t="s">
        <v>140</v>
      </c>
    </row>
    <row r="199" s="14" customFormat="1">
      <c r="A199" s="14"/>
      <c r="B199" s="251"/>
      <c r="C199" s="252"/>
      <c r="D199" s="242" t="s">
        <v>233</v>
      </c>
      <c r="E199" s="253" t="s">
        <v>1</v>
      </c>
      <c r="F199" s="254" t="s">
        <v>332</v>
      </c>
      <c r="G199" s="252"/>
      <c r="H199" s="255">
        <v>7.25</v>
      </c>
      <c r="I199" s="256"/>
      <c r="J199" s="252"/>
      <c r="K199" s="252"/>
      <c r="L199" s="257"/>
      <c r="M199" s="258"/>
      <c r="N199" s="259"/>
      <c r="O199" s="259"/>
      <c r="P199" s="259"/>
      <c r="Q199" s="259"/>
      <c r="R199" s="259"/>
      <c r="S199" s="259"/>
      <c r="T199" s="26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1" t="s">
        <v>233</v>
      </c>
      <c r="AU199" s="261" t="s">
        <v>88</v>
      </c>
      <c r="AV199" s="14" t="s">
        <v>88</v>
      </c>
      <c r="AW199" s="14" t="s">
        <v>35</v>
      </c>
      <c r="AX199" s="14" t="s">
        <v>79</v>
      </c>
      <c r="AY199" s="261" t="s">
        <v>140</v>
      </c>
    </row>
    <row r="200" s="13" customFormat="1">
      <c r="A200" s="13"/>
      <c r="B200" s="240"/>
      <c r="C200" s="241"/>
      <c r="D200" s="242" t="s">
        <v>233</v>
      </c>
      <c r="E200" s="243" t="s">
        <v>1</v>
      </c>
      <c r="F200" s="244" t="s">
        <v>327</v>
      </c>
      <c r="G200" s="241"/>
      <c r="H200" s="243" t="s">
        <v>1</v>
      </c>
      <c r="I200" s="245"/>
      <c r="J200" s="241"/>
      <c r="K200" s="241"/>
      <c r="L200" s="246"/>
      <c r="M200" s="247"/>
      <c r="N200" s="248"/>
      <c r="O200" s="248"/>
      <c r="P200" s="248"/>
      <c r="Q200" s="248"/>
      <c r="R200" s="248"/>
      <c r="S200" s="248"/>
      <c r="T200" s="24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0" t="s">
        <v>233</v>
      </c>
      <c r="AU200" s="250" t="s">
        <v>88</v>
      </c>
      <c r="AV200" s="13" t="s">
        <v>86</v>
      </c>
      <c r="AW200" s="13" t="s">
        <v>35</v>
      </c>
      <c r="AX200" s="13" t="s">
        <v>79</v>
      </c>
      <c r="AY200" s="250" t="s">
        <v>140</v>
      </c>
    </row>
    <row r="201" s="14" customFormat="1">
      <c r="A201" s="14"/>
      <c r="B201" s="251"/>
      <c r="C201" s="252"/>
      <c r="D201" s="242" t="s">
        <v>233</v>
      </c>
      <c r="E201" s="253" t="s">
        <v>1</v>
      </c>
      <c r="F201" s="254" t="s">
        <v>332</v>
      </c>
      <c r="G201" s="252"/>
      <c r="H201" s="255">
        <v>7.25</v>
      </c>
      <c r="I201" s="256"/>
      <c r="J201" s="252"/>
      <c r="K201" s="252"/>
      <c r="L201" s="257"/>
      <c r="M201" s="258"/>
      <c r="N201" s="259"/>
      <c r="O201" s="259"/>
      <c r="P201" s="259"/>
      <c r="Q201" s="259"/>
      <c r="R201" s="259"/>
      <c r="S201" s="259"/>
      <c r="T201" s="26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1" t="s">
        <v>233</v>
      </c>
      <c r="AU201" s="261" t="s">
        <v>88</v>
      </c>
      <c r="AV201" s="14" t="s">
        <v>88</v>
      </c>
      <c r="AW201" s="14" t="s">
        <v>35</v>
      </c>
      <c r="AX201" s="14" t="s">
        <v>79</v>
      </c>
      <c r="AY201" s="261" t="s">
        <v>140</v>
      </c>
    </row>
    <row r="202" s="15" customFormat="1">
      <c r="A202" s="15"/>
      <c r="B202" s="262"/>
      <c r="C202" s="263"/>
      <c r="D202" s="242" t="s">
        <v>233</v>
      </c>
      <c r="E202" s="264" t="s">
        <v>1</v>
      </c>
      <c r="F202" s="265" t="s">
        <v>286</v>
      </c>
      <c r="G202" s="263"/>
      <c r="H202" s="266">
        <v>14.5</v>
      </c>
      <c r="I202" s="267"/>
      <c r="J202" s="263"/>
      <c r="K202" s="263"/>
      <c r="L202" s="268"/>
      <c r="M202" s="269"/>
      <c r="N202" s="270"/>
      <c r="O202" s="270"/>
      <c r="P202" s="270"/>
      <c r="Q202" s="270"/>
      <c r="R202" s="270"/>
      <c r="S202" s="270"/>
      <c r="T202" s="271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2" t="s">
        <v>233</v>
      </c>
      <c r="AU202" s="272" t="s">
        <v>88</v>
      </c>
      <c r="AV202" s="15" t="s">
        <v>145</v>
      </c>
      <c r="AW202" s="15" t="s">
        <v>35</v>
      </c>
      <c r="AX202" s="15" t="s">
        <v>86</v>
      </c>
      <c r="AY202" s="272" t="s">
        <v>140</v>
      </c>
    </row>
    <row r="203" s="2" customFormat="1" ht="16.5" customHeight="1">
      <c r="A203" s="40"/>
      <c r="B203" s="41"/>
      <c r="C203" s="219" t="s">
        <v>183</v>
      </c>
      <c r="D203" s="219" t="s">
        <v>141</v>
      </c>
      <c r="E203" s="220" t="s">
        <v>333</v>
      </c>
      <c r="F203" s="221" t="s">
        <v>334</v>
      </c>
      <c r="G203" s="222" t="s">
        <v>267</v>
      </c>
      <c r="H203" s="223">
        <v>14.5</v>
      </c>
      <c r="I203" s="224"/>
      <c r="J203" s="225">
        <f>ROUND(I203*H203,2)</f>
        <v>0</v>
      </c>
      <c r="K203" s="226"/>
      <c r="L203" s="46"/>
      <c r="M203" s="227" t="s">
        <v>1</v>
      </c>
      <c r="N203" s="228" t="s">
        <v>44</v>
      </c>
      <c r="O203" s="93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31" t="s">
        <v>145</v>
      </c>
      <c r="AT203" s="231" t="s">
        <v>141</v>
      </c>
      <c r="AU203" s="231" t="s">
        <v>88</v>
      </c>
      <c r="AY203" s="19" t="s">
        <v>140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9" t="s">
        <v>86</v>
      </c>
      <c r="BK203" s="232">
        <f>ROUND(I203*H203,2)</f>
        <v>0</v>
      </c>
      <c r="BL203" s="19" t="s">
        <v>145</v>
      </c>
      <c r="BM203" s="231" t="s">
        <v>335</v>
      </c>
    </row>
    <row r="204" s="2" customFormat="1" ht="24.15" customHeight="1">
      <c r="A204" s="40"/>
      <c r="B204" s="41"/>
      <c r="C204" s="219" t="s">
        <v>336</v>
      </c>
      <c r="D204" s="219" t="s">
        <v>141</v>
      </c>
      <c r="E204" s="220" t="s">
        <v>337</v>
      </c>
      <c r="F204" s="221" t="s">
        <v>338</v>
      </c>
      <c r="G204" s="222" t="s">
        <v>267</v>
      </c>
      <c r="H204" s="223">
        <v>14.5</v>
      </c>
      <c r="I204" s="224"/>
      <c r="J204" s="225">
        <f>ROUND(I204*H204,2)</f>
        <v>0</v>
      </c>
      <c r="K204" s="226"/>
      <c r="L204" s="46"/>
      <c r="M204" s="227" t="s">
        <v>1</v>
      </c>
      <c r="N204" s="228" t="s">
        <v>44</v>
      </c>
      <c r="O204" s="93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31" t="s">
        <v>145</v>
      </c>
      <c r="AT204" s="231" t="s">
        <v>141</v>
      </c>
      <c r="AU204" s="231" t="s">
        <v>88</v>
      </c>
      <c r="AY204" s="19" t="s">
        <v>140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9" t="s">
        <v>86</v>
      </c>
      <c r="BK204" s="232">
        <f>ROUND(I204*H204,2)</f>
        <v>0</v>
      </c>
      <c r="BL204" s="19" t="s">
        <v>145</v>
      </c>
      <c r="BM204" s="231" t="s">
        <v>339</v>
      </c>
    </row>
    <row r="205" s="2" customFormat="1" ht="24.15" customHeight="1">
      <c r="A205" s="40"/>
      <c r="B205" s="41"/>
      <c r="C205" s="219" t="s">
        <v>186</v>
      </c>
      <c r="D205" s="219" t="s">
        <v>141</v>
      </c>
      <c r="E205" s="220" t="s">
        <v>340</v>
      </c>
      <c r="F205" s="221" t="s">
        <v>341</v>
      </c>
      <c r="G205" s="222" t="s">
        <v>267</v>
      </c>
      <c r="H205" s="223">
        <v>14.5</v>
      </c>
      <c r="I205" s="224"/>
      <c r="J205" s="225">
        <f>ROUND(I205*H205,2)</f>
        <v>0</v>
      </c>
      <c r="K205" s="226"/>
      <c r="L205" s="46"/>
      <c r="M205" s="227" t="s">
        <v>1</v>
      </c>
      <c r="N205" s="228" t="s">
        <v>44</v>
      </c>
      <c r="O205" s="93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31" t="s">
        <v>145</v>
      </c>
      <c r="AT205" s="231" t="s">
        <v>141</v>
      </c>
      <c r="AU205" s="231" t="s">
        <v>88</v>
      </c>
      <c r="AY205" s="19" t="s">
        <v>140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9" t="s">
        <v>86</v>
      </c>
      <c r="BK205" s="232">
        <f>ROUND(I205*H205,2)</f>
        <v>0</v>
      </c>
      <c r="BL205" s="19" t="s">
        <v>145</v>
      </c>
      <c r="BM205" s="231" t="s">
        <v>342</v>
      </c>
    </row>
    <row r="206" s="2" customFormat="1" ht="24.15" customHeight="1">
      <c r="A206" s="40"/>
      <c r="B206" s="41"/>
      <c r="C206" s="219" t="s">
        <v>343</v>
      </c>
      <c r="D206" s="219" t="s">
        <v>141</v>
      </c>
      <c r="E206" s="220" t="s">
        <v>344</v>
      </c>
      <c r="F206" s="221" t="s">
        <v>345</v>
      </c>
      <c r="G206" s="222" t="s">
        <v>267</v>
      </c>
      <c r="H206" s="223">
        <v>14.5</v>
      </c>
      <c r="I206" s="224"/>
      <c r="J206" s="225">
        <f>ROUND(I206*H206,2)</f>
        <v>0</v>
      </c>
      <c r="K206" s="226"/>
      <c r="L206" s="46"/>
      <c r="M206" s="227" t="s">
        <v>1</v>
      </c>
      <c r="N206" s="228" t="s">
        <v>44</v>
      </c>
      <c r="O206" s="93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1" t="s">
        <v>145</v>
      </c>
      <c r="AT206" s="231" t="s">
        <v>141</v>
      </c>
      <c r="AU206" s="231" t="s">
        <v>88</v>
      </c>
      <c r="AY206" s="19" t="s">
        <v>140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9" t="s">
        <v>86</v>
      </c>
      <c r="BK206" s="232">
        <f>ROUND(I206*H206,2)</f>
        <v>0</v>
      </c>
      <c r="BL206" s="19" t="s">
        <v>145</v>
      </c>
      <c r="BM206" s="231" t="s">
        <v>346</v>
      </c>
    </row>
    <row r="207" s="13" customFormat="1">
      <c r="A207" s="13"/>
      <c r="B207" s="240"/>
      <c r="C207" s="241"/>
      <c r="D207" s="242" t="s">
        <v>233</v>
      </c>
      <c r="E207" s="243" t="s">
        <v>1</v>
      </c>
      <c r="F207" s="244" t="s">
        <v>234</v>
      </c>
      <c r="G207" s="241"/>
      <c r="H207" s="243" t="s">
        <v>1</v>
      </c>
      <c r="I207" s="245"/>
      <c r="J207" s="241"/>
      <c r="K207" s="241"/>
      <c r="L207" s="246"/>
      <c r="M207" s="247"/>
      <c r="N207" s="248"/>
      <c r="O207" s="248"/>
      <c r="P207" s="248"/>
      <c r="Q207" s="248"/>
      <c r="R207" s="248"/>
      <c r="S207" s="248"/>
      <c r="T207" s="24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0" t="s">
        <v>233</v>
      </c>
      <c r="AU207" s="250" t="s">
        <v>88</v>
      </c>
      <c r="AV207" s="13" t="s">
        <v>86</v>
      </c>
      <c r="AW207" s="13" t="s">
        <v>35</v>
      </c>
      <c r="AX207" s="13" t="s">
        <v>79</v>
      </c>
      <c r="AY207" s="250" t="s">
        <v>140</v>
      </c>
    </row>
    <row r="208" s="14" customFormat="1">
      <c r="A208" s="14"/>
      <c r="B208" s="251"/>
      <c r="C208" s="252"/>
      <c r="D208" s="242" t="s">
        <v>233</v>
      </c>
      <c r="E208" s="253" t="s">
        <v>1</v>
      </c>
      <c r="F208" s="254" t="s">
        <v>332</v>
      </c>
      <c r="G208" s="252"/>
      <c r="H208" s="255">
        <v>7.25</v>
      </c>
      <c r="I208" s="256"/>
      <c r="J208" s="252"/>
      <c r="K208" s="252"/>
      <c r="L208" s="257"/>
      <c r="M208" s="258"/>
      <c r="N208" s="259"/>
      <c r="O208" s="259"/>
      <c r="P208" s="259"/>
      <c r="Q208" s="259"/>
      <c r="R208" s="259"/>
      <c r="S208" s="259"/>
      <c r="T208" s="26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1" t="s">
        <v>233</v>
      </c>
      <c r="AU208" s="261" t="s">
        <v>88</v>
      </c>
      <c r="AV208" s="14" t="s">
        <v>88</v>
      </c>
      <c r="AW208" s="14" t="s">
        <v>35</v>
      </c>
      <c r="AX208" s="14" t="s">
        <v>79</v>
      </c>
      <c r="AY208" s="261" t="s">
        <v>140</v>
      </c>
    </row>
    <row r="209" s="13" customFormat="1">
      <c r="A209" s="13"/>
      <c r="B209" s="240"/>
      <c r="C209" s="241"/>
      <c r="D209" s="242" t="s">
        <v>233</v>
      </c>
      <c r="E209" s="243" t="s">
        <v>1</v>
      </c>
      <c r="F209" s="244" t="s">
        <v>327</v>
      </c>
      <c r="G209" s="241"/>
      <c r="H209" s="243" t="s">
        <v>1</v>
      </c>
      <c r="I209" s="245"/>
      <c r="J209" s="241"/>
      <c r="K209" s="241"/>
      <c r="L209" s="246"/>
      <c r="M209" s="247"/>
      <c r="N209" s="248"/>
      <c r="O209" s="248"/>
      <c r="P209" s="248"/>
      <c r="Q209" s="248"/>
      <c r="R209" s="248"/>
      <c r="S209" s="248"/>
      <c r="T209" s="24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0" t="s">
        <v>233</v>
      </c>
      <c r="AU209" s="250" t="s">
        <v>88</v>
      </c>
      <c r="AV209" s="13" t="s">
        <v>86</v>
      </c>
      <c r="AW209" s="13" t="s">
        <v>35</v>
      </c>
      <c r="AX209" s="13" t="s">
        <v>79</v>
      </c>
      <c r="AY209" s="250" t="s">
        <v>140</v>
      </c>
    </row>
    <row r="210" s="14" customFormat="1">
      <c r="A210" s="14"/>
      <c r="B210" s="251"/>
      <c r="C210" s="252"/>
      <c r="D210" s="242" t="s">
        <v>233</v>
      </c>
      <c r="E210" s="253" t="s">
        <v>1</v>
      </c>
      <c r="F210" s="254" t="s">
        <v>332</v>
      </c>
      <c r="G210" s="252"/>
      <c r="H210" s="255">
        <v>7.25</v>
      </c>
      <c r="I210" s="256"/>
      <c r="J210" s="252"/>
      <c r="K210" s="252"/>
      <c r="L210" s="257"/>
      <c r="M210" s="258"/>
      <c r="N210" s="259"/>
      <c r="O210" s="259"/>
      <c r="P210" s="259"/>
      <c r="Q210" s="259"/>
      <c r="R210" s="259"/>
      <c r="S210" s="259"/>
      <c r="T210" s="26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1" t="s">
        <v>233</v>
      </c>
      <c r="AU210" s="261" t="s">
        <v>88</v>
      </c>
      <c r="AV210" s="14" t="s">
        <v>88</v>
      </c>
      <c r="AW210" s="14" t="s">
        <v>35</v>
      </c>
      <c r="AX210" s="14" t="s">
        <v>79</v>
      </c>
      <c r="AY210" s="261" t="s">
        <v>140</v>
      </c>
    </row>
    <row r="211" s="15" customFormat="1">
      <c r="A211" s="15"/>
      <c r="B211" s="262"/>
      <c r="C211" s="263"/>
      <c r="D211" s="242" t="s">
        <v>233</v>
      </c>
      <c r="E211" s="264" t="s">
        <v>1</v>
      </c>
      <c r="F211" s="265" t="s">
        <v>286</v>
      </c>
      <c r="G211" s="263"/>
      <c r="H211" s="266">
        <v>14.5</v>
      </c>
      <c r="I211" s="267"/>
      <c r="J211" s="263"/>
      <c r="K211" s="263"/>
      <c r="L211" s="268"/>
      <c r="M211" s="269"/>
      <c r="N211" s="270"/>
      <c r="O211" s="270"/>
      <c r="P211" s="270"/>
      <c r="Q211" s="270"/>
      <c r="R211" s="270"/>
      <c r="S211" s="270"/>
      <c r="T211" s="271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2" t="s">
        <v>233</v>
      </c>
      <c r="AU211" s="272" t="s">
        <v>88</v>
      </c>
      <c r="AV211" s="15" t="s">
        <v>145</v>
      </c>
      <c r="AW211" s="15" t="s">
        <v>35</v>
      </c>
      <c r="AX211" s="15" t="s">
        <v>86</v>
      </c>
      <c r="AY211" s="272" t="s">
        <v>140</v>
      </c>
    </row>
    <row r="212" s="2" customFormat="1" ht="16.5" customHeight="1">
      <c r="A212" s="40"/>
      <c r="B212" s="41"/>
      <c r="C212" s="219" t="s">
        <v>347</v>
      </c>
      <c r="D212" s="219" t="s">
        <v>141</v>
      </c>
      <c r="E212" s="220" t="s">
        <v>348</v>
      </c>
      <c r="F212" s="221" t="s">
        <v>349</v>
      </c>
      <c r="G212" s="222" t="s">
        <v>247</v>
      </c>
      <c r="H212" s="223">
        <v>0.75</v>
      </c>
      <c r="I212" s="224"/>
      <c r="J212" s="225">
        <f>ROUND(I212*H212,2)</f>
        <v>0</v>
      </c>
      <c r="K212" s="226"/>
      <c r="L212" s="46"/>
      <c r="M212" s="227" t="s">
        <v>1</v>
      </c>
      <c r="N212" s="228" t="s">
        <v>44</v>
      </c>
      <c r="O212" s="93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31" t="s">
        <v>145</v>
      </c>
      <c r="AT212" s="231" t="s">
        <v>141</v>
      </c>
      <c r="AU212" s="231" t="s">
        <v>88</v>
      </c>
      <c r="AY212" s="19" t="s">
        <v>140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9" t="s">
        <v>86</v>
      </c>
      <c r="BK212" s="232">
        <f>ROUND(I212*H212,2)</f>
        <v>0</v>
      </c>
      <c r="BL212" s="19" t="s">
        <v>145</v>
      </c>
      <c r="BM212" s="231" t="s">
        <v>350</v>
      </c>
    </row>
    <row r="213" s="2" customFormat="1" ht="16.5" customHeight="1">
      <c r="A213" s="40"/>
      <c r="B213" s="41"/>
      <c r="C213" s="219" t="s">
        <v>351</v>
      </c>
      <c r="D213" s="219" t="s">
        <v>141</v>
      </c>
      <c r="E213" s="220" t="s">
        <v>352</v>
      </c>
      <c r="F213" s="221" t="s">
        <v>353</v>
      </c>
      <c r="G213" s="222" t="s">
        <v>231</v>
      </c>
      <c r="H213" s="223">
        <v>3.2480000000000002</v>
      </c>
      <c r="I213" s="224"/>
      <c r="J213" s="225">
        <f>ROUND(I213*H213,2)</f>
        <v>0</v>
      </c>
      <c r="K213" s="226"/>
      <c r="L213" s="46"/>
      <c r="M213" s="227" t="s">
        <v>1</v>
      </c>
      <c r="N213" s="228" t="s">
        <v>44</v>
      </c>
      <c r="O213" s="93"/>
      <c r="P213" s="229">
        <f>O213*H213</f>
        <v>0</v>
      </c>
      <c r="Q213" s="229">
        <v>2.4533999999999998</v>
      </c>
      <c r="R213" s="229">
        <f>Q213*H213</f>
        <v>7.9686431999999998</v>
      </c>
      <c r="S213" s="229">
        <v>0</v>
      </c>
      <c r="T213" s="230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1" t="s">
        <v>145</v>
      </c>
      <c r="AT213" s="231" t="s">
        <v>141</v>
      </c>
      <c r="AU213" s="231" t="s">
        <v>88</v>
      </c>
      <c r="AY213" s="19" t="s">
        <v>140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9" t="s">
        <v>86</v>
      </c>
      <c r="BK213" s="232">
        <f>ROUND(I213*H213,2)</f>
        <v>0</v>
      </c>
      <c r="BL213" s="19" t="s">
        <v>145</v>
      </c>
      <c r="BM213" s="231" t="s">
        <v>354</v>
      </c>
    </row>
    <row r="214" s="13" customFormat="1">
      <c r="A214" s="13"/>
      <c r="B214" s="240"/>
      <c r="C214" s="241"/>
      <c r="D214" s="242" t="s">
        <v>233</v>
      </c>
      <c r="E214" s="243" t="s">
        <v>1</v>
      </c>
      <c r="F214" s="244" t="s">
        <v>234</v>
      </c>
      <c r="G214" s="241"/>
      <c r="H214" s="243" t="s">
        <v>1</v>
      </c>
      <c r="I214" s="245"/>
      <c r="J214" s="241"/>
      <c r="K214" s="241"/>
      <c r="L214" s="246"/>
      <c r="M214" s="247"/>
      <c r="N214" s="248"/>
      <c r="O214" s="248"/>
      <c r="P214" s="248"/>
      <c r="Q214" s="248"/>
      <c r="R214" s="248"/>
      <c r="S214" s="248"/>
      <c r="T214" s="24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0" t="s">
        <v>233</v>
      </c>
      <c r="AU214" s="250" t="s">
        <v>88</v>
      </c>
      <c r="AV214" s="13" t="s">
        <v>86</v>
      </c>
      <c r="AW214" s="13" t="s">
        <v>35</v>
      </c>
      <c r="AX214" s="13" t="s">
        <v>79</v>
      </c>
      <c r="AY214" s="250" t="s">
        <v>140</v>
      </c>
    </row>
    <row r="215" s="14" customFormat="1">
      <c r="A215" s="14"/>
      <c r="B215" s="251"/>
      <c r="C215" s="252"/>
      <c r="D215" s="242" t="s">
        <v>233</v>
      </c>
      <c r="E215" s="253" t="s">
        <v>1</v>
      </c>
      <c r="F215" s="254" t="s">
        <v>355</v>
      </c>
      <c r="G215" s="252"/>
      <c r="H215" s="255">
        <v>0.51700000000000002</v>
      </c>
      <c r="I215" s="256"/>
      <c r="J215" s="252"/>
      <c r="K215" s="252"/>
      <c r="L215" s="257"/>
      <c r="M215" s="258"/>
      <c r="N215" s="259"/>
      <c r="O215" s="259"/>
      <c r="P215" s="259"/>
      <c r="Q215" s="259"/>
      <c r="R215" s="259"/>
      <c r="S215" s="259"/>
      <c r="T215" s="26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1" t="s">
        <v>233</v>
      </c>
      <c r="AU215" s="261" t="s">
        <v>88</v>
      </c>
      <c r="AV215" s="14" t="s">
        <v>88</v>
      </c>
      <c r="AW215" s="14" t="s">
        <v>35</v>
      </c>
      <c r="AX215" s="14" t="s">
        <v>79</v>
      </c>
      <c r="AY215" s="261" t="s">
        <v>140</v>
      </c>
    </row>
    <row r="216" s="13" customFormat="1">
      <c r="A216" s="13"/>
      <c r="B216" s="240"/>
      <c r="C216" s="241"/>
      <c r="D216" s="242" t="s">
        <v>233</v>
      </c>
      <c r="E216" s="243" t="s">
        <v>1</v>
      </c>
      <c r="F216" s="244" t="s">
        <v>327</v>
      </c>
      <c r="G216" s="241"/>
      <c r="H216" s="243" t="s">
        <v>1</v>
      </c>
      <c r="I216" s="245"/>
      <c r="J216" s="241"/>
      <c r="K216" s="241"/>
      <c r="L216" s="246"/>
      <c r="M216" s="247"/>
      <c r="N216" s="248"/>
      <c r="O216" s="248"/>
      <c r="P216" s="248"/>
      <c r="Q216" s="248"/>
      <c r="R216" s="248"/>
      <c r="S216" s="248"/>
      <c r="T216" s="24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0" t="s">
        <v>233</v>
      </c>
      <c r="AU216" s="250" t="s">
        <v>88</v>
      </c>
      <c r="AV216" s="13" t="s">
        <v>86</v>
      </c>
      <c r="AW216" s="13" t="s">
        <v>35</v>
      </c>
      <c r="AX216" s="13" t="s">
        <v>79</v>
      </c>
      <c r="AY216" s="250" t="s">
        <v>140</v>
      </c>
    </row>
    <row r="217" s="14" customFormat="1">
      <c r="A217" s="14"/>
      <c r="B217" s="251"/>
      <c r="C217" s="252"/>
      <c r="D217" s="242" t="s">
        <v>233</v>
      </c>
      <c r="E217" s="253" t="s">
        <v>1</v>
      </c>
      <c r="F217" s="254" t="s">
        <v>355</v>
      </c>
      <c r="G217" s="252"/>
      <c r="H217" s="255">
        <v>0.51700000000000002</v>
      </c>
      <c r="I217" s="256"/>
      <c r="J217" s="252"/>
      <c r="K217" s="252"/>
      <c r="L217" s="257"/>
      <c r="M217" s="258"/>
      <c r="N217" s="259"/>
      <c r="O217" s="259"/>
      <c r="P217" s="259"/>
      <c r="Q217" s="259"/>
      <c r="R217" s="259"/>
      <c r="S217" s="259"/>
      <c r="T217" s="26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1" t="s">
        <v>233</v>
      </c>
      <c r="AU217" s="261" t="s">
        <v>88</v>
      </c>
      <c r="AV217" s="14" t="s">
        <v>88</v>
      </c>
      <c r="AW217" s="14" t="s">
        <v>35</v>
      </c>
      <c r="AX217" s="14" t="s">
        <v>79</v>
      </c>
      <c r="AY217" s="261" t="s">
        <v>140</v>
      </c>
    </row>
    <row r="218" s="13" customFormat="1">
      <c r="A218" s="13"/>
      <c r="B218" s="240"/>
      <c r="C218" s="241"/>
      <c r="D218" s="242" t="s">
        <v>233</v>
      </c>
      <c r="E218" s="243" t="s">
        <v>1</v>
      </c>
      <c r="F218" s="244" t="s">
        <v>311</v>
      </c>
      <c r="G218" s="241"/>
      <c r="H218" s="243" t="s">
        <v>1</v>
      </c>
      <c r="I218" s="245"/>
      <c r="J218" s="241"/>
      <c r="K218" s="241"/>
      <c r="L218" s="246"/>
      <c r="M218" s="247"/>
      <c r="N218" s="248"/>
      <c r="O218" s="248"/>
      <c r="P218" s="248"/>
      <c r="Q218" s="248"/>
      <c r="R218" s="248"/>
      <c r="S218" s="248"/>
      <c r="T218" s="24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0" t="s">
        <v>233</v>
      </c>
      <c r="AU218" s="250" t="s">
        <v>88</v>
      </c>
      <c r="AV218" s="13" t="s">
        <v>86</v>
      </c>
      <c r="AW218" s="13" t="s">
        <v>35</v>
      </c>
      <c r="AX218" s="13" t="s">
        <v>79</v>
      </c>
      <c r="AY218" s="250" t="s">
        <v>140</v>
      </c>
    </row>
    <row r="219" s="14" customFormat="1">
      <c r="A219" s="14"/>
      <c r="B219" s="251"/>
      <c r="C219" s="252"/>
      <c r="D219" s="242" t="s">
        <v>233</v>
      </c>
      <c r="E219" s="253" t="s">
        <v>1</v>
      </c>
      <c r="F219" s="254" t="s">
        <v>356</v>
      </c>
      <c r="G219" s="252"/>
      <c r="H219" s="255">
        <v>2.0899999999999999</v>
      </c>
      <c r="I219" s="256"/>
      <c r="J219" s="252"/>
      <c r="K219" s="252"/>
      <c r="L219" s="257"/>
      <c r="M219" s="258"/>
      <c r="N219" s="259"/>
      <c r="O219" s="259"/>
      <c r="P219" s="259"/>
      <c r="Q219" s="259"/>
      <c r="R219" s="259"/>
      <c r="S219" s="259"/>
      <c r="T219" s="26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1" t="s">
        <v>233</v>
      </c>
      <c r="AU219" s="261" t="s">
        <v>88</v>
      </c>
      <c r="AV219" s="14" t="s">
        <v>88</v>
      </c>
      <c r="AW219" s="14" t="s">
        <v>35</v>
      </c>
      <c r="AX219" s="14" t="s">
        <v>79</v>
      </c>
      <c r="AY219" s="261" t="s">
        <v>140</v>
      </c>
    </row>
    <row r="220" s="14" customFormat="1">
      <c r="A220" s="14"/>
      <c r="B220" s="251"/>
      <c r="C220" s="252"/>
      <c r="D220" s="242" t="s">
        <v>233</v>
      </c>
      <c r="E220" s="253" t="s">
        <v>1</v>
      </c>
      <c r="F220" s="254" t="s">
        <v>357</v>
      </c>
      <c r="G220" s="252"/>
      <c r="H220" s="255">
        <v>0.124</v>
      </c>
      <c r="I220" s="256"/>
      <c r="J220" s="252"/>
      <c r="K220" s="252"/>
      <c r="L220" s="257"/>
      <c r="M220" s="258"/>
      <c r="N220" s="259"/>
      <c r="O220" s="259"/>
      <c r="P220" s="259"/>
      <c r="Q220" s="259"/>
      <c r="R220" s="259"/>
      <c r="S220" s="259"/>
      <c r="T220" s="26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1" t="s">
        <v>233</v>
      </c>
      <c r="AU220" s="261" t="s">
        <v>88</v>
      </c>
      <c r="AV220" s="14" t="s">
        <v>88</v>
      </c>
      <c r="AW220" s="14" t="s">
        <v>35</v>
      </c>
      <c r="AX220" s="14" t="s">
        <v>79</v>
      </c>
      <c r="AY220" s="261" t="s">
        <v>140</v>
      </c>
    </row>
    <row r="221" s="15" customFormat="1">
      <c r="A221" s="15"/>
      <c r="B221" s="262"/>
      <c r="C221" s="263"/>
      <c r="D221" s="242" t="s">
        <v>233</v>
      </c>
      <c r="E221" s="264" t="s">
        <v>1</v>
      </c>
      <c r="F221" s="265" t="s">
        <v>286</v>
      </c>
      <c r="G221" s="263"/>
      <c r="H221" s="266">
        <v>3.2480000000000002</v>
      </c>
      <c r="I221" s="267"/>
      <c r="J221" s="263"/>
      <c r="K221" s="263"/>
      <c r="L221" s="268"/>
      <c r="M221" s="269"/>
      <c r="N221" s="270"/>
      <c r="O221" s="270"/>
      <c r="P221" s="270"/>
      <c r="Q221" s="270"/>
      <c r="R221" s="270"/>
      <c r="S221" s="270"/>
      <c r="T221" s="271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2" t="s">
        <v>233</v>
      </c>
      <c r="AU221" s="272" t="s">
        <v>88</v>
      </c>
      <c r="AV221" s="15" t="s">
        <v>145</v>
      </c>
      <c r="AW221" s="15" t="s">
        <v>35</v>
      </c>
      <c r="AX221" s="15" t="s">
        <v>86</v>
      </c>
      <c r="AY221" s="272" t="s">
        <v>140</v>
      </c>
    </row>
    <row r="222" s="2" customFormat="1" ht="16.5" customHeight="1">
      <c r="A222" s="40"/>
      <c r="B222" s="41"/>
      <c r="C222" s="219" t="s">
        <v>358</v>
      </c>
      <c r="D222" s="219" t="s">
        <v>141</v>
      </c>
      <c r="E222" s="220" t="s">
        <v>359</v>
      </c>
      <c r="F222" s="221" t="s">
        <v>360</v>
      </c>
      <c r="G222" s="222" t="s">
        <v>267</v>
      </c>
      <c r="H222" s="223">
        <v>14</v>
      </c>
      <c r="I222" s="224"/>
      <c r="J222" s="225">
        <f>ROUND(I222*H222,2)</f>
        <v>0</v>
      </c>
      <c r="K222" s="226"/>
      <c r="L222" s="46"/>
      <c r="M222" s="227" t="s">
        <v>1</v>
      </c>
      <c r="N222" s="228" t="s">
        <v>44</v>
      </c>
      <c r="O222" s="93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31" t="s">
        <v>145</v>
      </c>
      <c r="AT222" s="231" t="s">
        <v>141</v>
      </c>
      <c r="AU222" s="231" t="s">
        <v>88</v>
      </c>
      <c r="AY222" s="19" t="s">
        <v>140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9" t="s">
        <v>86</v>
      </c>
      <c r="BK222" s="232">
        <f>ROUND(I222*H222,2)</f>
        <v>0</v>
      </c>
      <c r="BL222" s="19" t="s">
        <v>145</v>
      </c>
      <c r="BM222" s="231" t="s">
        <v>361</v>
      </c>
    </row>
    <row r="223" s="13" customFormat="1">
      <c r="A223" s="13"/>
      <c r="B223" s="240"/>
      <c r="C223" s="241"/>
      <c r="D223" s="242" t="s">
        <v>233</v>
      </c>
      <c r="E223" s="243" t="s">
        <v>1</v>
      </c>
      <c r="F223" s="244" t="s">
        <v>234</v>
      </c>
      <c r="G223" s="241"/>
      <c r="H223" s="243" t="s">
        <v>1</v>
      </c>
      <c r="I223" s="245"/>
      <c r="J223" s="241"/>
      <c r="K223" s="241"/>
      <c r="L223" s="246"/>
      <c r="M223" s="247"/>
      <c r="N223" s="248"/>
      <c r="O223" s="248"/>
      <c r="P223" s="248"/>
      <c r="Q223" s="248"/>
      <c r="R223" s="248"/>
      <c r="S223" s="248"/>
      <c r="T223" s="24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0" t="s">
        <v>233</v>
      </c>
      <c r="AU223" s="250" t="s">
        <v>88</v>
      </c>
      <c r="AV223" s="13" t="s">
        <v>86</v>
      </c>
      <c r="AW223" s="13" t="s">
        <v>35</v>
      </c>
      <c r="AX223" s="13" t="s">
        <v>79</v>
      </c>
      <c r="AY223" s="250" t="s">
        <v>140</v>
      </c>
    </row>
    <row r="224" s="14" customFormat="1">
      <c r="A224" s="14"/>
      <c r="B224" s="251"/>
      <c r="C224" s="252"/>
      <c r="D224" s="242" t="s">
        <v>233</v>
      </c>
      <c r="E224" s="253" t="s">
        <v>1</v>
      </c>
      <c r="F224" s="254" t="s">
        <v>362</v>
      </c>
      <c r="G224" s="252"/>
      <c r="H224" s="255">
        <v>1.881</v>
      </c>
      <c r="I224" s="256"/>
      <c r="J224" s="252"/>
      <c r="K224" s="252"/>
      <c r="L224" s="257"/>
      <c r="M224" s="258"/>
      <c r="N224" s="259"/>
      <c r="O224" s="259"/>
      <c r="P224" s="259"/>
      <c r="Q224" s="259"/>
      <c r="R224" s="259"/>
      <c r="S224" s="259"/>
      <c r="T224" s="26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1" t="s">
        <v>233</v>
      </c>
      <c r="AU224" s="261" t="s">
        <v>88</v>
      </c>
      <c r="AV224" s="14" t="s">
        <v>88</v>
      </c>
      <c r="AW224" s="14" t="s">
        <v>35</v>
      </c>
      <c r="AX224" s="14" t="s">
        <v>79</v>
      </c>
      <c r="AY224" s="261" t="s">
        <v>140</v>
      </c>
    </row>
    <row r="225" s="13" customFormat="1">
      <c r="A225" s="13"/>
      <c r="B225" s="240"/>
      <c r="C225" s="241"/>
      <c r="D225" s="242" t="s">
        <v>233</v>
      </c>
      <c r="E225" s="243" t="s">
        <v>1</v>
      </c>
      <c r="F225" s="244" t="s">
        <v>327</v>
      </c>
      <c r="G225" s="241"/>
      <c r="H225" s="243" t="s">
        <v>1</v>
      </c>
      <c r="I225" s="245"/>
      <c r="J225" s="241"/>
      <c r="K225" s="241"/>
      <c r="L225" s="246"/>
      <c r="M225" s="247"/>
      <c r="N225" s="248"/>
      <c r="O225" s="248"/>
      <c r="P225" s="248"/>
      <c r="Q225" s="248"/>
      <c r="R225" s="248"/>
      <c r="S225" s="248"/>
      <c r="T225" s="24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0" t="s">
        <v>233</v>
      </c>
      <c r="AU225" s="250" t="s">
        <v>88</v>
      </c>
      <c r="AV225" s="13" t="s">
        <v>86</v>
      </c>
      <c r="AW225" s="13" t="s">
        <v>35</v>
      </c>
      <c r="AX225" s="13" t="s">
        <v>79</v>
      </c>
      <c r="AY225" s="250" t="s">
        <v>140</v>
      </c>
    </row>
    <row r="226" s="14" customFormat="1">
      <c r="A226" s="14"/>
      <c r="B226" s="251"/>
      <c r="C226" s="252"/>
      <c r="D226" s="242" t="s">
        <v>233</v>
      </c>
      <c r="E226" s="253" t="s">
        <v>1</v>
      </c>
      <c r="F226" s="254" t="s">
        <v>362</v>
      </c>
      <c r="G226" s="252"/>
      <c r="H226" s="255">
        <v>1.881</v>
      </c>
      <c r="I226" s="256"/>
      <c r="J226" s="252"/>
      <c r="K226" s="252"/>
      <c r="L226" s="257"/>
      <c r="M226" s="258"/>
      <c r="N226" s="259"/>
      <c r="O226" s="259"/>
      <c r="P226" s="259"/>
      <c r="Q226" s="259"/>
      <c r="R226" s="259"/>
      <c r="S226" s="259"/>
      <c r="T226" s="26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1" t="s">
        <v>233</v>
      </c>
      <c r="AU226" s="261" t="s">
        <v>88</v>
      </c>
      <c r="AV226" s="14" t="s">
        <v>88</v>
      </c>
      <c r="AW226" s="14" t="s">
        <v>35</v>
      </c>
      <c r="AX226" s="14" t="s">
        <v>79</v>
      </c>
      <c r="AY226" s="261" t="s">
        <v>140</v>
      </c>
    </row>
    <row r="227" s="13" customFormat="1">
      <c r="A227" s="13"/>
      <c r="B227" s="240"/>
      <c r="C227" s="241"/>
      <c r="D227" s="242" t="s">
        <v>233</v>
      </c>
      <c r="E227" s="243" t="s">
        <v>1</v>
      </c>
      <c r="F227" s="244" t="s">
        <v>311</v>
      </c>
      <c r="G227" s="241"/>
      <c r="H227" s="243" t="s">
        <v>1</v>
      </c>
      <c r="I227" s="245"/>
      <c r="J227" s="241"/>
      <c r="K227" s="241"/>
      <c r="L227" s="246"/>
      <c r="M227" s="247"/>
      <c r="N227" s="248"/>
      <c r="O227" s="248"/>
      <c r="P227" s="248"/>
      <c r="Q227" s="248"/>
      <c r="R227" s="248"/>
      <c r="S227" s="248"/>
      <c r="T227" s="24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0" t="s">
        <v>233</v>
      </c>
      <c r="AU227" s="250" t="s">
        <v>88</v>
      </c>
      <c r="AV227" s="13" t="s">
        <v>86</v>
      </c>
      <c r="AW227" s="13" t="s">
        <v>35</v>
      </c>
      <c r="AX227" s="13" t="s">
        <v>79</v>
      </c>
      <c r="AY227" s="250" t="s">
        <v>140</v>
      </c>
    </row>
    <row r="228" s="14" customFormat="1">
      <c r="A228" s="14"/>
      <c r="B228" s="251"/>
      <c r="C228" s="252"/>
      <c r="D228" s="242" t="s">
        <v>233</v>
      </c>
      <c r="E228" s="253" t="s">
        <v>1</v>
      </c>
      <c r="F228" s="254" t="s">
        <v>363</v>
      </c>
      <c r="G228" s="252"/>
      <c r="H228" s="255">
        <v>10.238</v>
      </c>
      <c r="I228" s="256"/>
      <c r="J228" s="252"/>
      <c r="K228" s="252"/>
      <c r="L228" s="257"/>
      <c r="M228" s="258"/>
      <c r="N228" s="259"/>
      <c r="O228" s="259"/>
      <c r="P228" s="259"/>
      <c r="Q228" s="259"/>
      <c r="R228" s="259"/>
      <c r="S228" s="259"/>
      <c r="T228" s="26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1" t="s">
        <v>233</v>
      </c>
      <c r="AU228" s="261" t="s">
        <v>88</v>
      </c>
      <c r="AV228" s="14" t="s">
        <v>88</v>
      </c>
      <c r="AW228" s="14" t="s">
        <v>35</v>
      </c>
      <c r="AX228" s="14" t="s">
        <v>79</v>
      </c>
      <c r="AY228" s="261" t="s">
        <v>140</v>
      </c>
    </row>
    <row r="229" s="15" customFormat="1">
      <c r="A229" s="15"/>
      <c r="B229" s="262"/>
      <c r="C229" s="263"/>
      <c r="D229" s="242" t="s">
        <v>233</v>
      </c>
      <c r="E229" s="264" t="s">
        <v>1</v>
      </c>
      <c r="F229" s="265" t="s">
        <v>286</v>
      </c>
      <c r="G229" s="263"/>
      <c r="H229" s="266">
        <v>14</v>
      </c>
      <c r="I229" s="267"/>
      <c r="J229" s="263"/>
      <c r="K229" s="263"/>
      <c r="L229" s="268"/>
      <c r="M229" s="269"/>
      <c r="N229" s="270"/>
      <c r="O229" s="270"/>
      <c r="P229" s="270"/>
      <c r="Q229" s="270"/>
      <c r="R229" s="270"/>
      <c r="S229" s="270"/>
      <c r="T229" s="271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2" t="s">
        <v>233</v>
      </c>
      <c r="AU229" s="272" t="s">
        <v>88</v>
      </c>
      <c r="AV229" s="15" t="s">
        <v>145</v>
      </c>
      <c r="AW229" s="15" t="s">
        <v>35</v>
      </c>
      <c r="AX229" s="15" t="s">
        <v>86</v>
      </c>
      <c r="AY229" s="272" t="s">
        <v>140</v>
      </c>
    </row>
    <row r="230" s="2" customFormat="1" ht="16.5" customHeight="1">
      <c r="A230" s="40"/>
      <c r="B230" s="41"/>
      <c r="C230" s="219" t="s">
        <v>364</v>
      </c>
      <c r="D230" s="219" t="s">
        <v>141</v>
      </c>
      <c r="E230" s="220" t="s">
        <v>365</v>
      </c>
      <c r="F230" s="221" t="s">
        <v>366</v>
      </c>
      <c r="G230" s="222" t="s">
        <v>267</v>
      </c>
      <c r="H230" s="223">
        <v>14</v>
      </c>
      <c r="I230" s="224"/>
      <c r="J230" s="225">
        <f>ROUND(I230*H230,2)</f>
        <v>0</v>
      </c>
      <c r="K230" s="226"/>
      <c r="L230" s="46"/>
      <c r="M230" s="227" t="s">
        <v>1</v>
      </c>
      <c r="N230" s="228" t="s">
        <v>44</v>
      </c>
      <c r="O230" s="93"/>
      <c r="P230" s="229">
        <f>O230*H230</f>
        <v>0</v>
      </c>
      <c r="Q230" s="229">
        <v>0</v>
      </c>
      <c r="R230" s="229">
        <f>Q230*H230</f>
        <v>0</v>
      </c>
      <c r="S230" s="229">
        <v>0</v>
      </c>
      <c r="T230" s="230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31" t="s">
        <v>145</v>
      </c>
      <c r="AT230" s="231" t="s">
        <v>141</v>
      </c>
      <c r="AU230" s="231" t="s">
        <v>88</v>
      </c>
      <c r="AY230" s="19" t="s">
        <v>140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9" t="s">
        <v>86</v>
      </c>
      <c r="BK230" s="232">
        <f>ROUND(I230*H230,2)</f>
        <v>0</v>
      </c>
      <c r="BL230" s="19" t="s">
        <v>145</v>
      </c>
      <c r="BM230" s="231" t="s">
        <v>367</v>
      </c>
    </row>
    <row r="231" s="2" customFormat="1" ht="24.15" customHeight="1">
      <c r="A231" s="40"/>
      <c r="B231" s="41"/>
      <c r="C231" s="219" t="s">
        <v>368</v>
      </c>
      <c r="D231" s="219" t="s">
        <v>141</v>
      </c>
      <c r="E231" s="220" t="s">
        <v>369</v>
      </c>
      <c r="F231" s="221" t="s">
        <v>370</v>
      </c>
      <c r="G231" s="222" t="s">
        <v>247</v>
      </c>
      <c r="H231" s="223">
        <v>0.073999999999999996</v>
      </c>
      <c r="I231" s="224"/>
      <c r="J231" s="225">
        <f>ROUND(I231*H231,2)</f>
        <v>0</v>
      </c>
      <c r="K231" s="226"/>
      <c r="L231" s="46"/>
      <c r="M231" s="227" t="s">
        <v>1</v>
      </c>
      <c r="N231" s="228" t="s">
        <v>44</v>
      </c>
      <c r="O231" s="93"/>
      <c r="P231" s="229">
        <f>O231*H231</f>
        <v>0</v>
      </c>
      <c r="Q231" s="229">
        <v>1.0515600000000001</v>
      </c>
      <c r="R231" s="229">
        <f>Q231*H231</f>
        <v>0.07781544</v>
      </c>
      <c r="S231" s="229">
        <v>0</v>
      </c>
      <c r="T231" s="230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31" t="s">
        <v>145</v>
      </c>
      <c r="AT231" s="231" t="s">
        <v>141</v>
      </c>
      <c r="AU231" s="231" t="s">
        <v>88</v>
      </c>
      <c r="AY231" s="19" t="s">
        <v>140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9" t="s">
        <v>86</v>
      </c>
      <c r="BK231" s="232">
        <f>ROUND(I231*H231,2)</f>
        <v>0</v>
      </c>
      <c r="BL231" s="19" t="s">
        <v>145</v>
      </c>
      <c r="BM231" s="231" t="s">
        <v>371</v>
      </c>
    </row>
    <row r="232" s="2" customFormat="1" ht="24.15" customHeight="1">
      <c r="A232" s="40"/>
      <c r="B232" s="41"/>
      <c r="C232" s="219" t="s">
        <v>372</v>
      </c>
      <c r="D232" s="219" t="s">
        <v>141</v>
      </c>
      <c r="E232" s="220" t="s">
        <v>373</v>
      </c>
      <c r="F232" s="221" t="s">
        <v>374</v>
      </c>
      <c r="G232" s="222" t="s">
        <v>247</v>
      </c>
      <c r="H232" s="223">
        <v>0.22800000000000001</v>
      </c>
      <c r="I232" s="224"/>
      <c r="J232" s="225">
        <f>ROUND(I232*H232,2)</f>
        <v>0</v>
      </c>
      <c r="K232" s="226"/>
      <c r="L232" s="46"/>
      <c r="M232" s="227" t="s">
        <v>1</v>
      </c>
      <c r="N232" s="228" t="s">
        <v>44</v>
      </c>
      <c r="O232" s="93"/>
      <c r="P232" s="229">
        <f>O232*H232</f>
        <v>0</v>
      </c>
      <c r="Q232" s="229">
        <v>1.0525599999999999</v>
      </c>
      <c r="R232" s="229">
        <f>Q232*H232</f>
        <v>0.23998368000000001</v>
      </c>
      <c r="S232" s="229">
        <v>0</v>
      </c>
      <c r="T232" s="230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31" t="s">
        <v>145</v>
      </c>
      <c r="AT232" s="231" t="s">
        <v>141</v>
      </c>
      <c r="AU232" s="231" t="s">
        <v>88</v>
      </c>
      <c r="AY232" s="19" t="s">
        <v>140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9" t="s">
        <v>86</v>
      </c>
      <c r="BK232" s="232">
        <f>ROUND(I232*H232,2)</f>
        <v>0</v>
      </c>
      <c r="BL232" s="19" t="s">
        <v>145</v>
      </c>
      <c r="BM232" s="231" t="s">
        <v>375</v>
      </c>
    </row>
    <row r="233" s="2" customFormat="1" ht="21.75" customHeight="1">
      <c r="A233" s="40"/>
      <c r="B233" s="41"/>
      <c r="C233" s="219" t="s">
        <v>376</v>
      </c>
      <c r="D233" s="219" t="s">
        <v>141</v>
      </c>
      <c r="E233" s="220" t="s">
        <v>377</v>
      </c>
      <c r="F233" s="221" t="s">
        <v>378</v>
      </c>
      <c r="G233" s="222" t="s">
        <v>231</v>
      </c>
      <c r="H233" s="223">
        <v>0.32600000000000001</v>
      </c>
      <c r="I233" s="224"/>
      <c r="J233" s="225">
        <f>ROUND(I233*H233,2)</f>
        <v>0</v>
      </c>
      <c r="K233" s="226"/>
      <c r="L233" s="46"/>
      <c r="M233" s="227" t="s">
        <v>1</v>
      </c>
      <c r="N233" s="228" t="s">
        <v>44</v>
      </c>
      <c r="O233" s="93"/>
      <c r="P233" s="229">
        <f>O233*H233</f>
        <v>0</v>
      </c>
      <c r="Q233" s="229">
        <v>0</v>
      </c>
      <c r="R233" s="229">
        <f>Q233*H233</f>
        <v>0</v>
      </c>
      <c r="S233" s="229">
        <v>0</v>
      </c>
      <c r="T233" s="230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31" t="s">
        <v>145</v>
      </c>
      <c r="AT233" s="231" t="s">
        <v>141</v>
      </c>
      <c r="AU233" s="231" t="s">
        <v>88</v>
      </c>
      <c r="AY233" s="19" t="s">
        <v>140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9" t="s">
        <v>86</v>
      </c>
      <c r="BK233" s="232">
        <f>ROUND(I233*H233,2)</f>
        <v>0</v>
      </c>
      <c r="BL233" s="19" t="s">
        <v>145</v>
      </c>
      <c r="BM233" s="231" t="s">
        <v>379</v>
      </c>
    </row>
    <row r="234" s="13" customFormat="1">
      <c r="A234" s="13"/>
      <c r="B234" s="240"/>
      <c r="C234" s="241"/>
      <c r="D234" s="242" t="s">
        <v>233</v>
      </c>
      <c r="E234" s="243" t="s">
        <v>1</v>
      </c>
      <c r="F234" s="244" t="s">
        <v>311</v>
      </c>
      <c r="G234" s="241"/>
      <c r="H234" s="243" t="s">
        <v>1</v>
      </c>
      <c r="I234" s="245"/>
      <c r="J234" s="241"/>
      <c r="K234" s="241"/>
      <c r="L234" s="246"/>
      <c r="M234" s="247"/>
      <c r="N234" s="248"/>
      <c r="O234" s="248"/>
      <c r="P234" s="248"/>
      <c r="Q234" s="248"/>
      <c r="R234" s="248"/>
      <c r="S234" s="248"/>
      <c r="T234" s="24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0" t="s">
        <v>233</v>
      </c>
      <c r="AU234" s="250" t="s">
        <v>88</v>
      </c>
      <c r="AV234" s="13" t="s">
        <v>86</v>
      </c>
      <c r="AW234" s="13" t="s">
        <v>35</v>
      </c>
      <c r="AX234" s="13" t="s">
        <v>79</v>
      </c>
      <c r="AY234" s="250" t="s">
        <v>140</v>
      </c>
    </row>
    <row r="235" s="14" customFormat="1">
      <c r="A235" s="14"/>
      <c r="B235" s="251"/>
      <c r="C235" s="252"/>
      <c r="D235" s="242" t="s">
        <v>233</v>
      </c>
      <c r="E235" s="253" t="s">
        <v>1</v>
      </c>
      <c r="F235" s="254" t="s">
        <v>380</v>
      </c>
      <c r="G235" s="252"/>
      <c r="H235" s="255">
        <v>0.32600000000000001</v>
      </c>
      <c r="I235" s="256"/>
      <c r="J235" s="252"/>
      <c r="K235" s="252"/>
      <c r="L235" s="257"/>
      <c r="M235" s="258"/>
      <c r="N235" s="259"/>
      <c r="O235" s="259"/>
      <c r="P235" s="259"/>
      <c r="Q235" s="259"/>
      <c r="R235" s="259"/>
      <c r="S235" s="259"/>
      <c r="T235" s="26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1" t="s">
        <v>233</v>
      </c>
      <c r="AU235" s="261" t="s">
        <v>88</v>
      </c>
      <c r="AV235" s="14" t="s">
        <v>88</v>
      </c>
      <c r="AW235" s="14" t="s">
        <v>35</v>
      </c>
      <c r="AX235" s="14" t="s">
        <v>86</v>
      </c>
      <c r="AY235" s="261" t="s">
        <v>140</v>
      </c>
    </row>
    <row r="236" s="2" customFormat="1" ht="24.15" customHeight="1">
      <c r="A236" s="40"/>
      <c r="B236" s="41"/>
      <c r="C236" s="219" t="s">
        <v>381</v>
      </c>
      <c r="D236" s="219" t="s">
        <v>141</v>
      </c>
      <c r="E236" s="220" t="s">
        <v>382</v>
      </c>
      <c r="F236" s="221" t="s">
        <v>383</v>
      </c>
      <c r="G236" s="222" t="s">
        <v>247</v>
      </c>
      <c r="H236" s="223">
        <v>0.017999999999999999</v>
      </c>
      <c r="I236" s="224"/>
      <c r="J236" s="225">
        <f>ROUND(I236*H236,2)</f>
        <v>0</v>
      </c>
      <c r="K236" s="226"/>
      <c r="L236" s="46"/>
      <c r="M236" s="227" t="s">
        <v>1</v>
      </c>
      <c r="N236" s="228" t="s">
        <v>44</v>
      </c>
      <c r="O236" s="93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1" t="s">
        <v>145</v>
      </c>
      <c r="AT236" s="231" t="s">
        <v>141</v>
      </c>
      <c r="AU236" s="231" t="s">
        <v>88</v>
      </c>
      <c r="AY236" s="19" t="s">
        <v>140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9" t="s">
        <v>86</v>
      </c>
      <c r="BK236" s="232">
        <f>ROUND(I236*H236,2)</f>
        <v>0</v>
      </c>
      <c r="BL236" s="19" t="s">
        <v>145</v>
      </c>
      <c r="BM236" s="231" t="s">
        <v>384</v>
      </c>
    </row>
    <row r="237" s="2" customFormat="1" ht="24.15" customHeight="1">
      <c r="A237" s="40"/>
      <c r="B237" s="41"/>
      <c r="C237" s="219" t="s">
        <v>385</v>
      </c>
      <c r="D237" s="219" t="s">
        <v>141</v>
      </c>
      <c r="E237" s="220" t="s">
        <v>386</v>
      </c>
      <c r="F237" s="221" t="s">
        <v>387</v>
      </c>
      <c r="G237" s="222" t="s">
        <v>247</v>
      </c>
      <c r="H237" s="223">
        <v>0.01</v>
      </c>
      <c r="I237" s="224"/>
      <c r="J237" s="225">
        <f>ROUND(I237*H237,2)</f>
        <v>0</v>
      </c>
      <c r="K237" s="226"/>
      <c r="L237" s="46"/>
      <c r="M237" s="227" t="s">
        <v>1</v>
      </c>
      <c r="N237" s="228" t="s">
        <v>44</v>
      </c>
      <c r="O237" s="93"/>
      <c r="P237" s="229">
        <f>O237*H237</f>
        <v>0</v>
      </c>
      <c r="Q237" s="229">
        <v>0</v>
      </c>
      <c r="R237" s="229">
        <f>Q237*H237</f>
        <v>0</v>
      </c>
      <c r="S237" s="229">
        <v>0</v>
      </c>
      <c r="T237" s="230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31" t="s">
        <v>145</v>
      </c>
      <c r="AT237" s="231" t="s">
        <v>141</v>
      </c>
      <c r="AU237" s="231" t="s">
        <v>88</v>
      </c>
      <c r="AY237" s="19" t="s">
        <v>140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9" t="s">
        <v>86</v>
      </c>
      <c r="BK237" s="232">
        <f>ROUND(I237*H237,2)</f>
        <v>0</v>
      </c>
      <c r="BL237" s="19" t="s">
        <v>145</v>
      </c>
      <c r="BM237" s="231" t="s">
        <v>388</v>
      </c>
    </row>
    <row r="238" s="2" customFormat="1" ht="24.15" customHeight="1">
      <c r="A238" s="40"/>
      <c r="B238" s="41"/>
      <c r="C238" s="219" t="s">
        <v>389</v>
      </c>
      <c r="D238" s="219" t="s">
        <v>141</v>
      </c>
      <c r="E238" s="220" t="s">
        <v>390</v>
      </c>
      <c r="F238" s="221" t="s">
        <v>391</v>
      </c>
      <c r="G238" s="222" t="s">
        <v>267</v>
      </c>
      <c r="H238" s="223">
        <v>2.7629999999999999</v>
      </c>
      <c r="I238" s="224"/>
      <c r="J238" s="225">
        <f>ROUND(I238*H238,2)</f>
        <v>0</v>
      </c>
      <c r="K238" s="226"/>
      <c r="L238" s="46"/>
      <c r="M238" s="227" t="s">
        <v>1</v>
      </c>
      <c r="N238" s="228" t="s">
        <v>44</v>
      </c>
      <c r="O238" s="93"/>
      <c r="P238" s="229">
        <f>O238*H238</f>
        <v>0</v>
      </c>
      <c r="Q238" s="229">
        <v>0.0087399999999999995</v>
      </c>
      <c r="R238" s="229">
        <f>Q238*H238</f>
        <v>0.024148619999999999</v>
      </c>
      <c r="S238" s="229">
        <v>0</v>
      </c>
      <c r="T238" s="230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31" t="s">
        <v>145</v>
      </c>
      <c r="AT238" s="231" t="s">
        <v>141</v>
      </c>
      <c r="AU238" s="231" t="s">
        <v>88</v>
      </c>
      <c r="AY238" s="19" t="s">
        <v>140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9" t="s">
        <v>86</v>
      </c>
      <c r="BK238" s="232">
        <f>ROUND(I238*H238,2)</f>
        <v>0</v>
      </c>
      <c r="BL238" s="19" t="s">
        <v>145</v>
      </c>
      <c r="BM238" s="231" t="s">
        <v>392</v>
      </c>
    </row>
    <row r="239" s="13" customFormat="1">
      <c r="A239" s="13"/>
      <c r="B239" s="240"/>
      <c r="C239" s="241"/>
      <c r="D239" s="242" t="s">
        <v>233</v>
      </c>
      <c r="E239" s="243" t="s">
        <v>1</v>
      </c>
      <c r="F239" s="244" t="s">
        <v>311</v>
      </c>
      <c r="G239" s="241"/>
      <c r="H239" s="243" t="s">
        <v>1</v>
      </c>
      <c r="I239" s="245"/>
      <c r="J239" s="241"/>
      <c r="K239" s="241"/>
      <c r="L239" s="246"/>
      <c r="M239" s="247"/>
      <c r="N239" s="248"/>
      <c r="O239" s="248"/>
      <c r="P239" s="248"/>
      <c r="Q239" s="248"/>
      <c r="R239" s="248"/>
      <c r="S239" s="248"/>
      <c r="T239" s="24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0" t="s">
        <v>233</v>
      </c>
      <c r="AU239" s="250" t="s">
        <v>88</v>
      </c>
      <c r="AV239" s="13" t="s">
        <v>86</v>
      </c>
      <c r="AW239" s="13" t="s">
        <v>35</v>
      </c>
      <c r="AX239" s="13" t="s">
        <v>79</v>
      </c>
      <c r="AY239" s="250" t="s">
        <v>140</v>
      </c>
    </row>
    <row r="240" s="14" customFormat="1">
      <c r="A240" s="14"/>
      <c r="B240" s="251"/>
      <c r="C240" s="252"/>
      <c r="D240" s="242" t="s">
        <v>233</v>
      </c>
      <c r="E240" s="253" t="s">
        <v>1</v>
      </c>
      <c r="F240" s="254" t="s">
        <v>393</v>
      </c>
      <c r="G240" s="252"/>
      <c r="H240" s="255">
        <v>2.7629999999999999</v>
      </c>
      <c r="I240" s="256"/>
      <c r="J240" s="252"/>
      <c r="K240" s="252"/>
      <c r="L240" s="257"/>
      <c r="M240" s="258"/>
      <c r="N240" s="259"/>
      <c r="O240" s="259"/>
      <c r="P240" s="259"/>
      <c r="Q240" s="259"/>
      <c r="R240" s="259"/>
      <c r="S240" s="259"/>
      <c r="T240" s="26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1" t="s">
        <v>233</v>
      </c>
      <c r="AU240" s="261" t="s">
        <v>88</v>
      </c>
      <c r="AV240" s="14" t="s">
        <v>88</v>
      </c>
      <c r="AW240" s="14" t="s">
        <v>35</v>
      </c>
      <c r="AX240" s="14" t="s">
        <v>86</v>
      </c>
      <c r="AY240" s="261" t="s">
        <v>140</v>
      </c>
    </row>
    <row r="241" s="2" customFormat="1" ht="24.15" customHeight="1">
      <c r="A241" s="40"/>
      <c r="B241" s="41"/>
      <c r="C241" s="219" t="s">
        <v>394</v>
      </c>
      <c r="D241" s="219" t="s">
        <v>141</v>
      </c>
      <c r="E241" s="220" t="s">
        <v>395</v>
      </c>
      <c r="F241" s="221" t="s">
        <v>396</v>
      </c>
      <c r="G241" s="222" t="s">
        <v>267</v>
      </c>
      <c r="H241" s="223">
        <v>2.7629999999999999</v>
      </c>
      <c r="I241" s="224"/>
      <c r="J241" s="225">
        <f>ROUND(I241*H241,2)</f>
        <v>0</v>
      </c>
      <c r="K241" s="226"/>
      <c r="L241" s="46"/>
      <c r="M241" s="227" t="s">
        <v>1</v>
      </c>
      <c r="N241" s="228" t="s">
        <v>44</v>
      </c>
      <c r="O241" s="93"/>
      <c r="P241" s="229">
        <f>O241*H241</f>
        <v>0</v>
      </c>
      <c r="Q241" s="229">
        <v>0</v>
      </c>
      <c r="R241" s="229">
        <f>Q241*H241</f>
        <v>0</v>
      </c>
      <c r="S241" s="229">
        <v>0</v>
      </c>
      <c r="T241" s="230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31" t="s">
        <v>145</v>
      </c>
      <c r="AT241" s="231" t="s">
        <v>141</v>
      </c>
      <c r="AU241" s="231" t="s">
        <v>88</v>
      </c>
      <c r="AY241" s="19" t="s">
        <v>140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9" t="s">
        <v>86</v>
      </c>
      <c r="BK241" s="232">
        <f>ROUND(I241*H241,2)</f>
        <v>0</v>
      </c>
      <c r="BL241" s="19" t="s">
        <v>145</v>
      </c>
      <c r="BM241" s="231" t="s">
        <v>397</v>
      </c>
    </row>
    <row r="242" s="13" customFormat="1">
      <c r="A242" s="13"/>
      <c r="B242" s="240"/>
      <c r="C242" s="241"/>
      <c r="D242" s="242" t="s">
        <v>233</v>
      </c>
      <c r="E242" s="243" t="s">
        <v>1</v>
      </c>
      <c r="F242" s="244" t="s">
        <v>311</v>
      </c>
      <c r="G242" s="241"/>
      <c r="H242" s="243" t="s">
        <v>1</v>
      </c>
      <c r="I242" s="245"/>
      <c r="J242" s="241"/>
      <c r="K242" s="241"/>
      <c r="L242" s="246"/>
      <c r="M242" s="247"/>
      <c r="N242" s="248"/>
      <c r="O242" s="248"/>
      <c r="P242" s="248"/>
      <c r="Q242" s="248"/>
      <c r="R242" s="248"/>
      <c r="S242" s="248"/>
      <c r="T242" s="24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0" t="s">
        <v>233</v>
      </c>
      <c r="AU242" s="250" t="s">
        <v>88</v>
      </c>
      <c r="AV242" s="13" t="s">
        <v>86</v>
      </c>
      <c r="AW242" s="13" t="s">
        <v>35</v>
      </c>
      <c r="AX242" s="13" t="s">
        <v>79</v>
      </c>
      <c r="AY242" s="250" t="s">
        <v>140</v>
      </c>
    </row>
    <row r="243" s="14" customFormat="1">
      <c r="A243" s="14"/>
      <c r="B243" s="251"/>
      <c r="C243" s="252"/>
      <c r="D243" s="242" t="s">
        <v>233</v>
      </c>
      <c r="E243" s="253" t="s">
        <v>1</v>
      </c>
      <c r="F243" s="254" t="s">
        <v>393</v>
      </c>
      <c r="G243" s="252"/>
      <c r="H243" s="255">
        <v>2.7629999999999999</v>
      </c>
      <c r="I243" s="256"/>
      <c r="J243" s="252"/>
      <c r="K243" s="252"/>
      <c r="L243" s="257"/>
      <c r="M243" s="258"/>
      <c r="N243" s="259"/>
      <c r="O243" s="259"/>
      <c r="P243" s="259"/>
      <c r="Q243" s="259"/>
      <c r="R243" s="259"/>
      <c r="S243" s="259"/>
      <c r="T243" s="26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1" t="s">
        <v>233</v>
      </c>
      <c r="AU243" s="261" t="s">
        <v>88</v>
      </c>
      <c r="AV243" s="14" t="s">
        <v>88</v>
      </c>
      <c r="AW243" s="14" t="s">
        <v>35</v>
      </c>
      <c r="AX243" s="14" t="s">
        <v>86</v>
      </c>
      <c r="AY243" s="261" t="s">
        <v>140</v>
      </c>
    </row>
    <row r="244" s="2" customFormat="1" ht="24.15" customHeight="1">
      <c r="A244" s="40"/>
      <c r="B244" s="41"/>
      <c r="C244" s="219" t="s">
        <v>398</v>
      </c>
      <c r="D244" s="219" t="s">
        <v>141</v>
      </c>
      <c r="E244" s="220" t="s">
        <v>399</v>
      </c>
      <c r="F244" s="221" t="s">
        <v>400</v>
      </c>
      <c r="G244" s="222" t="s">
        <v>231</v>
      </c>
      <c r="H244" s="223">
        <v>0.91500000000000004</v>
      </c>
      <c r="I244" s="224"/>
      <c r="J244" s="225">
        <f>ROUND(I244*H244,2)</f>
        <v>0</v>
      </c>
      <c r="K244" s="226"/>
      <c r="L244" s="46"/>
      <c r="M244" s="227" t="s">
        <v>1</v>
      </c>
      <c r="N244" s="228" t="s">
        <v>44</v>
      </c>
      <c r="O244" s="93"/>
      <c r="P244" s="229">
        <f>O244*H244</f>
        <v>0</v>
      </c>
      <c r="Q244" s="229">
        <v>0</v>
      </c>
      <c r="R244" s="229">
        <f>Q244*H244</f>
        <v>0</v>
      </c>
      <c r="S244" s="229">
        <v>0</v>
      </c>
      <c r="T244" s="230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31" t="s">
        <v>145</v>
      </c>
      <c r="AT244" s="231" t="s">
        <v>141</v>
      </c>
      <c r="AU244" s="231" t="s">
        <v>88</v>
      </c>
      <c r="AY244" s="19" t="s">
        <v>140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9" t="s">
        <v>86</v>
      </c>
      <c r="BK244" s="232">
        <f>ROUND(I244*H244,2)</f>
        <v>0</v>
      </c>
      <c r="BL244" s="19" t="s">
        <v>145</v>
      </c>
      <c r="BM244" s="231" t="s">
        <v>401</v>
      </c>
    </row>
    <row r="245" s="14" customFormat="1">
      <c r="A245" s="14"/>
      <c r="B245" s="251"/>
      <c r="C245" s="252"/>
      <c r="D245" s="242" t="s">
        <v>233</v>
      </c>
      <c r="E245" s="253" t="s">
        <v>1</v>
      </c>
      <c r="F245" s="254" t="s">
        <v>402</v>
      </c>
      <c r="G245" s="252"/>
      <c r="H245" s="255">
        <v>0.91500000000000004</v>
      </c>
      <c r="I245" s="256"/>
      <c r="J245" s="252"/>
      <c r="K245" s="252"/>
      <c r="L245" s="257"/>
      <c r="M245" s="258"/>
      <c r="N245" s="259"/>
      <c r="O245" s="259"/>
      <c r="P245" s="259"/>
      <c r="Q245" s="259"/>
      <c r="R245" s="259"/>
      <c r="S245" s="259"/>
      <c r="T245" s="26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1" t="s">
        <v>233</v>
      </c>
      <c r="AU245" s="261" t="s">
        <v>88</v>
      </c>
      <c r="AV245" s="14" t="s">
        <v>88</v>
      </c>
      <c r="AW245" s="14" t="s">
        <v>35</v>
      </c>
      <c r="AX245" s="14" t="s">
        <v>86</v>
      </c>
      <c r="AY245" s="261" t="s">
        <v>140</v>
      </c>
    </row>
    <row r="246" s="12" customFormat="1" ht="22.8" customHeight="1">
      <c r="A246" s="12"/>
      <c r="B246" s="205"/>
      <c r="C246" s="206"/>
      <c r="D246" s="207" t="s">
        <v>78</v>
      </c>
      <c r="E246" s="233" t="s">
        <v>151</v>
      </c>
      <c r="F246" s="233" t="s">
        <v>403</v>
      </c>
      <c r="G246" s="206"/>
      <c r="H246" s="206"/>
      <c r="I246" s="209"/>
      <c r="J246" s="234">
        <f>BK246</f>
        <v>0</v>
      </c>
      <c r="K246" s="206"/>
      <c r="L246" s="211"/>
      <c r="M246" s="212"/>
      <c r="N246" s="213"/>
      <c r="O246" s="213"/>
      <c r="P246" s="214">
        <f>SUM(P247:P329)</f>
        <v>0</v>
      </c>
      <c r="Q246" s="213"/>
      <c r="R246" s="214">
        <f>SUM(R247:R329)</f>
        <v>43.801794620000003</v>
      </c>
      <c r="S246" s="213"/>
      <c r="T246" s="215">
        <f>SUM(T247:T329)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6" t="s">
        <v>86</v>
      </c>
      <c r="AT246" s="217" t="s">
        <v>78</v>
      </c>
      <c r="AU246" s="217" t="s">
        <v>86</v>
      </c>
      <c r="AY246" s="216" t="s">
        <v>140</v>
      </c>
      <c r="BK246" s="218">
        <f>SUM(BK247:BK329)</f>
        <v>0</v>
      </c>
    </row>
    <row r="247" s="2" customFormat="1" ht="24.15" customHeight="1">
      <c r="A247" s="40"/>
      <c r="B247" s="41"/>
      <c r="C247" s="219" t="s">
        <v>404</v>
      </c>
      <c r="D247" s="219" t="s">
        <v>141</v>
      </c>
      <c r="E247" s="220" t="s">
        <v>405</v>
      </c>
      <c r="F247" s="221" t="s">
        <v>406</v>
      </c>
      <c r="G247" s="222" t="s">
        <v>267</v>
      </c>
      <c r="H247" s="223">
        <v>142.90000000000001</v>
      </c>
      <c r="I247" s="224"/>
      <c r="J247" s="225">
        <f>ROUND(I247*H247,2)</f>
        <v>0</v>
      </c>
      <c r="K247" s="226"/>
      <c r="L247" s="46"/>
      <c r="M247" s="227" t="s">
        <v>1</v>
      </c>
      <c r="N247" s="228" t="s">
        <v>44</v>
      </c>
      <c r="O247" s="93"/>
      <c r="P247" s="229">
        <f>O247*H247</f>
        <v>0</v>
      </c>
      <c r="Q247" s="229">
        <v>0.0073499999999999998</v>
      </c>
      <c r="R247" s="229">
        <f>Q247*H247</f>
        <v>1.0503150000000001</v>
      </c>
      <c r="S247" s="229">
        <v>0</v>
      </c>
      <c r="T247" s="230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1" t="s">
        <v>145</v>
      </c>
      <c r="AT247" s="231" t="s">
        <v>141</v>
      </c>
      <c r="AU247" s="231" t="s">
        <v>88</v>
      </c>
      <c r="AY247" s="19" t="s">
        <v>140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9" t="s">
        <v>86</v>
      </c>
      <c r="BK247" s="232">
        <f>ROUND(I247*H247,2)</f>
        <v>0</v>
      </c>
      <c r="BL247" s="19" t="s">
        <v>145</v>
      </c>
      <c r="BM247" s="231" t="s">
        <v>407</v>
      </c>
    </row>
    <row r="248" s="14" customFormat="1">
      <c r="A248" s="14"/>
      <c r="B248" s="251"/>
      <c r="C248" s="252"/>
      <c r="D248" s="242" t="s">
        <v>233</v>
      </c>
      <c r="E248" s="253" t="s">
        <v>1</v>
      </c>
      <c r="F248" s="254" t="s">
        <v>408</v>
      </c>
      <c r="G248" s="252"/>
      <c r="H248" s="255">
        <v>142.90000000000001</v>
      </c>
      <c r="I248" s="256"/>
      <c r="J248" s="252"/>
      <c r="K248" s="252"/>
      <c r="L248" s="257"/>
      <c r="M248" s="258"/>
      <c r="N248" s="259"/>
      <c r="O248" s="259"/>
      <c r="P248" s="259"/>
      <c r="Q248" s="259"/>
      <c r="R248" s="259"/>
      <c r="S248" s="259"/>
      <c r="T248" s="26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1" t="s">
        <v>233</v>
      </c>
      <c r="AU248" s="261" t="s">
        <v>88</v>
      </c>
      <c r="AV248" s="14" t="s">
        <v>88</v>
      </c>
      <c r="AW248" s="14" t="s">
        <v>35</v>
      </c>
      <c r="AX248" s="14" t="s">
        <v>86</v>
      </c>
      <c r="AY248" s="261" t="s">
        <v>140</v>
      </c>
    </row>
    <row r="249" s="2" customFormat="1" ht="24.15" customHeight="1">
      <c r="A249" s="40"/>
      <c r="B249" s="41"/>
      <c r="C249" s="219" t="s">
        <v>409</v>
      </c>
      <c r="D249" s="219" t="s">
        <v>141</v>
      </c>
      <c r="E249" s="220" t="s">
        <v>410</v>
      </c>
      <c r="F249" s="221" t="s">
        <v>411</v>
      </c>
      <c r="G249" s="222" t="s">
        <v>267</v>
      </c>
      <c r="H249" s="223">
        <v>142.90000000000001</v>
      </c>
      <c r="I249" s="224"/>
      <c r="J249" s="225">
        <f>ROUND(I249*H249,2)</f>
        <v>0</v>
      </c>
      <c r="K249" s="226"/>
      <c r="L249" s="46"/>
      <c r="M249" s="227" t="s">
        <v>1</v>
      </c>
      <c r="N249" s="228" t="s">
        <v>44</v>
      </c>
      <c r="O249" s="93"/>
      <c r="P249" s="229">
        <f>O249*H249</f>
        <v>0</v>
      </c>
      <c r="Q249" s="229">
        <v>0.018380000000000001</v>
      </c>
      <c r="R249" s="229">
        <f>Q249*H249</f>
        <v>2.6265020000000003</v>
      </c>
      <c r="S249" s="229">
        <v>0</v>
      </c>
      <c r="T249" s="230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31" t="s">
        <v>145</v>
      </c>
      <c r="AT249" s="231" t="s">
        <v>141</v>
      </c>
      <c r="AU249" s="231" t="s">
        <v>88</v>
      </c>
      <c r="AY249" s="19" t="s">
        <v>140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9" t="s">
        <v>86</v>
      </c>
      <c r="BK249" s="232">
        <f>ROUND(I249*H249,2)</f>
        <v>0</v>
      </c>
      <c r="BL249" s="19" t="s">
        <v>145</v>
      </c>
      <c r="BM249" s="231" t="s">
        <v>412</v>
      </c>
    </row>
    <row r="250" s="14" customFormat="1">
      <c r="A250" s="14"/>
      <c r="B250" s="251"/>
      <c r="C250" s="252"/>
      <c r="D250" s="242" t="s">
        <v>233</v>
      </c>
      <c r="E250" s="253" t="s">
        <v>1</v>
      </c>
      <c r="F250" s="254" t="s">
        <v>408</v>
      </c>
      <c r="G250" s="252"/>
      <c r="H250" s="255">
        <v>142.90000000000001</v>
      </c>
      <c r="I250" s="256"/>
      <c r="J250" s="252"/>
      <c r="K250" s="252"/>
      <c r="L250" s="257"/>
      <c r="M250" s="258"/>
      <c r="N250" s="259"/>
      <c r="O250" s="259"/>
      <c r="P250" s="259"/>
      <c r="Q250" s="259"/>
      <c r="R250" s="259"/>
      <c r="S250" s="259"/>
      <c r="T250" s="26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1" t="s">
        <v>233</v>
      </c>
      <c r="AU250" s="261" t="s">
        <v>88</v>
      </c>
      <c r="AV250" s="14" t="s">
        <v>88</v>
      </c>
      <c r="AW250" s="14" t="s">
        <v>35</v>
      </c>
      <c r="AX250" s="14" t="s">
        <v>86</v>
      </c>
      <c r="AY250" s="261" t="s">
        <v>140</v>
      </c>
    </row>
    <row r="251" s="2" customFormat="1" ht="24.15" customHeight="1">
      <c r="A251" s="40"/>
      <c r="B251" s="41"/>
      <c r="C251" s="219" t="s">
        <v>413</v>
      </c>
      <c r="D251" s="219" t="s">
        <v>141</v>
      </c>
      <c r="E251" s="220" t="s">
        <v>414</v>
      </c>
      <c r="F251" s="221" t="s">
        <v>415</v>
      </c>
      <c r="G251" s="222" t="s">
        <v>267</v>
      </c>
      <c r="H251" s="223">
        <v>266.89999999999998</v>
      </c>
      <c r="I251" s="224"/>
      <c r="J251" s="225">
        <f>ROUND(I251*H251,2)</f>
        <v>0</v>
      </c>
      <c r="K251" s="226"/>
      <c r="L251" s="46"/>
      <c r="M251" s="227" t="s">
        <v>1</v>
      </c>
      <c r="N251" s="228" t="s">
        <v>44</v>
      </c>
      <c r="O251" s="93"/>
      <c r="P251" s="229">
        <f>O251*H251</f>
        <v>0</v>
      </c>
      <c r="Q251" s="229">
        <v>0.017000000000000001</v>
      </c>
      <c r="R251" s="229">
        <f>Q251*H251</f>
        <v>4.5373000000000001</v>
      </c>
      <c r="S251" s="229">
        <v>0</v>
      </c>
      <c r="T251" s="230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31" t="s">
        <v>145</v>
      </c>
      <c r="AT251" s="231" t="s">
        <v>141</v>
      </c>
      <c r="AU251" s="231" t="s">
        <v>88</v>
      </c>
      <c r="AY251" s="19" t="s">
        <v>140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9" t="s">
        <v>86</v>
      </c>
      <c r="BK251" s="232">
        <f>ROUND(I251*H251,2)</f>
        <v>0</v>
      </c>
      <c r="BL251" s="19" t="s">
        <v>145</v>
      </c>
      <c r="BM251" s="231" t="s">
        <v>416</v>
      </c>
    </row>
    <row r="252" s="14" customFormat="1">
      <c r="A252" s="14"/>
      <c r="B252" s="251"/>
      <c r="C252" s="252"/>
      <c r="D252" s="242" t="s">
        <v>233</v>
      </c>
      <c r="E252" s="253" t="s">
        <v>1</v>
      </c>
      <c r="F252" s="254" t="s">
        <v>417</v>
      </c>
      <c r="G252" s="252"/>
      <c r="H252" s="255">
        <v>135.09999999999999</v>
      </c>
      <c r="I252" s="256"/>
      <c r="J252" s="252"/>
      <c r="K252" s="252"/>
      <c r="L252" s="257"/>
      <c r="M252" s="258"/>
      <c r="N252" s="259"/>
      <c r="O252" s="259"/>
      <c r="P252" s="259"/>
      <c r="Q252" s="259"/>
      <c r="R252" s="259"/>
      <c r="S252" s="259"/>
      <c r="T252" s="26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1" t="s">
        <v>233</v>
      </c>
      <c r="AU252" s="261" t="s">
        <v>88</v>
      </c>
      <c r="AV252" s="14" t="s">
        <v>88</v>
      </c>
      <c r="AW252" s="14" t="s">
        <v>35</v>
      </c>
      <c r="AX252" s="14" t="s">
        <v>79</v>
      </c>
      <c r="AY252" s="261" t="s">
        <v>140</v>
      </c>
    </row>
    <row r="253" s="14" customFormat="1">
      <c r="A253" s="14"/>
      <c r="B253" s="251"/>
      <c r="C253" s="252"/>
      <c r="D253" s="242" t="s">
        <v>233</v>
      </c>
      <c r="E253" s="253" t="s">
        <v>1</v>
      </c>
      <c r="F253" s="254" t="s">
        <v>418</v>
      </c>
      <c r="G253" s="252"/>
      <c r="H253" s="255">
        <v>131.80000000000001</v>
      </c>
      <c r="I253" s="256"/>
      <c r="J253" s="252"/>
      <c r="K253" s="252"/>
      <c r="L253" s="257"/>
      <c r="M253" s="258"/>
      <c r="N253" s="259"/>
      <c r="O253" s="259"/>
      <c r="P253" s="259"/>
      <c r="Q253" s="259"/>
      <c r="R253" s="259"/>
      <c r="S253" s="259"/>
      <c r="T253" s="26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1" t="s">
        <v>233</v>
      </c>
      <c r="AU253" s="261" t="s">
        <v>88</v>
      </c>
      <c r="AV253" s="14" t="s">
        <v>88</v>
      </c>
      <c r="AW253" s="14" t="s">
        <v>35</v>
      </c>
      <c r="AX253" s="14" t="s">
        <v>79</v>
      </c>
      <c r="AY253" s="261" t="s">
        <v>140</v>
      </c>
    </row>
    <row r="254" s="15" customFormat="1">
      <c r="A254" s="15"/>
      <c r="B254" s="262"/>
      <c r="C254" s="263"/>
      <c r="D254" s="242" t="s">
        <v>233</v>
      </c>
      <c r="E254" s="264" t="s">
        <v>1</v>
      </c>
      <c r="F254" s="265" t="s">
        <v>286</v>
      </c>
      <c r="G254" s="263"/>
      <c r="H254" s="266">
        <v>266.89999999999998</v>
      </c>
      <c r="I254" s="267"/>
      <c r="J254" s="263"/>
      <c r="K254" s="263"/>
      <c r="L254" s="268"/>
      <c r="M254" s="269"/>
      <c r="N254" s="270"/>
      <c r="O254" s="270"/>
      <c r="P254" s="270"/>
      <c r="Q254" s="270"/>
      <c r="R254" s="270"/>
      <c r="S254" s="270"/>
      <c r="T254" s="271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2" t="s">
        <v>233</v>
      </c>
      <c r="AU254" s="272" t="s">
        <v>88</v>
      </c>
      <c r="AV254" s="15" t="s">
        <v>145</v>
      </c>
      <c r="AW254" s="15" t="s">
        <v>35</v>
      </c>
      <c r="AX254" s="15" t="s">
        <v>86</v>
      </c>
      <c r="AY254" s="272" t="s">
        <v>140</v>
      </c>
    </row>
    <row r="255" s="2" customFormat="1" ht="37.8" customHeight="1">
      <c r="A255" s="40"/>
      <c r="B255" s="41"/>
      <c r="C255" s="219" t="s">
        <v>419</v>
      </c>
      <c r="D255" s="219" t="s">
        <v>141</v>
      </c>
      <c r="E255" s="220" t="s">
        <v>420</v>
      </c>
      <c r="F255" s="221" t="s">
        <v>421</v>
      </c>
      <c r="G255" s="222" t="s">
        <v>320</v>
      </c>
      <c r="H255" s="223">
        <v>28.553000000000001</v>
      </c>
      <c r="I255" s="224"/>
      <c r="J255" s="225">
        <f>ROUND(I255*H255,2)</f>
        <v>0</v>
      </c>
      <c r="K255" s="226"/>
      <c r="L255" s="46"/>
      <c r="M255" s="227" t="s">
        <v>1</v>
      </c>
      <c r="N255" s="228" t="s">
        <v>44</v>
      </c>
      <c r="O255" s="93"/>
      <c r="P255" s="229">
        <f>O255*H255</f>
        <v>0</v>
      </c>
      <c r="Q255" s="229">
        <v>0.0016000000000000001</v>
      </c>
      <c r="R255" s="229">
        <f>Q255*H255</f>
        <v>0.045684800000000005</v>
      </c>
      <c r="S255" s="229">
        <v>0</v>
      </c>
      <c r="T255" s="230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31" t="s">
        <v>145</v>
      </c>
      <c r="AT255" s="231" t="s">
        <v>141</v>
      </c>
      <c r="AU255" s="231" t="s">
        <v>88</v>
      </c>
      <c r="AY255" s="19" t="s">
        <v>140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9" t="s">
        <v>86</v>
      </c>
      <c r="BK255" s="232">
        <f>ROUND(I255*H255,2)</f>
        <v>0</v>
      </c>
      <c r="BL255" s="19" t="s">
        <v>145</v>
      </c>
      <c r="BM255" s="231" t="s">
        <v>422</v>
      </c>
    </row>
    <row r="256" s="13" customFormat="1">
      <c r="A256" s="13"/>
      <c r="B256" s="240"/>
      <c r="C256" s="241"/>
      <c r="D256" s="242" t="s">
        <v>233</v>
      </c>
      <c r="E256" s="243" t="s">
        <v>1</v>
      </c>
      <c r="F256" s="244" t="s">
        <v>423</v>
      </c>
      <c r="G256" s="241"/>
      <c r="H256" s="243" t="s">
        <v>1</v>
      </c>
      <c r="I256" s="245"/>
      <c r="J256" s="241"/>
      <c r="K256" s="241"/>
      <c r="L256" s="246"/>
      <c r="M256" s="247"/>
      <c r="N256" s="248"/>
      <c r="O256" s="248"/>
      <c r="P256" s="248"/>
      <c r="Q256" s="248"/>
      <c r="R256" s="248"/>
      <c r="S256" s="248"/>
      <c r="T256" s="24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0" t="s">
        <v>233</v>
      </c>
      <c r="AU256" s="250" t="s">
        <v>88</v>
      </c>
      <c r="AV256" s="13" t="s">
        <v>86</v>
      </c>
      <c r="AW256" s="13" t="s">
        <v>35</v>
      </c>
      <c r="AX256" s="13" t="s">
        <v>79</v>
      </c>
      <c r="AY256" s="250" t="s">
        <v>140</v>
      </c>
    </row>
    <row r="257" s="14" customFormat="1">
      <c r="A257" s="14"/>
      <c r="B257" s="251"/>
      <c r="C257" s="252"/>
      <c r="D257" s="242" t="s">
        <v>233</v>
      </c>
      <c r="E257" s="253" t="s">
        <v>1</v>
      </c>
      <c r="F257" s="254" t="s">
        <v>424</v>
      </c>
      <c r="G257" s="252"/>
      <c r="H257" s="255">
        <v>12.69</v>
      </c>
      <c r="I257" s="256"/>
      <c r="J257" s="252"/>
      <c r="K257" s="252"/>
      <c r="L257" s="257"/>
      <c r="M257" s="258"/>
      <c r="N257" s="259"/>
      <c r="O257" s="259"/>
      <c r="P257" s="259"/>
      <c r="Q257" s="259"/>
      <c r="R257" s="259"/>
      <c r="S257" s="259"/>
      <c r="T257" s="26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1" t="s">
        <v>233</v>
      </c>
      <c r="AU257" s="261" t="s">
        <v>88</v>
      </c>
      <c r="AV257" s="14" t="s">
        <v>88</v>
      </c>
      <c r="AW257" s="14" t="s">
        <v>35</v>
      </c>
      <c r="AX257" s="14" t="s">
        <v>79</v>
      </c>
      <c r="AY257" s="261" t="s">
        <v>140</v>
      </c>
    </row>
    <row r="258" s="13" customFormat="1">
      <c r="A258" s="13"/>
      <c r="B258" s="240"/>
      <c r="C258" s="241"/>
      <c r="D258" s="242" t="s">
        <v>233</v>
      </c>
      <c r="E258" s="243" t="s">
        <v>1</v>
      </c>
      <c r="F258" s="244" t="s">
        <v>425</v>
      </c>
      <c r="G258" s="241"/>
      <c r="H258" s="243" t="s">
        <v>1</v>
      </c>
      <c r="I258" s="245"/>
      <c r="J258" s="241"/>
      <c r="K258" s="241"/>
      <c r="L258" s="246"/>
      <c r="M258" s="247"/>
      <c r="N258" s="248"/>
      <c r="O258" s="248"/>
      <c r="P258" s="248"/>
      <c r="Q258" s="248"/>
      <c r="R258" s="248"/>
      <c r="S258" s="248"/>
      <c r="T258" s="24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0" t="s">
        <v>233</v>
      </c>
      <c r="AU258" s="250" t="s">
        <v>88</v>
      </c>
      <c r="AV258" s="13" t="s">
        <v>86</v>
      </c>
      <c r="AW258" s="13" t="s">
        <v>35</v>
      </c>
      <c r="AX258" s="13" t="s">
        <v>79</v>
      </c>
      <c r="AY258" s="250" t="s">
        <v>140</v>
      </c>
    </row>
    <row r="259" s="14" customFormat="1">
      <c r="A259" s="14"/>
      <c r="B259" s="251"/>
      <c r="C259" s="252"/>
      <c r="D259" s="242" t="s">
        <v>233</v>
      </c>
      <c r="E259" s="253" t="s">
        <v>1</v>
      </c>
      <c r="F259" s="254" t="s">
        <v>426</v>
      </c>
      <c r="G259" s="252"/>
      <c r="H259" s="255">
        <v>15.863</v>
      </c>
      <c r="I259" s="256"/>
      <c r="J259" s="252"/>
      <c r="K259" s="252"/>
      <c r="L259" s="257"/>
      <c r="M259" s="258"/>
      <c r="N259" s="259"/>
      <c r="O259" s="259"/>
      <c r="P259" s="259"/>
      <c r="Q259" s="259"/>
      <c r="R259" s="259"/>
      <c r="S259" s="259"/>
      <c r="T259" s="26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1" t="s">
        <v>233</v>
      </c>
      <c r="AU259" s="261" t="s">
        <v>88</v>
      </c>
      <c r="AV259" s="14" t="s">
        <v>88</v>
      </c>
      <c r="AW259" s="14" t="s">
        <v>35</v>
      </c>
      <c r="AX259" s="14" t="s">
        <v>79</v>
      </c>
      <c r="AY259" s="261" t="s">
        <v>140</v>
      </c>
    </row>
    <row r="260" s="15" customFormat="1">
      <c r="A260" s="15"/>
      <c r="B260" s="262"/>
      <c r="C260" s="263"/>
      <c r="D260" s="242" t="s">
        <v>233</v>
      </c>
      <c r="E260" s="264" t="s">
        <v>1</v>
      </c>
      <c r="F260" s="265" t="s">
        <v>286</v>
      </c>
      <c r="G260" s="263"/>
      <c r="H260" s="266">
        <v>28.553000000000001</v>
      </c>
      <c r="I260" s="267"/>
      <c r="J260" s="263"/>
      <c r="K260" s="263"/>
      <c r="L260" s="268"/>
      <c r="M260" s="269"/>
      <c r="N260" s="270"/>
      <c r="O260" s="270"/>
      <c r="P260" s="270"/>
      <c r="Q260" s="270"/>
      <c r="R260" s="270"/>
      <c r="S260" s="270"/>
      <c r="T260" s="271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2" t="s">
        <v>233</v>
      </c>
      <c r="AU260" s="272" t="s">
        <v>88</v>
      </c>
      <c r="AV260" s="15" t="s">
        <v>145</v>
      </c>
      <c r="AW260" s="15" t="s">
        <v>35</v>
      </c>
      <c r="AX260" s="15" t="s">
        <v>86</v>
      </c>
      <c r="AY260" s="272" t="s">
        <v>140</v>
      </c>
    </row>
    <row r="261" s="2" customFormat="1" ht="24.15" customHeight="1">
      <c r="A261" s="40"/>
      <c r="B261" s="41"/>
      <c r="C261" s="273" t="s">
        <v>427</v>
      </c>
      <c r="D261" s="273" t="s">
        <v>300</v>
      </c>
      <c r="E261" s="274" t="s">
        <v>428</v>
      </c>
      <c r="F261" s="275" t="s">
        <v>429</v>
      </c>
      <c r="G261" s="276" t="s">
        <v>267</v>
      </c>
      <c r="H261" s="277">
        <v>6.282</v>
      </c>
      <c r="I261" s="278"/>
      <c r="J261" s="279">
        <f>ROUND(I261*H261,2)</f>
        <v>0</v>
      </c>
      <c r="K261" s="280"/>
      <c r="L261" s="281"/>
      <c r="M261" s="282" t="s">
        <v>1</v>
      </c>
      <c r="N261" s="283" t="s">
        <v>44</v>
      </c>
      <c r="O261" s="93"/>
      <c r="P261" s="229">
        <f>O261*H261</f>
        <v>0</v>
      </c>
      <c r="Q261" s="229">
        <v>0.00068000000000000005</v>
      </c>
      <c r="R261" s="229">
        <f>Q261*H261</f>
        <v>0.0042717600000000003</v>
      </c>
      <c r="S261" s="229">
        <v>0</v>
      </c>
      <c r="T261" s="230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31" t="s">
        <v>165</v>
      </c>
      <c r="AT261" s="231" t="s">
        <v>300</v>
      </c>
      <c r="AU261" s="231" t="s">
        <v>88</v>
      </c>
      <c r="AY261" s="19" t="s">
        <v>140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9" t="s">
        <v>86</v>
      </c>
      <c r="BK261" s="232">
        <f>ROUND(I261*H261,2)</f>
        <v>0</v>
      </c>
      <c r="BL261" s="19" t="s">
        <v>145</v>
      </c>
      <c r="BM261" s="231" t="s">
        <v>430</v>
      </c>
    </row>
    <row r="262" s="14" customFormat="1">
      <c r="A262" s="14"/>
      <c r="B262" s="251"/>
      <c r="C262" s="252"/>
      <c r="D262" s="242" t="s">
        <v>233</v>
      </c>
      <c r="E262" s="253" t="s">
        <v>1</v>
      </c>
      <c r="F262" s="254" t="s">
        <v>431</v>
      </c>
      <c r="G262" s="252"/>
      <c r="H262" s="255">
        <v>5.7110000000000003</v>
      </c>
      <c r="I262" s="256"/>
      <c r="J262" s="252"/>
      <c r="K262" s="252"/>
      <c r="L262" s="257"/>
      <c r="M262" s="258"/>
      <c r="N262" s="259"/>
      <c r="O262" s="259"/>
      <c r="P262" s="259"/>
      <c r="Q262" s="259"/>
      <c r="R262" s="259"/>
      <c r="S262" s="259"/>
      <c r="T262" s="26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1" t="s">
        <v>233</v>
      </c>
      <c r="AU262" s="261" t="s">
        <v>88</v>
      </c>
      <c r="AV262" s="14" t="s">
        <v>88</v>
      </c>
      <c r="AW262" s="14" t="s">
        <v>35</v>
      </c>
      <c r="AX262" s="14" t="s">
        <v>86</v>
      </c>
      <c r="AY262" s="261" t="s">
        <v>140</v>
      </c>
    </row>
    <row r="263" s="14" customFormat="1">
      <c r="A263" s="14"/>
      <c r="B263" s="251"/>
      <c r="C263" s="252"/>
      <c r="D263" s="242" t="s">
        <v>233</v>
      </c>
      <c r="E263" s="252"/>
      <c r="F263" s="254" t="s">
        <v>432</v>
      </c>
      <c r="G263" s="252"/>
      <c r="H263" s="255">
        <v>6.282</v>
      </c>
      <c r="I263" s="256"/>
      <c r="J263" s="252"/>
      <c r="K263" s="252"/>
      <c r="L263" s="257"/>
      <c r="M263" s="258"/>
      <c r="N263" s="259"/>
      <c r="O263" s="259"/>
      <c r="P263" s="259"/>
      <c r="Q263" s="259"/>
      <c r="R263" s="259"/>
      <c r="S263" s="259"/>
      <c r="T263" s="26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1" t="s">
        <v>233</v>
      </c>
      <c r="AU263" s="261" t="s">
        <v>88</v>
      </c>
      <c r="AV263" s="14" t="s">
        <v>88</v>
      </c>
      <c r="AW263" s="14" t="s">
        <v>4</v>
      </c>
      <c r="AX263" s="14" t="s">
        <v>86</v>
      </c>
      <c r="AY263" s="261" t="s">
        <v>140</v>
      </c>
    </row>
    <row r="264" s="2" customFormat="1" ht="24.15" customHeight="1">
      <c r="A264" s="40"/>
      <c r="B264" s="41"/>
      <c r="C264" s="219" t="s">
        <v>433</v>
      </c>
      <c r="D264" s="219" t="s">
        <v>141</v>
      </c>
      <c r="E264" s="220" t="s">
        <v>434</v>
      </c>
      <c r="F264" s="221" t="s">
        <v>435</v>
      </c>
      <c r="G264" s="222" t="s">
        <v>267</v>
      </c>
      <c r="H264" s="223">
        <v>251.559</v>
      </c>
      <c r="I264" s="224"/>
      <c r="J264" s="225">
        <f>ROUND(I264*H264,2)</f>
        <v>0</v>
      </c>
      <c r="K264" s="226"/>
      <c r="L264" s="46"/>
      <c r="M264" s="227" t="s">
        <v>1</v>
      </c>
      <c r="N264" s="228" t="s">
        <v>44</v>
      </c>
      <c r="O264" s="93"/>
      <c r="P264" s="229">
        <f>O264*H264</f>
        <v>0</v>
      </c>
      <c r="Q264" s="229">
        <v>0.0073499999999999998</v>
      </c>
      <c r="R264" s="229">
        <f>Q264*H264</f>
        <v>1.8489586499999999</v>
      </c>
      <c r="S264" s="229">
        <v>0</v>
      </c>
      <c r="T264" s="230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1" t="s">
        <v>145</v>
      </c>
      <c r="AT264" s="231" t="s">
        <v>141</v>
      </c>
      <c r="AU264" s="231" t="s">
        <v>88</v>
      </c>
      <c r="AY264" s="19" t="s">
        <v>140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9" t="s">
        <v>86</v>
      </c>
      <c r="BK264" s="232">
        <f>ROUND(I264*H264,2)</f>
        <v>0</v>
      </c>
      <c r="BL264" s="19" t="s">
        <v>145</v>
      </c>
      <c r="BM264" s="231" t="s">
        <v>436</v>
      </c>
    </row>
    <row r="265" s="13" customFormat="1">
      <c r="A265" s="13"/>
      <c r="B265" s="240"/>
      <c r="C265" s="241"/>
      <c r="D265" s="242" t="s">
        <v>233</v>
      </c>
      <c r="E265" s="243" t="s">
        <v>1</v>
      </c>
      <c r="F265" s="244" t="s">
        <v>423</v>
      </c>
      <c r="G265" s="241"/>
      <c r="H265" s="243" t="s">
        <v>1</v>
      </c>
      <c r="I265" s="245"/>
      <c r="J265" s="241"/>
      <c r="K265" s="241"/>
      <c r="L265" s="246"/>
      <c r="M265" s="247"/>
      <c r="N265" s="248"/>
      <c r="O265" s="248"/>
      <c r="P265" s="248"/>
      <c r="Q265" s="248"/>
      <c r="R265" s="248"/>
      <c r="S265" s="248"/>
      <c r="T265" s="24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0" t="s">
        <v>233</v>
      </c>
      <c r="AU265" s="250" t="s">
        <v>88</v>
      </c>
      <c r="AV265" s="13" t="s">
        <v>86</v>
      </c>
      <c r="AW265" s="13" t="s">
        <v>35</v>
      </c>
      <c r="AX265" s="13" t="s">
        <v>79</v>
      </c>
      <c r="AY265" s="250" t="s">
        <v>140</v>
      </c>
    </row>
    <row r="266" s="14" customFormat="1">
      <c r="A266" s="14"/>
      <c r="B266" s="251"/>
      <c r="C266" s="252"/>
      <c r="D266" s="242" t="s">
        <v>233</v>
      </c>
      <c r="E266" s="253" t="s">
        <v>1</v>
      </c>
      <c r="F266" s="254" t="s">
        <v>437</v>
      </c>
      <c r="G266" s="252"/>
      <c r="H266" s="255">
        <v>129.61600000000001</v>
      </c>
      <c r="I266" s="256"/>
      <c r="J266" s="252"/>
      <c r="K266" s="252"/>
      <c r="L266" s="257"/>
      <c r="M266" s="258"/>
      <c r="N266" s="259"/>
      <c r="O266" s="259"/>
      <c r="P266" s="259"/>
      <c r="Q266" s="259"/>
      <c r="R266" s="259"/>
      <c r="S266" s="259"/>
      <c r="T266" s="26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1" t="s">
        <v>233</v>
      </c>
      <c r="AU266" s="261" t="s">
        <v>88</v>
      </c>
      <c r="AV266" s="14" t="s">
        <v>88</v>
      </c>
      <c r="AW266" s="14" t="s">
        <v>35</v>
      </c>
      <c r="AX266" s="14" t="s">
        <v>79</v>
      </c>
      <c r="AY266" s="261" t="s">
        <v>140</v>
      </c>
    </row>
    <row r="267" s="13" customFormat="1">
      <c r="A267" s="13"/>
      <c r="B267" s="240"/>
      <c r="C267" s="241"/>
      <c r="D267" s="242" t="s">
        <v>233</v>
      </c>
      <c r="E267" s="243" t="s">
        <v>1</v>
      </c>
      <c r="F267" s="244" t="s">
        <v>425</v>
      </c>
      <c r="G267" s="241"/>
      <c r="H267" s="243" t="s">
        <v>1</v>
      </c>
      <c r="I267" s="245"/>
      <c r="J267" s="241"/>
      <c r="K267" s="241"/>
      <c r="L267" s="246"/>
      <c r="M267" s="247"/>
      <c r="N267" s="248"/>
      <c r="O267" s="248"/>
      <c r="P267" s="248"/>
      <c r="Q267" s="248"/>
      <c r="R267" s="248"/>
      <c r="S267" s="248"/>
      <c r="T267" s="24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0" t="s">
        <v>233</v>
      </c>
      <c r="AU267" s="250" t="s">
        <v>88</v>
      </c>
      <c r="AV267" s="13" t="s">
        <v>86</v>
      </c>
      <c r="AW267" s="13" t="s">
        <v>35</v>
      </c>
      <c r="AX267" s="13" t="s">
        <v>79</v>
      </c>
      <c r="AY267" s="250" t="s">
        <v>140</v>
      </c>
    </row>
    <row r="268" s="14" customFormat="1">
      <c r="A268" s="14"/>
      <c r="B268" s="251"/>
      <c r="C268" s="252"/>
      <c r="D268" s="242" t="s">
        <v>233</v>
      </c>
      <c r="E268" s="253" t="s">
        <v>1</v>
      </c>
      <c r="F268" s="254" t="s">
        <v>438</v>
      </c>
      <c r="G268" s="252"/>
      <c r="H268" s="255">
        <v>28.337</v>
      </c>
      <c r="I268" s="256"/>
      <c r="J268" s="252"/>
      <c r="K268" s="252"/>
      <c r="L268" s="257"/>
      <c r="M268" s="258"/>
      <c r="N268" s="259"/>
      <c r="O268" s="259"/>
      <c r="P268" s="259"/>
      <c r="Q268" s="259"/>
      <c r="R268" s="259"/>
      <c r="S268" s="259"/>
      <c r="T268" s="26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1" t="s">
        <v>233</v>
      </c>
      <c r="AU268" s="261" t="s">
        <v>88</v>
      </c>
      <c r="AV268" s="14" t="s">
        <v>88</v>
      </c>
      <c r="AW268" s="14" t="s">
        <v>35</v>
      </c>
      <c r="AX268" s="14" t="s">
        <v>79</v>
      </c>
      <c r="AY268" s="261" t="s">
        <v>140</v>
      </c>
    </row>
    <row r="269" s="13" customFormat="1">
      <c r="A269" s="13"/>
      <c r="B269" s="240"/>
      <c r="C269" s="241"/>
      <c r="D269" s="242" t="s">
        <v>233</v>
      </c>
      <c r="E269" s="243" t="s">
        <v>1</v>
      </c>
      <c r="F269" s="244" t="s">
        <v>439</v>
      </c>
      <c r="G269" s="241"/>
      <c r="H269" s="243" t="s">
        <v>1</v>
      </c>
      <c r="I269" s="245"/>
      <c r="J269" s="241"/>
      <c r="K269" s="241"/>
      <c r="L269" s="246"/>
      <c r="M269" s="247"/>
      <c r="N269" s="248"/>
      <c r="O269" s="248"/>
      <c r="P269" s="248"/>
      <c r="Q269" s="248"/>
      <c r="R269" s="248"/>
      <c r="S269" s="248"/>
      <c r="T269" s="24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0" t="s">
        <v>233</v>
      </c>
      <c r="AU269" s="250" t="s">
        <v>88</v>
      </c>
      <c r="AV269" s="13" t="s">
        <v>86</v>
      </c>
      <c r="AW269" s="13" t="s">
        <v>35</v>
      </c>
      <c r="AX269" s="13" t="s">
        <v>79</v>
      </c>
      <c r="AY269" s="250" t="s">
        <v>140</v>
      </c>
    </row>
    <row r="270" s="14" customFormat="1">
      <c r="A270" s="14"/>
      <c r="B270" s="251"/>
      <c r="C270" s="252"/>
      <c r="D270" s="242" t="s">
        <v>233</v>
      </c>
      <c r="E270" s="253" t="s">
        <v>1</v>
      </c>
      <c r="F270" s="254" t="s">
        <v>440</v>
      </c>
      <c r="G270" s="252"/>
      <c r="H270" s="255">
        <v>93.605999999999995</v>
      </c>
      <c r="I270" s="256"/>
      <c r="J270" s="252"/>
      <c r="K270" s="252"/>
      <c r="L270" s="257"/>
      <c r="M270" s="258"/>
      <c r="N270" s="259"/>
      <c r="O270" s="259"/>
      <c r="P270" s="259"/>
      <c r="Q270" s="259"/>
      <c r="R270" s="259"/>
      <c r="S270" s="259"/>
      <c r="T270" s="26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1" t="s">
        <v>233</v>
      </c>
      <c r="AU270" s="261" t="s">
        <v>88</v>
      </c>
      <c r="AV270" s="14" t="s">
        <v>88</v>
      </c>
      <c r="AW270" s="14" t="s">
        <v>35</v>
      </c>
      <c r="AX270" s="14" t="s">
        <v>79</v>
      </c>
      <c r="AY270" s="261" t="s">
        <v>140</v>
      </c>
    </row>
    <row r="271" s="15" customFormat="1">
      <c r="A271" s="15"/>
      <c r="B271" s="262"/>
      <c r="C271" s="263"/>
      <c r="D271" s="242" t="s">
        <v>233</v>
      </c>
      <c r="E271" s="264" t="s">
        <v>1</v>
      </c>
      <c r="F271" s="265" t="s">
        <v>286</v>
      </c>
      <c r="G271" s="263"/>
      <c r="H271" s="266">
        <v>251.559</v>
      </c>
      <c r="I271" s="267"/>
      <c r="J271" s="263"/>
      <c r="K271" s="263"/>
      <c r="L271" s="268"/>
      <c r="M271" s="269"/>
      <c r="N271" s="270"/>
      <c r="O271" s="270"/>
      <c r="P271" s="270"/>
      <c r="Q271" s="270"/>
      <c r="R271" s="270"/>
      <c r="S271" s="270"/>
      <c r="T271" s="271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72" t="s">
        <v>233</v>
      </c>
      <c r="AU271" s="272" t="s">
        <v>88</v>
      </c>
      <c r="AV271" s="15" t="s">
        <v>145</v>
      </c>
      <c r="AW271" s="15" t="s">
        <v>35</v>
      </c>
      <c r="AX271" s="15" t="s">
        <v>86</v>
      </c>
      <c r="AY271" s="272" t="s">
        <v>140</v>
      </c>
    </row>
    <row r="272" s="2" customFormat="1" ht="24.15" customHeight="1">
      <c r="A272" s="40"/>
      <c r="B272" s="41"/>
      <c r="C272" s="219" t="s">
        <v>441</v>
      </c>
      <c r="D272" s="219" t="s">
        <v>141</v>
      </c>
      <c r="E272" s="220" t="s">
        <v>442</v>
      </c>
      <c r="F272" s="221" t="s">
        <v>443</v>
      </c>
      <c r="G272" s="222" t="s">
        <v>267</v>
      </c>
      <c r="H272" s="223">
        <v>251.559</v>
      </c>
      <c r="I272" s="224"/>
      <c r="J272" s="225">
        <f>ROUND(I272*H272,2)</f>
        <v>0</v>
      </c>
      <c r="K272" s="226"/>
      <c r="L272" s="46"/>
      <c r="M272" s="227" t="s">
        <v>1</v>
      </c>
      <c r="N272" s="228" t="s">
        <v>44</v>
      </c>
      <c r="O272" s="93"/>
      <c r="P272" s="229">
        <f>O272*H272</f>
        <v>0</v>
      </c>
      <c r="Q272" s="229">
        <v>0</v>
      </c>
      <c r="R272" s="229">
        <f>Q272*H272</f>
        <v>0</v>
      </c>
      <c r="S272" s="229">
        <v>0</v>
      </c>
      <c r="T272" s="230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31" t="s">
        <v>145</v>
      </c>
      <c r="AT272" s="231" t="s">
        <v>141</v>
      </c>
      <c r="AU272" s="231" t="s">
        <v>88</v>
      </c>
      <c r="AY272" s="19" t="s">
        <v>140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9" t="s">
        <v>86</v>
      </c>
      <c r="BK272" s="232">
        <f>ROUND(I272*H272,2)</f>
        <v>0</v>
      </c>
      <c r="BL272" s="19" t="s">
        <v>145</v>
      </c>
      <c r="BM272" s="231" t="s">
        <v>444</v>
      </c>
    </row>
    <row r="273" s="13" customFormat="1">
      <c r="A273" s="13"/>
      <c r="B273" s="240"/>
      <c r="C273" s="241"/>
      <c r="D273" s="242" t="s">
        <v>233</v>
      </c>
      <c r="E273" s="243" t="s">
        <v>1</v>
      </c>
      <c r="F273" s="244" t="s">
        <v>423</v>
      </c>
      <c r="G273" s="241"/>
      <c r="H273" s="243" t="s">
        <v>1</v>
      </c>
      <c r="I273" s="245"/>
      <c r="J273" s="241"/>
      <c r="K273" s="241"/>
      <c r="L273" s="246"/>
      <c r="M273" s="247"/>
      <c r="N273" s="248"/>
      <c r="O273" s="248"/>
      <c r="P273" s="248"/>
      <c r="Q273" s="248"/>
      <c r="R273" s="248"/>
      <c r="S273" s="248"/>
      <c r="T273" s="24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0" t="s">
        <v>233</v>
      </c>
      <c r="AU273" s="250" t="s">
        <v>88</v>
      </c>
      <c r="AV273" s="13" t="s">
        <v>86</v>
      </c>
      <c r="AW273" s="13" t="s">
        <v>35</v>
      </c>
      <c r="AX273" s="13" t="s">
        <v>79</v>
      </c>
      <c r="AY273" s="250" t="s">
        <v>140</v>
      </c>
    </row>
    <row r="274" s="14" customFormat="1">
      <c r="A274" s="14"/>
      <c r="B274" s="251"/>
      <c r="C274" s="252"/>
      <c r="D274" s="242" t="s">
        <v>233</v>
      </c>
      <c r="E274" s="253" t="s">
        <v>1</v>
      </c>
      <c r="F274" s="254" t="s">
        <v>437</v>
      </c>
      <c r="G274" s="252"/>
      <c r="H274" s="255">
        <v>129.61600000000001</v>
      </c>
      <c r="I274" s="256"/>
      <c r="J274" s="252"/>
      <c r="K274" s="252"/>
      <c r="L274" s="257"/>
      <c r="M274" s="258"/>
      <c r="N274" s="259"/>
      <c r="O274" s="259"/>
      <c r="P274" s="259"/>
      <c r="Q274" s="259"/>
      <c r="R274" s="259"/>
      <c r="S274" s="259"/>
      <c r="T274" s="26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1" t="s">
        <v>233</v>
      </c>
      <c r="AU274" s="261" t="s">
        <v>88</v>
      </c>
      <c r="AV274" s="14" t="s">
        <v>88</v>
      </c>
      <c r="AW274" s="14" t="s">
        <v>35</v>
      </c>
      <c r="AX274" s="14" t="s">
        <v>79</v>
      </c>
      <c r="AY274" s="261" t="s">
        <v>140</v>
      </c>
    </row>
    <row r="275" s="13" customFormat="1">
      <c r="A275" s="13"/>
      <c r="B275" s="240"/>
      <c r="C275" s="241"/>
      <c r="D275" s="242" t="s">
        <v>233</v>
      </c>
      <c r="E275" s="243" t="s">
        <v>1</v>
      </c>
      <c r="F275" s="244" t="s">
        <v>425</v>
      </c>
      <c r="G275" s="241"/>
      <c r="H275" s="243" t="s">
        <v>1</v>
      </c>
      <c r="I275" s="245"/>
      <c r="J275" s="241"/>
      <c r="K275" s="241"/>
      <c r="L275" s="246"/>
      <c r="M275" s="247"/>
      <c r="N275" s="248"/>
      <c r="O275" s="248"/>
      <c r="P275" s="248"/>
      <c r="Q275" s="248"/>
      <c r="R275" s="248"/>
      <c r="S275" s="248"/>
      <c r="T275" s="24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0" t="s">
        <v>233</v>
      </c>
      <c r="AU275" s="250" t="s">
        <v>88</v>
      </c>
      <c r="AV275" s="13" t="s">
        <v>86</v>
      </c>
      <c r="AW275" s="13" t="s">
        <v>35</v>
      </c>
      <c r="AX275" s="13" t="s">
        <v>79</v>
      </c>
      <c r="AY275" s="250" t="s">
        <v>140</v>
      </c>
    </row>
    <row r="276" s="14" customFormat="1">
      <c r="A276" s="14"/>
      <c r="B276" s="251"/>
      <c r="C276" s="252"/>
      <c r="D276" s="242" t="s">
        <v>233</v>
      </c>
      <c r="E276" s="253" t="s">
        <v>1</v>
      </c>
      <c r="F276" s="254" t="s">
        <v>438</v>
      </c>
      <c r="G276" s="252"/>
      <c r="H276" s="255">
        <v>28.337</v>
      </c>
      <c r="I276" s="256"/>
      <c r="J276" s="252"/>
      <c r="K276" s="252"/>
      <c r="L276" s="257"/>
      <c r="M276" s="258"/>
      <c r="N276" s="259"/>
      <c r="O276" s="259"/>
      <c r="P276" s="259"/>
      <c r="Q276" s="259"/>
      <c r="R276" s="259"/>
      <c r="S276" s="259"/>
      <c r="T276" s="26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1" t="s">
        <v>233</v>
      </c>
      <c r="AU276" s="261" t="s">
        <v>88</v>
      </c>
      <c r="AV276" s="14" t="s">
        <v>88</v>
      </c>
      <c r="AW276" s="14" t="s">
        <v>35</v>
      </c>
      <c r="AX276" s="14" t="s">
        <v>79</v>
      </c>
      <c r="AY276" s="261" t="s">
        <v>140</v>
      </c>
    </row>
    <row r="277" s="13" customFormat="1">
      <c r="A277" s="13"/>
      <c r="B277" s="240"/>
      <c r="C277" s="241"/>
      <c r="D277" s="242" t="s">
        <v>233</v>
      </c>
      <c r="E277" s="243" t="s">
        <v>1</v>
      </c>
      <c r="F277" s="244" t="s">
        <v>439</v>
      </c>
      <c r="G277" s="241"/>
      <c r="H277" s="243" t="s">
        <v>1</v>
      </c>
      <c r="I277" s="245"/>
      <c r="J277" s="241"/>
      <c r="K277" s="241"/>
      <c r="L277" s="246"/>
      <c r="M277" s="247"/>
      <c r="N277" s="248"/>
      <c r="O277" s="248"/>
      <c r="P277" s="248"/>
      <c r="Q277" s="248"/>
      <c r="R277" s="248"/>
      <c r="S277" s="248"/>
      <c r="T277" s="24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0" t="s">
        <v>233</v>
      </c>
      <c r="AU277" s="250" t="s">
        <v>88</v>
      </c>
      <c r="AV277" s="13" t="s">
        <v>86</v>
      </c>
      <c r="AW277" s="13" t="s">
        <v>35</v>
      </c>
      <c r="AX277" s="13" t="s">
        <v>79</v>
      </c>
      <c r="AY277" s="250" t="s">
        <v>140</v>
      </c>
    </row>
    <row r="278" s="14" customFormat="1">
      <c r="A278" s="14"/>
      <c r="B278" s="251"/>
      <c r="C278" s="252"/>
      <c r="D278" s="242" t="s">
        <v>233</v>
      </c>
      <c r="E278" s="253" t="s">
        <v>1</v>
      </c>
      <c r="F278" s="254" t="s">
        <v>440</v>
      </c>
      <c r="G278" s="252"/>
      <c r="H278" s="255">
        <v>93.605999999999995</v>
      </c>
      <c r="I278" s="256"/>
      <c r="J278" s="252"/>
      <c r="K278" s="252"/>
      <c r="L278" s="257"/>
      <c r="M278" s="258"/>
      <c r="N278" s="259"/>
      <c r="O278" s="259"/>
      <c r="P278" s="259"/>
      <c r="Q278" s="259"/>
      <c r="R278" s="259"/>
      <c r="S278" s="259"/>
      <c r="T278" s="26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1" t="s">
        <v>233</v>
      </c>
      <c r="AU278" s="261" t="s">
        <v>88</v>
      </c>
      <c r="AV278" s="14" t="s">
        <v>88</v>
      </c>
      <c r="AW278" s="14" t="s">
        <v>35</v>
      </c>
      <c r="AX278" s="14" t="s">
        <v>79</v>
      </c>
      <c r="AY278" s="261" t="s">
        <v>140</v>
      </c>
    </row>
    <row r="279" s="15" customFormat="1">
      <c r="A279" s="15"/>
      <c r="B279" s="262"/>
      <c r="C279" s="263"/>
      <c r="D279" s="242" t="s">
        <v>233</v>
      </c>
      <c r="E279" s="264" t="s">
        <v>1</v>
      </c>
      <c r="F279" s="265" t="s">
        <v>286</v>
      </c>
      <c r="G279" s="263"/>
      <c r="H279" s="266">
        <v>251.559</v>
      </c>
      <c r="I279" s="267"/>
      <c r="J279" s="263"/>
      <c r="K279" s="263"/>
      <c r="L279" s="268"/>
      <c r="M279" s="269"/>
      <c r="N279" s="270"/>
      <c r="O279" s="270"/>
      <c r="P279" s="270"/>
      <c r="Q279" s="270"/>
      <c r="R279" s="270"/>
      <c r="S279" s="270"/>
      <c r="T279" s="271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2" t="s">
        <v>233</v>
      </c>
      <c r="AU279" s="272" t="s">
        <v>88</v>
      </c>
      <c r="AV279" s="15" t="s">
        <v>145</v>
      </c>
      <c r="AW279" s="15" t="s">
        <v>35</v>
      </c>
      <c r="AX279" s="15" t="s">
        <v>86</v>
      </c>
      <c r="AY279" s="272" t="s">
        <v>140</v>
      </c>
    </row>
    <row r="280" s="2" customFormat="1" ht="24.15" customHeight="1">
      <c r="A280" s="40"/>
      <c r="B280" s="41"/>
      <c r="C280" s="219" t="s">
        <v>445</v>
      </c>
      <c r="D280" s="219" t="s">
        <v>141</v>
      </c>
      <c r="E280" s="220" t="s">
        <v>446</v>
      </c>
      <c r="F280" s="221" t="s">
        <v>447</v>
      </c>
      <c r="G280" s="222" t="s">
        <v>267</v>
      </c>
      <c r="H280" s="223">
        <v>280.315</v>
      </c>
      <c r="I280" s="224"/>
      <c r="J280" s="225">
        <f>ROUND(I280*H280,2)</f>
        <v>0</v>
      </c>
      <c r="K280" s="226"/>
      <c r="L280" s="46"/>
      <c r="M280" s="227" t="s">
        <v>1</v>
      </c>
      <c r="N280" s="228" t="s">
        <v>44</v>
      </c>
      <c r="O280" s="93"/>
      <c r="P280" s="229">
        <f>O280*H280</f>
        <v>0</v>
      </c>
      <c r="Q280" s="229">
        <v>0.017000000000000001</v>
      </c>
      <c r="R280" s="229">
        <f>Q280*H280</f>
        <v>4.7653550000000005</v>
      </c>
      <c r="S280" s="229">
        <v>0</v>
      </c>
      <c r="T280" s="230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31" t="s">
        <v>145</v>
      </c>
      <c r="AT280" s="231" t="s">
        <v>141</v>
      </c>
      <c r="AU280" s="231" t="s">
        <v>88</v>
      </c>
      <c r="AY280" s="19" t="s">
        <v>140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9" t="s">
        <v>86</v>
      </c>
      <c r="BK280" s="232">
        <f>ROUND(I280*H280,2)</f>
        <v>0</v>
      </c>
      <c r="BL280" s="19" t="s">
        <v>145</v>
      </c>
      <c r="BM280" s="231" t="s">
        <v>448</v>
      </c>
    </row>
    <row r="281" s="13" customFormat="1">
      <c r="A281" s="13"/>
      <c r="B281" s="240"/>
      <c r="C281" s="241"/>
      <c r="D281" s="242" t="s">
        <v>233</v>
      </c>
      <c r="E281" s="243" t="s">
        <v>1</v>
      </c>
      <c r="F281" s="244" t="s">
        <v>423</v>
      </c>
      <c r="G281" s="241"/>
      <c r="H281" s="243" t="s">
        <v>1</v>
      </c>
      <c r="I281" s="245"/>
      <c r="J281" s="241"/>
      <c r="K281" s="241"/>
      <c r="L281" s="246"/>
      <c r="M281" s="247"/>
      <c r="N281" s="248"/>
      <c r="O281" s="248"/>
      <c r="P281" s="248"/>
      <c r="Q281" s="248"/>
      <c r="R281" s="248"/>
      <c r="S281" s="248"/>
      <c r="T281" s="24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0" t="s">
        <v>233</v>
      </c>
      <c r="AU281" s="250" t="s">
        <v>88</v>
      </c>
      <c r="AV281" s="13" t="s">
        <v>86</v>
      </c>
      <c r="AW281" s="13" t="s">
        <v>35</v>
      </c>
      <c r="AX281" s="13" t="s">
        <v>79</v>
      </c>
      <c r="AY281" s="250" t="s">
        <v>140</v>
      </c>
    </row>
    <row r="282" s="14" customFormat="1">
      <c r="A282" s="14"/>
      <c r="B282" s="251"/>
      <c r="C282" s="252"/>
      <c r="D282" s="242" t="s">
        <v>233</v>
      </c>
      <c r="E282" s="253" t="s">
        <v>1</v>
      </c>
      <c r="F282" s="254" t="s">
        <v>449</v>
      </c>
      <c r="G282" s="252"/>
      <c r="H282" s="255">
        <v>100.11</v>
      </c>
      <c r="I282" s="256"/>
      <c r="J282" s="252"/>
      <c r="K282" s="252"/>
      <c r="L282" s="257"/>
      <c r="M282" s="258"/>
      <c r="N282" s="259"/>
      <c r="O282" s="259"/>
      <c r="P282" s="259"/>
      <c r="Q282" s="259"/>
      <c r="R282" s="259"/>
      <c r="S282" s="259"/>
      <c r="T282" s="26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1" t="s">
        <v>233</v>
      </c>
      <c r="AU282" s="261" t="s">
        <v>88</v>
      </c>
      <c r="AV282" s="14" t="s">
        <v>88</v>
      </c>
      <c r="AW282" s="14" t="s">
        <v>35</v>
      </c>
      <c r="AX282" s="14" t="s">
        <v>79</v>
      </c>
      <c r="AY282" s="261" t="s">
        <v>140</v>
      </c>
    </row>
    <row r="283" s="13" customFormat="1">
      <c r="A283" s="13"/>
      <c r="B283" s="240"/>
      <c r="C283" s="241"/>
      <c r="D283" s="242" t="s">
        <v>233</v>
      </c>
      <c r="E283" s="243" t="s">
        <v>1</v>
      </c>
      <c r="F283" s="244" t="s">
        <v>425</v>
      </c>
      <c r="G283" s="241"/>
      <c r="H283" s="243" t="s">
        <v>1</v>
      </c>
      <c r="I283" s="245"/>
      <c r="J283" s="241"/>
      <c r="K283" s="241"/>
      <c r="L283" s="246"/>
      <c r="M283" s="247"/>
      <c r="N283" s="248"/>
      <c r="O283" s="248"/>
      <c r="P283" s="248"/>
      <c r="Q283" s="248"/>
      <c r="R283" s="248"/>
      <c r="S283" s="248"/>
      <c r="T283" s="24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0" t="s">
        <v>233</v>
      </c>
      <c r="AU283" s="250" t="s">
        <v>88</v>
      </c>
      <c r="AV283" s="13" t="s">
        <v>86</v>
      </c>
      <c r="AW283" s="13" t="s">
        <v>35</v>
      </c>
      <c r="AX283" s="13" t="s">
        <v>79</v>
      </c>
      <c r="AY283" s="250" t="s">
        <v>140</v>
      </c>
    </row>
    <row r="284" s="14" customFormat="1">
      <c r="A284" s="14"/>
      <c r="B284" s="251"/>
      <c r="C284" s="252"/>
      <c r="D284" s="242" t="s">
        <v>233</v>
      </c>
      <c r="E284" s="253" t="s">
        <v>1</v>
      </c>
      <c r="F284" s="254" t="s">
        <v>450</v>
      </c>
      <c r="G284" s="252"/>
      <c r="H284" s="255">
        <v>180.20500000000001</v>
      </c>
      <c r="I284" s="256"/>
      <c r="J284" s="252"/>
      <c r="K284" s="252"/>
      <c r="L284" s="257"/>
      <c r="M284" s="258"/>
      <c r="N284" s="259"/>
      <c r="O284" s="259"/>
      <c r="P284" s="259"/>
      <c r="Q284" s="259"/>
      <c r="R284" s="259"/>
      <c r="S284" s="259"/>
      <c r="T284" s="26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1" t="s">
        <v>233</v>
      </c>
      <c r="AU284" s="261" t="s">
        <v>88</v>
      </c>
      <c r="AV284" s="14" t="s">
        <v>88</v>
      </c>
      <c r="AW284" s="14" t="s">
        <v>35</v>
      </c>
      <c r="AX284" s="14" t="s">
        <v>79</v>
      </c>
      <c r="AY284" s="261" t="s">
        <v>140</v>
      </c>
    </row>
    <row r="285" s="15" customFormat="1">
      <c r="A285" s="15"/>
      <c r="B285" s="262"/>
      <c r="C285" s="263"/>
      <c r="D285" s="242" t="s">
        <v>233</v>
      </c>
      <c r="E285" s="264" t="s">
        <v>1</v>
      </c>
      <c r="F285" s="265" t="s">
        <v>286</v>
      </c>
      <c r="G285" s="263"/>
      <c r="H285" s="266">
        <v>280.315</v>
      </c>
      <c r="I285" s="267"/>
      <c r="J285" s="263"/>
      <c r="K285" s="263"/>
      <c r="L285" s="268"/>
      <c r="M285" s="269"/>
      <c r="N285" s="270"/>
      <c r="O285" s="270"/>
      <c r="P285" s="270"/>
      <c r="Q285" s="270"/>
      <c r="R285" s="270"/>
      <c r="S285" s="270"/>
      <c r="T285" s="271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2" t="s">
        <v>233</v>
      </c>
      <c r="AU285" s="272" t="s">
        <v>88</v>
      </c>
      <c r="AV285" s="15" t="s">
        <v>145</v>
      </c>
      <c r="AW285" s="15" t="s">
        <v>35</v>
      </c>
      <c r="AX285" s="15" t="s">
        <v>86</v>
      </c>
      <c r="AY285" s="272" t="s">
        <v>140</v>
      </c>
    </row>
    <row r="286" s="2" customFormat="1" ht="24.15" customHeight="1">
      <c r="A286" s="40"/>
      <c r="B286" s="41"/>
      <c r="C286" s="219" t="s">
        <v>451</v>
      </c>
      <c r="D286" s="219" t="s">
        <v>141</v>
      </c>
      <c r="E286" s="220" t="s">
        <v>452</v>
      </c>
      <c r="F286" s="221" t="s">
        <v>453</v>
      </c>
      <c r="G286" s="222" t="s">
        <v>267</v>
      </c>
      <c r="H286" s="223">
        <v>379.89299999999997</v>
      </c>
      <c r="I286" s="224"/>
      <c r="J286" s="225">
        <f>ROUND(I286*H286,2)</f>
        <v>0</v>
      </c>
      <c r="K286" s="226"/>
      <c r="L286" s="46"/>
      <c r="M286" s="227" t="s">
        <v>1</v>
      </c>
      <c r="N286" s="228" t="s">
        <v>44</v>
      </c>
      <c r="O286" s="93"/>
      <c r="P286" s="229">
        <f>O286*H286</f>
        <v>0</v>
      </c>
      <c r="Q286" s="229">
        <v>0.023630000000000002</v>
      </c>
      <c r="R286" s="229">
        <f>Q286*H286</f>
        <v>8.97687159</v>
      </c>
      <c r="S286" s="229">
        <v>0</v>
      </c>
      <c r="T286" s="230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31" t="s">
        <v>145</v>
      </c>
      <c r="AT286" s="231" t="s">
        <v>141</v>
      </c>
      <c r="AU286" s="231" t="s">
        <v>88</v>
      </c>
      <c r="AY286" s="19" t="s">
        <v>140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9" t="s">
        <v>86</v>
      </c>
      <c r="BK286" s="232">
        <f>ROUND(I286*H286,2)</f>
        <v>0</v>
      </c>
      <c r="BL286" s="19" t="s">
        <v>145</v>
      </c>
      <c r="BM286" s="231" t="s">
        <v>454</v>
      </c>
    </row>
    <row r="287" s="14" customFormat="1">
      <c r="A287" s="14"/>
      <c r="B287" s="251"/>
      <c r="C287" s="252"/>
      <c r="D287" s="242" t="s">
        <v>233</v>
      </c>
      <c r="E287" s="253" t="s">
        <v>1</v>
      </c>
      <c r="F287" s="254" t="s">
        <v>455</v>
      </c>
      <c r="G287" s="252"/>
      <c r="H287" s="255">
        <v>421.75999999999999</v>
      </c>
      <c r="I287" s="256"/>
      <c r="J287" s="252"/>
      <c r="K287" s="252"/>
      <c r="L287" s="257"/>
      <c r="M287" s="258"/>
      <c r="N287" s="259"/>
      <c r="O287" s="259"/>
      <c r="P287" s="259"/>
      <c r="Q287" s="259"/>
      <c r="R287" s="259"/>
      <c r="S287" s="259"/>
      <c r="T287" s="26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1" t="s">
        <v>233</v>
      </c>
      <c r="AU287" s="261" t="s">
        <v>88</v>
      </c>
      <c r="AV287" s="14" t="s">
        <v>88</v>
      </c>
      <c r="AW287" s="14" t="s">
        <v>35</v>
      </c>
      <c r="AX287" s="14" t="s">
        <v>79</v>
      </c>
      <c r="AY287" s="261" t="s">
        <v>140</v>
      </c>
    </row>
    <row r="288" s="14" customFormat="1">
      <c r="A288" s="14"/>
      <c r="B288" s="251"/>
      <c r="C288" s="252"/>
      <c r="D288" s="242" t="s">
        <v>233</v>
      </c>
      <c r="E288" s="253" t="s">
        <v>1</v>
      </c>
      <c r="F288" s="254" t="s">
        <v>456</v>
      </c>
      <c r="G288" s="252"/>
      <c r="H288" s="255">
        <v>8.6300000000000008</v>
      </c>
      <c r="I288" s="256"/>
      <c r="J288" s="252"/>
      <c r="K288" s="252"/>
      <c r="L288" s="257"/>
      <c r="M288" s="258"/>
      <c r="N288" s="259"/>
      <c r="O288" s="259"/>
      <c r="P288" s="259"/>
      <c r="Q288" s="259"/>
      <c r="R288" s="259"/>
      <c r="S288" s="259"/>
      <c r="T288" s="26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1" t="s">
        <v>233</v>
      </c>
      <c r="AU288" s="261" t="s">
        <v>88</v>
      </c>
      <c r="AV288" s="14" t="s">
        <v>88</v>
      </c>
      <c r="AW288" s="14" t="s">
        <v>35</v>
      </c>
      <c r="AX288" s="14" t="s">
        <v>79</v>
      </c>
      <c r="AY288" s="261" t="s">
        <v>140</v>
      </c>
    </row>
    <row r="289" s="14" customFormat="1">
      <c r="A289" s="14"/>
      <c r="B289" s="251"/>
      <c r="C289" s="252"/>
      <c r="D289" s="242" t="s">
        <v>233</v>
      </c>
      <c r="E289" s="253" t="s">
        <v>1</v>
      </c>
      <c r="F289" s="254" t="s">
        <v>457</v>
      </c>
      <c r="G289" s="252"/>
      <c r="H289" s="255">
        <v>9.5879999999999992</v>
      </c>
      <c r="I289" s="256"/>
      <c r="J289" s="252"/>
      <c r="K289" s="252"/>
      <c r="L289" s="257"/>
      <c r="M289" s="258"/>
      <c r="N289" s="259"/>
      <c r="O289" s="259"/>
      <c r="P289" s="259"/>
      <c r="Q289" s="259"/>
      <c r="R289" s="259"/>
      <c r="S289" s="259"/>
      <c r="T289" s="26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1" t="s">
        <v>233</v>
      </c>
      <c r="AU289" s="261" t="s">
        <v>88</v>
      </c>
      <c r="AV289" s="14" t="s">
        <v>88</v>
      </c>
      <c r="AW289" s="14" t="s">
        <v>35</v>
      </c>
      <c r="AX289" s="14" t="s">
        <v>79</v>
      </c>
      <c r="AY289" s="261" t="s">
        <v>140</v>
      </c>
    </row>
    <row r="290" s="14" customFormat="1">
      <c r="A290" s="14"/>
      <c r="B290" s="251"/>
      <c r="C290" s="252"/>
      <c r="D290" s="242" t="s">
        <v>233</v>
      </c>
      <c r="E290" s="253" t="s">
        <v>1</v>
      </c>
      <c r="F290" s="254" t="s">
        <v>458</v>
      </c>
      <c r="G290" s="252"/>
      <c r="H290" s="255">
        <v>10.59</v>
      </c>
      <c r="I290" s="256"/>
      <c r="J290" s="252"/>
      <c r="K290" s="252"/>
      <c r="L290" s="257"/>
      <c r="M290" s="258"/>
      <c r="N290" s="259"/>
      <c r="O290" s="259"/>
      <c r="P290" s="259"/>
      <c r="Q290" s="259"/>
      <c r="R290" s="259"/>
      <c r="S290" s="259"/>
      <c r="T290" s="26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1" t="s">
        <v>233</v>
      </c>
      <c r="AU290" s="261" t="s">
        <v>88</v>
      </c>
      <c r="AV290" s="14" t="s">
        <v>88</v>
      </c>
      <c r="AW290" s="14" t="s">
        <v>35</v>
      </c>
      <c r="AX290" s="14" t="s">
        <v>79</v>
      </c>
      <c r="AY290" s="261" t="s">
        <v>140</v>
      </c>
    </row>
    <row r="291" s="14" customFormat="1">
      <c r="A291" s="14"/>
      <c r="B291" s="251"/>
      <c r="C291" s="252"/>
      <c r="D291" s="242" t="s">
        <v>233</v>
      </c>
      <c r="E291" s="253" t="s">
        <v>1</v>
      </c>
      <c r="F291" s="254" t="s">
        <v>459</v>
      </c>
      <c r="G291" s="252"/>
      <c r="H291" s="255">
        <v>-22.5</v>
      </c>
      <c r="I291" s="256"/>
      <c r="J291" s="252"/>
      <c r="K291" s="252"/>
      <c r="L291" s="257"/>
      <c r="M291" s="258"/>
      <c r="N291" s="259"/>
      <c r="O291" s="259"/>
      <c r="P291" s="259"/>
      <c r="Q291" s="259"/>
      <c r="R291" s="259"/>
      <c r="S291" s="259"/>
      <c r="T291" s="260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1" t="s">
        <v>233</v>
      </c>
      <c r="AU291" s="261" t="s">
        <v>88</v>
      </c>
      <c r="AV291" s="14" t="s">
        <v>88</v>
      </c>
      <c r="AW291" s="14" t="s">
        <v>35</v>
      </c>
      <c r="AX291" s="14" t="s">
        <v>79</v>
      </c>
      <c r="AY291" s="261" t="s">
        <v>140</v>
      </c>
    </row>
    <row r="292" s="14" customFormat="1">
      <c r="A292" s="14"/>
      <c r="B292" s="251"/>
      <c r="C292" s="252"/>
      <c r="D292" s="242" t="s">
        <v>233</v>
      </c>
      <c r="E292" s="253" t="s">
        <v>1</v>
      </c>
      <c r="F292" s="254" t="s">
        <v>460</v>
      </c>
      <c r="G292" s="252"/>
      <c r="H292" s="255">
        <v>-19.975000000000001</v>
      </c>
      <c r="I292" s="256"/>
      <c r="J292" s="252"/>
      <c r="K292" s="252"/>
      <c r="L292" s="257"/>
      <c r="M292" s="258"/>
      <c r="N292" s="259"/>
      <c r="O292" s="259"/>
      <c r="P292" s="259"/>
      <c r="Q292" s="259"/>
      <c r="R292" s="259"/>
      <c r="S292" s="259"/>
      <c r="T292" s="26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1" t="s">
        <v>233</v>
      </c>
      <c r="AU292" s="261" t="s">
        <v>88</v>
      </c>
      <c r="AV292" s="14" t="s">
        <v>88</v>
      </c>
      <c r="AW292" s="14" t="s">
        <v>35</v>
      </c>
      <c r="AX292" s="14" t="s">
        <v>79</v>
      </c>
      <c r="AY292" s="261" t="s">
        <v>140</v>
      </c>
    </row>
    <row r="293" s="14" customFormat="1">
      <c r="A293" s="14"/>
      <c r="B293" s="251"/>
      <c r="C293" s="252"/>
      <c r="D293" s="242" t="s">
        <v>233</v>
      </c>
      <c r="E293" s="253" t="s">
        <v>1</v>
      </c>
      <c r="F293" s="254" t="s">
        <v>461</v>
      </c>
      <c r="G293" s="252"/>
      <c r="H293" s="255">
        <v>-28.199999999999999</v>
      </c>
      <c r="I293" s="256"/>
      <c r="J293" s="252"/>
      <c r="K293" s="252"/>
      <c r="L293" s="257"/>
      <c r="M293" s="258"/>
      <c r="N293" s="259"/>
      <c r="O293" s="259"/>
      <c r="P293" s="259"/>
      <c r="Q293" s="259"/>
      <c r="R293" s="259"/>
      <c r="S293" s="259"/>
      <c r="T293" s="26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1" t="s">
        <v>233</v>
      </c>
      <c r="AU293" s="261" t="s">
        <v>88</v>
      </c>
      <c r="AV293" s="14" t="s">
        <v>88</v>
      </c>
      <c r="AW293" s="14" t="s">
        <v>35</v>
      </c>
      <c r="AX293" s="14" t="s">
        <v>79</v>
      </c>
      <c r="AY293" s="261" t="s">
        <v>140</v>
      </c>
    </row>
    <row r="294" s="15" customFormat="1">
      <c r="A294" s="15"/>
      <c r="B294" s="262"/>
      <c r="C294" s="263"/>
      <c r="D294" s="242" t="s">
        <v>233</v>
      </c>
      <c r="E294" s="264" t="s">
        <v>1</v>
      </c>
      <c r="F294" s="265" t="s">
        <v>286</v>
      </c>
      <c r="G294" s="263"/>
      <c r="H294" s="266">
        <v>379.89299999999997</v>
      </c>
      <c r="I294" s="267"/>
      <c r="J294" s="263"/>
      <c r="K294" s="263"/>
      <c r="L294" s="268"/>
      <c r="M294" s="269"/>
      <c r="N294" s="270"/>
      <c r="O294" s="270"/>
      <c r="P294" s="270"/>
      <c r="Q294" s="270"/>
      <c r="R294" s="270"/>
      <c r="S294" s="270"/>
      <c r="T294" s="271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72" t="s">
        <v>233</v>
      </c>
      <c r="AU294" s="272" t="s">
        <v>88</v>
      </c>
      <c r="AV294" s="15" t="s">
        <v>145</v>
      </c>
      <c r="AW294" s="15" t="s">
        <v>35</v>
      </c>
      <c r="AX294" s="15" t="s">
        <v>86</v>
      </c>
      <c r="AY294" s="272" t="s">
        <v>140</v>
      </c>
    </row>
    <row r="295" s="2" customFormat="1" ht="24.15" customHeight="1">
      <c r="A295" s="40"/>
      <c r="B295" s="41"/>
      <c r="C295" s="219" t="s">
        <v>462</v>
      </c>
      <c r="D295" s="219" t="s">
        <v>141</v>
      </c>
      <c r="E295" s="220" t="s">
        <v>463</v>
      </c>
      <c r="F295" s="221" t="s">
        <v>464</v>
      </c>
      <c r="G295" s="222" t="s">
        <v>267</v>
      </c>
      <c r="H295" s="223">
        <v>379.89299999999997</v>
      </c>
      <c r="I295" s="224"/>
      <c r="J295" s="225">
        <f>ROUND(I295*H295,2)</f>
        <v>0</v>
      </c>
      <c r="K295" s="226"/>
      <c r="L295" s="46"/>
      <c r="M295" s="227" t="s">
        <v>1</v>
      </c>
      <c r="N295" s="228" t="s">
        <v>44</v>
      </c>
      <c r="O295" s="93"/>
      <c r="P295" s="229">
        <f>O295*H295</f>
        <v>0</v>
      </c>
      <c r="Q295" s="229">
        <v>0</v>
      </c>
      <c r="R295" s="229">
        <f>Q295*H295</f>
        <v>0</v>
      </c>
      <c r="S295" s="229">
        <v>0</v>
      </c>
      <c r="T295" s="230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31" t="s">
        <v>145</v>
      </c>
      <c r="AT295" s="231" t="s">
        <v>141</v>
      </c>
      <c r="AU295" s="231" t="s">
        <v>88</v>
      </c>
      <c r="AY295" s="19" t="s">
        <v>140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9" t="s">
        <v>86</v>
      </c>
      <c r="BK295" s="232">
        <f>ROUND(I295*H295,2)</f>
        <v>0</v>
      </c>
      <c r="BL295" s="19" t="s">
        <v>145</v>
      </c>
      <c r="BM295" s="231" t="s">
        <v>465</v>
      </c>
    </row>
    <row r="296" s="14" customFormat="1">
      <c r="A296" s="14"/>
      <c r="B296" s="251"/>
      <c r="C296" s="252"/>
      <c r="D296" s="242" t="s">
        <v>233</v>
      </c>
      <c r="E296" s="253" t="s">
        <v>1</v>
      </c>
      <c r="F296" s="254" t="s">
        <v>455</v>
      </c>
      <c r="G296" s="252"/>
      <c r="H296" s="255">
        <v>421.75999999999999</v>
      </c>
      <c r="I296" s="256"/>
      <c r="J296" s="252"/>
      <c r="K296" s="252"/>
      <c r="L296" s="257"/>
      <c r="M296" s="258"/>
      <c r="N296" s="259"/>
      <c r="O296" s="259"/>
      <c r="P296" s="259"/>
      <c r="Q296" s="259"/>
      <c r="R296" s="259"/>
      <c r="S296" s="259"/>
      <c r="T296" s="26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1" t="s">
        <v>233</v>
      </c>
      <c r="AU296" s="261" t="s">
        <v>88</v>
      </c>
      <c r="AV296" s="14" t="s">
        <v>88</v>
      </c>
      <c r="AW296" s="14" t="s">
        <v>35</v>
      </c>
      <c r="AX296" s="14" t="s">
        <v>79</v>
      </c>
      <c r="AY296" s="261" t="s">
        <v>140</v>
      </c>
    </row>
    <row r="297" s="14" customFormat="1">
      <c r="A297" s="14"/>
      <c r="B297" s="251"/>
      <c r="C297" s="252"/>
      <c r="D297" s="242" t="s">
        <v>233</v>
      </c>
      <c r="E297" s="253" t="s">
        <v>1</v>
      </c>
      <c r="F297" s="254" t="s">
        <v>456</v>
      </c>
      <c r="G297" s="252"/>
      <c r="H297" s="255">
        <v>8.6300000000000008</v>
      </c>
      <c r="I297" s="256"/>
      <c r="J297" s="252"/>
      <c r="K297" s="252"/>
      <c r="L297" s="257"/>
      <c r="M297" s="258"/>
      <c r="N297" s="259"/>
      <c r="O297" s="259"/>
      <c r="P297" s="259"/>
      <c r="Q297" s="259"/>
      <c r="R297" s="259"/>
      <c r="S297" s="259"/>
      <c r="T297" s="26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1" t="s">
        <v>233</v>
      </c>
      <c r="AU297" s="261" t="s">
        <v>88</v>
      </c>
      <c r="AV297" s="14" t="s">
        <v>88</v>
      </c>
      <c r="AW297" s="14" t="s">
        <v>35</v>
      </c>
      <c r="AX297" s="14" t="s">
        <v>79</v>
      </c>
      <c r="AY297" s="261" t="s">
        <v>140</v>
      </c>
    </row>
    <row r="298" s="14" customFormat="1">
      <c r="A298" s="14"/>
      <c r="B298" s="251"/>
      <c r="C298" s="252"/>
      <c r="D298" s="242" t="s">
        <v>233</v>
      </c>
      <c r="E298" s="253" t="s">
        <v>1</v>
      </c>
      <c r="F298" s="254" t="s">
        <v>457</v>
      </c>
      <c r="G298" s="252"/>
      <c r="H298" s="255">
        <v>9.5879999999999992</v>
      </c>
      <c r="I298" s="256"/>
      <c r="J298" s="252"/>
      <c r="K298" s="252"/>
      <c r="L298" s="257"/>
      <c r="M298" s="258"/>
      <c r="N298" s="259"/>
      <c r="O298" s="259"/>
      <c r="P298" s="259"/>
      <c r="Q298" s="259"/>
      <c r="R298" s="259"/>
      <c r="S298" s="259"/>
      <c r="T298" s="260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1" t="s">
        <v>233</v>
      </c>
      <c r="AU298" s="261" t="s">
        <v>88</v>
      </c>
      <c r="AV298" s="14" t="s">
        <v>88</v>
      </c>
      <c r="AW298" s="14" t="s">
        <v>35</v>
      </c>
      <c r="AX298" s="14" t="s">
        <v>79</v>
      </c>
      <c r="AY298" s="261" t="s">
        <v>140</v>
      </c>
    </row>
    <row r="299" s="14" customFormat="1">
      <c r="A299" s="14"/>
      <c r="B299" s="251"/>
      <c r="C299" s="252"/>
      <c r="D299" s="242" t="s">
        <v>233</v>
      </c>
      <c r="E299" s="253" t="s">
        <v>1</v>
      </c>
      <c r="F299" s="254" t="s">
        <v>458</v>
      </c>
      <c r="G299" s="252"/>
      <c r="H299" s="255">
        <v>10.59</v>
      </c>
      <c r="I299" s="256"/>
      <c r="J299" s="252"/>
      <c r="K299" s="252"/>
      <c r="L299" s="257"/>
      <c r="M299" s="258"/>
      <c r="N299" s="259"/>
      <c r="O299" s="259"/>
      <c r="P299" s="259"/>
      <c r="Q299" s="259"/>
      <c r="R299" s="259"/>
      <c r="S299" s="259"/>
      <c r="T299" s="26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1" t="s">
        <v>233</v>
      </c>
      <c r="AU299" s="261" t="s">
        <v>88</v>
      </c>
      <c r="AV299" s="14" t="s">
        <v>88</v>
      </c>
      <c r="AW299" s="14" t="s">
        <v>35</v>
      </c>
      <c r="AX299" s="14" t="s">
        <v>79</v>
      </c>
      <c r="AY299" s="261" t="s">
        <v>140</v>
      </c>
    </row>
    <row r="300" s="14" customFormat="1">
      <c r="A300" s="14"/>
      <c r="B300" s="251"/>
      <c r="C300" s="252"/>
      <c r="D300" s="242" t="s">
        <v>233</v>
      </c>
      <c r="E300" s="253" t="s">
        <v>1</v>
      </c>
      <c r="F300" s="254" t="s">
        <v>459</v>
      </c>
      <c r="G300" s="252"/>
      <c r="H300" s="255">
        <v>-22.5</v>
      </c>
      <c r="I300" s="256"/>
      <c r="J300" s="252"/>
      <c r="K300" s="252"/>
      <c r="L300" s="257"/>
      <c r="M300" s="258"/>
      <c r="N300" s="259"/>
      <c r="O300" s="259"/>
      <c r="P300" s="259"/>
      <c r="Q300" s="259"/>
      <c r="R300" s="259"/>
      <c r="S300" s="259"/>
      <c r="T300" s="26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1" t="s">
        <v>233</v>
      </c>
      <c r="AU300" s="261" t="s">
        <v>88</v>
      </c>
      <c r="AV300" s="14" t="s">
        <v>88</v>
      </c>
      <c r="AW300" s="14" t="s">
        <v>35</v>
      </c>
      <c r="AX300" s="14" t="s">
        <v>79</v>
      </c>
      <c r="AY300" s="261" t="s">
        <v>140</v>
      </c>
    </row>
    <row r="301" s="14" customFormat="1">
      <c r="A301" s="14"/>
      <c r="B301" s="251"/>
      <c r="C301" s="252"/>
      <c r="D301" s="242" t="s">
        <v>233</v>
      </c>
      <c r="E301" s="253" t="s">
        <v>1</v>
      </c>
      <c r="F301" s="254" t="s">
        <v>460</v>
      </c>
      <c r="G301" s="252"/>
      <c r="H301" s="255">
        <v>-19.975000000000001</v>
      </c>
      <c r="I301" s="256"/>
      <c r="J301" s="252"/>
      <c r="K301" s="252"/>
      <c r="L301" s="257"/>
      <c r="M301" s="258"/>
      <c r="N301" s="259"/>
      <c r="O301" s="259"/>
      <c r="P301" s="259"/>
      <c r="Q301" s="259"/>
      <c r="R301" s="259"/>
      <c r="S301" s="259"/>
      <c r="T301" s="26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1" t="s">
        <v>233</v>
      </c>
      <c r="AU301" s="261" t="s">
        <v>88</v>
      </c>
      <c r="AV301" s="14" t="s">
        <v>88</v>
      </c>
      <c r="AW301" s="14" t="s">
        <v>35</v>
      </c>
      <c r="AX301" s="14" t="s">
        <v>79</v>
      </c>
      <c r="AY301" s="261" t="s">
        <v>140</v>
      </c>
    </row>
    <row r="302" s="14" customFormat="1">
      <c r="A302" s="14"/>
      <c r="B302" s="251"/>
      <c r="C302" s="252"/>
      <c r="D302" s="242" t="s">
        <v>233</v>
      </c>
      <c r="E302" s="253" t="s">
        <v>1</v>
      </c>
      <c r="F302" s="254" t="s">
        <v>461</v>
      </c>
      <c r="G302" s="252"/>
      <c r="H302" s="255">
        <v>-28.199999999999999</v>
      </c>
      <c r="I302" s="256"/>
      <c r="J302" s="252"/>
      <c r="K302" s="252"/>
      <c r="L302" s="257"/>
      <c r="M302" s="258"/>
      <c r="N302" s="259"/>
      <c r="O302" s="259"/>
      <c r="P302" s="259"/>
      <c r="Q302" s="259"/>
      <c r="R302" s="259"/>
      <c r="S302" s="259"/>
      <c r="T302" s="26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1" t="s">
        <v>233</v>
      </c>
      <c r="AU302" s="261" t="s">
        <v>88</v>
      </c>
      <c r="AV302" s="14" t="s">
        <v>88</v>
      </c>
      <c r="AW302" s="14" t="s">
        <v>35</v>
      </c>
      <c r="AX302" s="14" t="s">
        <v>79</v>
      </c>
      <c r="AY302" s="261" t="s">
        <v>140</v>
      </c>
    </row>
    <row r="303" s="15" customFormat="1">
      <c r="A303" s="15"/>
      <c r="B303" s="262"/>
      <c r="C303" s="263"/>
      <c r="D303" s="242" t="s">
        <v>233</v>
      </c>
      <c r="E303" s="264" t="s">
        <v>1</v>
      </c>
      <c r="F303" s="265" t="s">
        <v>286</v>
      </c>
      <c r="G303" s="263"/>
      <c r="H303" s="266">
        <v>379.89299999999997</v>
      </c>
      <c r="I303" s="267"/>
      <c r="J303" s="263"/>
      <c r="K303" s="263"/>
      <c r="L303" s="268"/>
      <c r="M303" s="269"/>
      <c r="N303" s="270"/>
      <c r="O303" s="270"/>
      <c r="P303" s="270"/>
      <c r="Q303" s="270"/>
      <c r="R303" s="270"/>
      <c r="S303" s="270"/>
      <c r="T303" s="271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72" t="s">
        <v>233</v>
      </c>
      <c r="AU303" s="272" t="s">
        <v>88</v>
      </c>
      <c r="AV303" s="15" t="s">
        <v>145</v>
      </c>
      <c r="AW303" s="15" t="s">
        <v>35</v>
      </c>
      <c r="AX303" s="15" t="s">
        <v>86</v>
      </c>
      <c r="AY303" s="272" t="s">
        <v>140</v>
      </c>
    </row>
    <row r="304" s="2" customFormat="1" ht="24.15" customHeight="1">
      <c r="A304" s="40"/>
      <c r="B304" s="41"/>
      <c r="C304" s="219" t="s">
        <v>466</v>
      </c>
      <c r="D304" s="219" t="s">
        <v>141</v>
      </c>
      <c r="E304" s="220" t="s">
        <v>467</v>
      </c>
      <c r="F304" s="221" t="s">
        <v>468</v>
      </c>
      <c r="G304" s="222" t="s">
        <v>267</v>
      </c>
      <c r="H304" s="223">
        <v>379.89299999999997</v>
      </c>
      <c r="I304" s="224"/>
      <c r="J304" s="225">
        <f>ROUND(I304*H304,2)</f>
        <v>0</v>
      </c>
      <c r="K304" s="226"/>
      <c r="L304" s="46"/>
      <c r="M304" s="227" t="s">
        <v>1</v>
      </c>
      <c r="N304" s="228" t="s">
        <v>44</v>
      </c>
      <c r="O304" s="93"/>
      <c r="P304" s="229">
        <f>O304*H304</f>
        <v>0</v>
      </c>
      <c r="Q304" s="229">
        <v>0.0073499999999999998</v>
      </c>
      <c r="R304" s="229">
        <f>Q304*H304</f>
        <v>2.7922135499999996</v>
      </c>
      <c r="S304" s="229">
        <v>0</v>
      </c>
      <c r="T304" s="230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31" t="s">
        <v>145</v>
      </c>
      <c r="AT304" s="231" t="s">
        <v>141</v>
      </c>
      <c r="AU304" s="231" t="s">
        <v>88</v>
      </c>
      <c r="AY304" s="19" t="s">
        <v>140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19" t="s">
        <v>86</v>
      </c>
      <c r="BK304" s="232">
        <f>ROUND(I304*H304,2)</f>
        <v>0</v>
      </c>
      <c r="BL304" s="19" t="s">
        <v>145</v>
      </c>
      <c r="BM304" s="231" t="s">
        <v>469</v>
      </c>
    </row>
    <row r="305" s="2" customFormat="1" ht="24.15" customHeight="1">
      <c r="A305" s="40"/>
      <c r="B305" s="41"/>
      <c r="C305" s="219" t="s">
        <v>470</v>
      </c>
      <c r="D305" s="219" t="s">
        <v>141</v>
      </c>
      <c r="E305" s="220" t="s">
        <v>471</v>
      </c>
      <c r="F305" s="221" t="s">
        <v>472</v>
      </c>
      <c r="G305" s="222" t="s">
        <v>267</v>
      </c>
      <c r="H305" s="223">
        <v>379.89299999999997</v>
      </c>
      <c r="I305" s="224"/>
      <c r="J305" s="225">
        <f>ROUND(I305*H305,2)</f>
        <v>0</v>
      </c>
      <c r="K305" s="226"/>
      <c r="L305" s="46"/>
      <c r="M305" s="227" t="s">
        <v>1</v>
      </c>
      <c r="N305" s="228" t="s">
        <v>44</v>
      </c>
      <c r="O305" s="93"/>
      <c r="P305" s="229">
        <f>O305*H305</f>
        <v>0</v>
      </c>
      <c r="Q305" s="229">
        <v>0.0048900000000000002</v>
      </c>
      <c r="R305" s="229">
        <f>Q305*H305</f>
        <v>1.8576767699999999</v>
      </c>
      <c r="S305" s="229">
        <v>0</v>
      </c>
      <c r="T305" s="230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31" t="s">
        <v>145</v>
      </c>
      <c r="AT305" s="231" t="s">
        <v>141</v>
      </c>
      <c r="AU305" s="231" t="s">
        <v>88</v>
      </c>
      <c r="AY305" s="19" t="s">
        <v>140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19" t="s">
        <v>86</v>
      </c>
      <c r="BK305" s="232">
        <f>ROUND(I305*H305,2)</f>
        <v>0</v>
      </c>
      <c r="BL305" s="19" t="s">
        <v>145</v>
      </c>
      <c r="BM305" s="231" t="s">
        <v>473</v>
      </c>
    </row>
    <row r="306" s="2" customFormat="1" ht="24.15" customHeight="1">
      <c r="A306" s="40"/>
      <c r="B306" s="41"/>
      <c r="C306" s="219" t="s">
        <v>474</v>
      </c>
      <c r="D306" s="219" t="s">
        <v>141</v>
      </c>
      <c r="E306" s="220" t="s">
        <v>475</v>
      </c>
      <c r="F306" s="221" t="s">
        <v>476</v>
      </c>
      <c r="G306" s="222" t="s">
        <v>320</v>
      </c>
      <c r="H306" s="223">
        <v>172.15000000000001</v>
      </c>
      <c r="I306" s="224"/>
      <c r="J306" s="225">
        <f>ROUND(I306*H306,2)</f>
        <v>0</v>
      </c>
      <c r="K306" s="226"/>
      <c r="L306" s="46"/>
      <c r="M306" s="227" t="s">
        <v>1</v>
      </c>
      <c r="N306" s="228" t="s">
        <v>44</v>
      </c>
      <c r="O306" s="93"/>
      <c r="P306" s="229">
        <f>O306*H306</f>
        <v>0</v>
      </c>
      <c r="Q306" s="229">
        <v>0</v>
      </c>
      <c r="R306" s="229">
        <f>Q306*H306</f>
        <v>0</v>
      </c>
      <c r="S306" s="229">
        <v>0</v>
      </c>
      <c r="T306" s="230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31" t="s">
        <v>145</v>
      </c>
      <c r="AT306" s="231" t="s">
        <v>141</v>
      </c>
      <c r="AU306" s="231" t="s">
        <v>88</v>
      </c>
      <c r="AY306" s="19" t="s">
        <v>140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9" t="s">
        <v>86</v>
      </c>
      <c r="BK306" s="232">
        <f>ROUND(I306*H306,2)</f>
        <v>0</v>
      </c>
      <c r="BL306" s="19" t="s">
        <v>145</v>
      </c>
      <c r="BM306" s="231" t="s">
        <v>477</v>
      </c>
    </row>
    <row r="307" s="2" customFormat="1" ht="16.5" customHeight="1">
      <c r="A307" s="40"/>
      <c r="B307" s="41"/>
      <c r="C307" s="273" t="s">
        <v>478</v>
      </c>
      <c r="D307" s="273" t="s">
        <v>300</v>
      </c>
      <c r="E307" s="274" t="s">
        <v>479</v>
      </c>
      <c r="F307" s="275" t="s">
        <v>480</v>
      </c>
      <c r="G307" s="276" t="s">
        <v>320</v>
      </c>
      <c r="H307" s="277">
        <v>172.15000000000001</v>
      </c>
      <c r="I307" s="278"/>
      <c r="J307" s="279">
        <f>ROUND(I307*H307,2)</f>
        <v>0</v>
      </c>
      <c r="K307" s="280"/>
      <c r="L307" s="281"/>
      <c r="M307" s="282" t="s">
        <v>1</v>
      </c>
      <c r="N307" s="283" t="s">
        <v>44</v>
      </c>
      <c r="O307" s="93"/>
      <c r="P307" s="229">
        <f>O307*H307</f>
        <v>0</v>
      </c>
      <c r="Q307" s="229">
        <v>0</v>
      </c>
      <c r="R307" s="229">
        <f>Q307*H307</f>
        <v>0</v>
      </c>
      <c r="S307" s="229">
        <v>0</v>
      </c>
      <c r="T307" s="230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31" t="s">
        <v>165</v>
      </c>
      <c r="AT307" s="231" t="s">
        <v>300</v>
      </c>
      <c r="AU307" s="231" t="s">
        <v>88</v>
      </c>
      <c r="AY307" s="19" t="s">
        <v>140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19" t="s">
        <v>86</v>
      </c>
      <c r="BK307" s="232">
        <f>ROUND(I307*H307,2)</f>
        <v>0</v>
      </c>
      <c r="BL307" s="19" t="s">
        <v>145</v>
      </c>
      <c r="BM307" s="231" t="s">
        <v>481</v>
      </c>
    </row>
    <row r="308" s="2" customFormat="1" ht="24.15" customHeight="1">
      <c r="A308" s="40"/>
      <c r="B308" s="41"/>
      <c r="C308" s="219" t="s">
        <v>482</v>
      </c>
      <c r="D308" s="219" t="s">
        <v>141</v>
      </c>
      <c r="E308" s="220" t="s">
        <v>483</v>
      </c>
      <c r="F308" s="221" t="s">
        <v>484</v>
      </c>
      <c r="G308" s="222" t="s">
        <v>320</v>
      </c>
      <c r="H308" s="223">
        <v>136.19999999999999</v>
      </c>
      <c r="I308" s="224"/>
      <c r="J308" s="225">
        <f>ROUND(I308*H308,2)</f>
        <v>0</v>
      </c>
      <c r="K308" s="226"/>
      <c r="L308" s="46"/>
      <c r="M308" s="227" t="s">
        <v>1</v>
      </c>
      <c r="N308" s="228" t="s">
        <v>44</v>
      </c>
      <c r="O308" s="93"/>
      <c r="P308" s="229">
        <f>O308*H308</f>
        <v>0</v>
      </c>
      <c r="Q308" s="229">
        <v>0</v>
      </c>
      <c r="R308" s="229">
        <f>Q308*H308</f>
        <v>0</v>
      </c>
      <c r="S308" s="229">
        <v>0</v>
      </c>
      <c r="T308" s="230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31" t="s">
        <v>145</v>
      </c>
      <c r="AT308" s="231" t="s">
        <v>141</v>
      </c>
      <c r="AU308" s="231" t="s">
        <v>88</v>
      </c>
      <c r="AY308" s="19" t="s">
        <v>140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19" t="s">
        <v>86</v>
      </c>
      <c r="BK308" s="232">
        <f>ROUND(I308*H308,2)</f>
        <v>0</v>
      </c>
      <c r="BL308" s="19" t="s">
        <v>145</v>
      </c>
      <c r="BM308" s="231" t="s">
        <v>485</v>
      </c>
    </row>
    <row r="309" s="2" customFormat="1" ht="24.15" customHeight="1">
      <c r="A309" s="40"/>
      <c r="B309" s="41"/>
      <c r="C309" s="273" t="s">
        <v>486</v>
      </c>
      <c r="D309" s="273" t="s">
        <v>300</v>
      </c>
      <c r="E309" s="274" t="s">
        <v>487</v>
      </c>
      <c r="F309" s="275" t="s">
        <v>488</v>
      </c>
      <c r="G309" s="276" t="s">
        <v>320</v>
      </c>
      <c r="H309" s="277">
        <v>136.19999999999999</v>
      </c>
      <c r="I309" s="278"/>
      <c r="J309" s="279">
        <f>ROUND(I309*H309,2)</f>
        <v>0</v>
      </c>
      <c r="K309" s="280"/>
      <c r="L309" s="281"/>
      <c r="M309" s="282" t="s">
        <v>1</v>
      </c>
      <c r="N309" s="283" t="s">
        <v>44</v>
      </c>
      <c r="O309" s="93"/>
      <c r="P309" s="229">
        <f>O309*H309</f>
        <v>0</v>
      </c>
      <c r="Q309" s="229">
        <v>4.0000000000000003E-05</v>
      </c>
      <c r="R309" s="229">
        <f>Q309*H309</f>
        <v>0.0054479999999999997</v>
      </c>
      <c r="S309" s="229">
        <v>0</v>
      </c>
      <c r="T309" s="230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31" t="s">
        <v>165</v>
      </c>
      <c r="AT309" s="231" t="s">
        <v>300</v>
      </c>
      <c r="AU309" s="231" t="s">
        <v>88</v>
      </c>
      <c r="AY309" s="19" t="s">
        <v>140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9" t="s">
        <v>86</v>
      </c>
      <c r="BK309" s="232">
        <f>ROUND(I309*H309,2)</f>
        <v>0</v>
      </c>
      <c r="BL309" s="19" t="s">
        <v>145</v>
      </c>
      <c r="BM309" s="231" t="s">
        <v>489</v>
      </c>
    </row>
    <row r="310" s="2" customFormat="1" ht="24.15" customHeight="1">
      <c r="A310" s="40"/>
      <c r="B310" s="41"/>
      <c r="C310" s="219" t="s">
        <v>490</v>
      </c>
      <c r="D310" s="219" t="s">
        <v>141</v>
      </c>
      <c r="E310" s="220" t="s">
        <v>491</v>
      </c>
      <c r="F310" s="221" t="s">
        <v>492</v>
      </c>
      <c r="G310" s="222" t="s">
        <v>267</v>
      </c>
      <c r="H310" s="223">
        <v>16.350000000000001</v>
      </c>
      <c r="I310" s="224"/>
      <c r="J310" s="225">
        <f>ROUND(I310*H310,2)</f>
        <v>0</v>
      </c>
      <c r="K310" s="226"/>
      <c r="L310" s="46"/>
      <c r="M310" s="227" t="s">
        <v>1</v>
      </c>
      <c r="N310" s="228" t="s">
        <v>44</v>
      </c>
      <c r="O310" s="93"/>
      <c r="P310" s="229">
        <f>O310*H310</f>
        <v>0</v>
      </c>
      <c r="Q310" s="229">
        <v>0</v>
      </c>
      <c r="R310" s="229">
        <f>Q310*H310</f>
        <v>0</v>
      </c>
      <c r="S310" s="229">
        <v>0</v>
      </c>
      <c r="T310" s="230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31" t="s">
        <v>145</v>
      </c>
      <c r="AT310" s="231" t="s">
        <v>141</v>
      </c>
      <c r="AU310" s="231" t="s">
        <v>88</v>
      </c>
      <c r="AY310" s="19" t="s">
        <v>140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19" t="s">
        <v>86</v>
      </c>
      <c r="BK310" s="232">
        <f>ROUND(I310*H310,2)</f>
        <v>0</v>
      </c>
      <c r="BL310" s="19" t="s">
        <v>145</v>
      </c>
      <c r="BM310" s="231" t="s">
        <v>493</v>
      </c>
    </row>
    <row r="311" s="13" customFormat="1">
      <c r="A311" s="13"/>
      <c r="B311" s="240"/>
      <c r="C311" s="241"/>
      <c r="D311" s="242" t="s">
        <v>233</v>
      </c>
      <c r="E311" s="243" t="s">
        <v>1</v>
      </c>
      <c r="F311" s="244" t="s">
        <v>311</v>
      </c>
      <c r="G311" s="241"/>
      <c r="H311" s="243" t="s">
        <v>1</v>
      </c>
      <c r="I311" s="245"/>
      <c r="J311" s="241"/>
      <c r="K311" s="241"/>
      <c r="L311" s="246"/>
      <c r="M311" s="247"/>
      <c r="N311" s="248"/>
      <c r="O311" s="248"/>
      <c r="P311" s="248"/>
      <c r="Q311" s="248"/>
      <c r="R311" s="248"/>
      <c r="S311" s="248"/>
      <c r="T311" s="24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0" t="s">
        <v>233</v>
      </c>
      <c r="AU311" s="250" t="s">
        <v>88</v>
      </c>
      <c r="AV311" s="13" t="s">
        <v>86</v>
      </c>
      <c r="AW311" s="13" t="s">
        <v>35</v>
      </c>
      <c r="AX311" s="13" t="s">
        <v>79</v>
      </c>
      <c r="AY311" s="250" t="s">
        <v>140</v>
      </c>
    </row>
    <row r="312" s="14" customFormat="1">
      <c r="A312" s="14"/>
      <c r="B312" s="251"/>
      <c r="C312" s="252"/>
      <c r="D312" s="242" t="s">
        <v>233</v>
      </c>
      <c r="E312" s="253" t="s">
        <v>1</v>
      </c>
      <c r="F312" s="254" t="s">
        <v>494</v>
      </c>
      <c r="G312" s="252"/>
      <c r="H312" s="255">
        <v>16.350000000000001</v>
      </c>
      <c r="I312" s="256"/>
      <c r="J312" s="252"/>
      <c r="K312" s="252"/>
      <c r="L312" s="257"/>
      <c r="M312" s="258"/>
      <c r="N312" s="259"/>
      <c r="O312" s="259"/>
      <c r="P312" s="259"/>
      <c r="Q312" s="259"/>
      <c r="R312" s="259"/>
      <c r="S312" s="259"/>
      <c r="T312" s="26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1" t="s">
        <v>233</v>
      </c>
      <c r="AU312" s="261" t="s">
        <v>88</v>
      </c>
      <c r="AV312" s="14" t="s">
        <v>88</v>
      </c>
      <c r="AW312" s="14" t="s">
        <v>35</v>
      </c>
      <c r="AX312" s="14" t="s">
        <v>86</v>
      </c>
      <c r="AY312" s="261" t="s">
        <v>140</v>
      </c>
    </row>
    <row r="313" s="2" customFormat="1" ht="24.15" customHeight="1">
      <c r="A313" s="40"/>
      <c r="B313" s="41"/>
      <c r="C313" s="219" t="s">
        <v>495</v>
      </c>
      <c r="D313" s="219" t="s">
        <v>141</v>
      </c>
      <c r="E313" s="220" t="s">
        <v>496</v>
      </c>
      <c r="F313" s="221" t="s">
        <v>497</v>
      </c>
      <c r="G313" s="222" t="s">
        <v>267</v>
      </c>
      <c r="H313" s="223">
        <v>70.674999999999997</v>
      </c>
      <c r="I313" s="224"/>
      <c r="J313" s="225">
        <f>ROUND(I313*H313,2)</f>
        <v>0</v>
      </c>
      <c r="K313" s="226"/>
      <c r="L313" s="46"/>
      <c r="M313" s="227" t="s">
        <v>1</v>
      </c>
      <c r="N313" s="228" t="s">
        <v>44</v>
      </c>
      <c r="O313" s="93"/>
      <c r="P313" s="229">
        <f>O313*H313</f>
        <v>0</v>
      </c>
      <c r="Q313" s="229">
        <v>0</v>
      </c>
      <c r="R313" s="229">
        <f>Q313*H313</f>
        <v>0</v>
      </c>
      <c r="S313" s="229">
        <v>0</v>
      </c>
      <c r="T313" s="230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31" t="s">
        <v>145</v>
      </c>
      <c r="AT313" s="231" t="s">
        <v>141</v>
      </c>
      <c r="AU313" s="231" t="s">
        <v>88</v>
      </c>
      <c r="AY313" s="19" t="s">
        <v>140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19" t="s">
        <v>86</v>
      </c>
      <c r="BK313" s="232">
        <f>ROUND(I313*H313,2)</f>
        <v>0</v>
      </c>
      <c r="BL313" s="19" t="s">
        <v>145</v>
      </c>
      <c r="BM313" s="231" t="s">
        <v>498</v>
      </c>
    </row>
    <row r="314" s="13" customFormat="1">
      <c r="A314" s="13"/>
      <c r="B314" s="240"/>
      <c r="C314" s="241"/>
      <c r="D314" s="242" t="s">
        <v>233</v>
      </c>
      <c r="E314" s="243" t="s">
        <v>1</v>
      </c>
      <c r="F314" s="244" t="s">
        <v>423</v>
      </c>
      <c r="G314" s="241"/>
      <c r="H314" s="243" t="s">
        <v>1</v>
      </c>
      <c r="I314" s="245"/>
      <c r="J314" s="241"/>
      <c r="K314" s="241"/>
      <c r="L314" s="246"/>
      <c r="M314" s="247"/>
      <c r="N314" s="248"/>
      <c r="O314" s="248"/>
      <c r="P314" s="248"/>
      <c r="Q314" s="248"/>
      <c r="R314" s="248"/>
      <c r="S314" s="248"/>
      <c r="T314" s="24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0" t="s">
        <v>233</v>
      </c>
      <c r="AU314" s="250" t="s">
        <v>88</v>
      </c>
      <c r="AV314" s="13" t="s">
        <v>86</v>
      </c>
      <c r="AW314" s="13" t="s">
        <v>35</v>
      </c>
      <c r="AX314" s="13" t="s">
        <v>79</v>
      </c>
      <c r="AY314" s="250" t="s">
        <v>140</v>
      </c>
    </row>
    <row r="315" s="14" customFormat="1">
      <c r="A315" s="14"/>
      <c r="B315" s="251"/>
      <c r="C315" s="252"/>
      <c r="D315" s="242" t="s">
        <v>233</v>
      </c>
      <c r="E315" s="253" t="s">
        <v>1</v>
      </c>
      <c r="F315" s="254" t="s">
        <v>499</v>
      </c>
      <c r="G315" s="252"/>
      <c r="H315" s="255">
        <v>22.5</v>
      </c>
      <c r="I315" s="256"/>
      <c r="J315" s="252"/>
      <c r="K315" s="252"/>
      <c r="L315" s="257"/>
      <c r="M315" s="258"/>
      <c r="N315" s="259"/>
      <c r="O315" s="259"/>
      <c r="P315" s="259"/>
      <c r="Q315" s="259"/>
      <c r="R315" s="259"/>
      <c r="S315" s="259"/>
      <c r="T315" s="260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1" t="s">
        <v>233</v>
      </c>
      <c r="AU315" s="261" t="s">
        <v>88</v>
      </c>
      <c r="AV315" s="14" t="s">
        <v>88</v>
      </c>
      <c r="AW315" s="14" t="s">
        <v>35</v>
      </c>
      <c r="AX315" s="14" t="s">
        <v>79</v>
      </c>
      <c r="AY315" s="261" t="s">
        <v>140</v>
      </c>
    </row>
    <row r="316" s="13" customFormat="1">
      <c r="A316" s="13"/>
      <c r="B316" s="240"/>
      <c r="C316" s="241"/>
      <c r="D316" s="242" t="s">
        <v>233</v>
      </c>
      <c r="E316" s="243" t="s">
        <v>1</v>
      </c>
      <c r="F316" s="244" t="s">
        <v>425</v>
      </c>
      <c r="G316" s="241"/>
      <c r="H316" s="243" t="s">
        <v>1</v>
      </c>
      <c r="I316" s="245"/>
      <c r="J316" s="241"/>
      <c r="K316" s="241"/>
      <c r="L316" s="246"/>
      <c r="M316" s="247"/>
      <c r="N316" s="248"/>
      <c r="O316" s="248"/>
      <c r="P316" s="248"/>
      <c r="Q316" s="248"/>
      <c r="R316" s="248"/>
      <c r="S316" s="248"/>
      <c r="T316" s="24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0" t="s">
        <v>233</v>
      </c>
      <c r="AU316" s="250" t="s">
        <v>88</v>
      </c>
      <c r="AV316" s="13" t="s">
        <v>86</v>
      </c>
      <c r="AW316" s="13" t="s">
        <v>35</v>
      </c>
      <c r="AX316" s="13" t="s">
        <v>79</v>
      </c>
      <c r="AY316" s="250" t="s">
        <v>140</v>
      </c>
    </row>
    <row r="317" s="14" customFormat="1">
      <c r="A317" s="14"/>
      <c r="B317" s="251"/>
      <c r="C317" s="252"/>
      <c r="D317" s="242" t="s">
        <v>233</v>
      </c>
      <c r="E317" s="253" t="s">
        <v>1</v>
      </c>
      <c r="F317" s="254" t="s">
        <v>500</v>
      </c>
      <c r="G317" s="252"/>
      <c r="H317" s="255">
        <v>19.975000000000001</v>
      </c>
      <c r="I317" s="256"/>
      <c r="J317" s="252"/>
      <c r="K317" s="252"/>
      <c r="L317" s="257"/>
      <c r="M317" s="258"/>
      <c r="N317" s="259"/>
      <c r="O317" s="259"/>
      <c r="P317" s="259"/>
      <c r="Q317" s="259"/>
      <c r="R317" s="259"/>
      <c r="S317" s="259"/>
      <c r="T317" s="260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1" t="s">
        <v>233</v>
      </c>
      <c r="AU317" s="261" t="s">
        <v>88</v>
      </c>
      <c r="AV317" s="14" t="s">
        <v>88</v>
      </c>
      <c r="AW317" s="14" t="s">
        <v>35</v>
      </c>
      <c r="AX317" s="14" t="s">
        <v>79</v>
      </c>
      <c r="AY317" s="261" t="s">
        <v>140</v>
      </c>
    </row>
    <row r="318" s="13" customFormat="1">
      <c r="A318" s="13"/>
      <c r="B318" s="240"/>
      <c r="C318" s="241"/>
      <c r="D318" s="242" t="s">
        <v>233</v>
      </c>
      <c r="E318" s="243" t="s">
        <v>1</v>
      </c>
      <c r="F318" s="244" t="s">
        <v>439</v>
      </c>
      <c r="G318" s="241"/>
      <c r="H318" s="243" t="s">
        <v>1</v>
      </c>
      <c r="I318" s="245"/>
      <c r="J318" s="241"/>
      <c r="K318" s="241"/>
      <c r="L318" s="246"/>
      <c r="M318" s="247"/>
      <c r="N318" s="248"/>
      <c r="O318" s="248"/>
      <c r="P318" s="248"/>
      <c r="Q318" s="248"/>
      <c r="R318" s="248"/>
      <c r="S318" s="248"/>
      <c r="T318" s="24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0" t="s">
        <v>233</v>
      </c>
      <c r="AU318" s="250" t="s">
        <v>88</v>
      </c>
      <c r="AV318" s="13" t="s">
        <v>86</v>
      </c>
      <c r="AW318" s="13" t="s">
        <v>35</v>
      </c>
      <c r="AX318" s="13" t="s">
        <v>79</v>
      </c>
      <c r="AY318" s="250" t="s">
        <v>140</v>
      </c>
    </row>
    <row r="319" s="14" customFormat="1">
      <c r="A319" s="14"/>
      <c r="B319" s="251"/>
      <c r="C319" s="252"/>
      <c r="D319" s="242" t="s">
        <v>233</v>
      </c>
      <c r="E319" s="253" t="s">
        <v>1</v>
      </c>
      <c r="F319" s="254" t="s">
        <v>501</v>
      </c>
      <c r="G319" s="252"/>
      <c r="H319" s="255">
        <v>28.199999999999999</v>
      </c>
      <c r="I319" s="256"/>
      <c r="J319" s="252"/>
      <c r="K319" s="252"/>
      <c r="L319" s="257"/>
      <c r="M319" s="258"/>
      <c r="N319" s="259"/>
      <c r="O319" s="259"/>
      <c r="P319" s="259"/>
      <c r="Q319" s="259"/>
      <c r="R319" s="259"/>
      <c r="S319" s="259"/>
      <c r="T319" s="26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1" t="s">
        <v>233</v>
      </c>
      <c r="AU319" s="261" t="s">
        <v>88</v>
      </c>
      <c r="AV319" s="14" t="s">
        <v>88</v>
      </c>
      <c r="AW319" s="14" t="s">
        <v>35</v>
      </c>
      <c r="AX319" s="14" t="s">
        <v>79</v>
      </c>
      <c r="AY319" s="261" t="s">
        <v>140</v>
      </c>
    </row>
    <row r="320" s="15" customFormat="1">
      <c r="A320" s="15"/>
      <c r="B320" s="262"/>
      <c r="C320" s="263"/>
      <c r="D320" s="242" t="s">
        <v>233</v>
      </c>
      <c r="E320" s="264" t="s">
        <v>1</v>
      </c>
      <c r="F320" s="265" t="s">
        <v>286</v>
      </c>
      <c r="G320" s="263"/>
      <c r="H320" s="266">
        <v>70.674999999999997</v>
      </c>
      <c r="I320" s="267"/>
      <c r="J320" s="263"/>
      <c r="K320" s="263"/>
      <c r="L320" s="268"/>
      <c r="M320" s="269"/>
      <c r="N320" s="270"/>
      <c r="O320" s="270"/>
      <c r="P320" s="270"/>
      <c r="Q320" s="270"/>
      <c r="R320" s="270"/>
      <c r="S320" s="270"/>
      <c r="T320" s="271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2" t="s">
        <v>233</v>
      </c>
      <c r="AU320" s="272" t="s">
        <v>88</v>
      </c>
      <c r="AV320" s="15" t="s">
        <v>145</v>
      </c>
      <c r="AW320" s="15" t="s">
        <v>35</v>
      </c>
      <c r="AX320" s="15" t="s">
        <v>86</v>
      </c>
      <c r="AY320" s="272" t="s">
        <v>140</v>
      </c>
    </row>
    <row r="321" s="2" customFormat="1" ht="24.15" customHeight="1">
      <c r="A321" s="40"/>
      <c r="B321" s="41"/>
      <c r="C321" s="219" t="s">
        <v>502</v>
      </c>
      <c r="D321" s="219" t="s">
        <v>141</v>
      </c>
      <c r="E321" s="220" t="s">
        <v>503</v>
      </c>
      <c r="F321" s="221" t="s">
        <v>504</v>
      </c>
      <c r="G321" s="222" t="s">
        <v>231</v>
      </c>
      <c r="H321" s="223">
        <v>2.5750000000000002</v>
      </c>
      <c r="I321" s="224"/>
      <c r="J321" s="225">
        <f>ROUND(I321*H321,2)</f>
        <v>0</v>
      </c>
      <c r="K321" s="226"/>
      <c r="L321" s="46"/>
      <c r="M321" s="227" t="s">
        <v>1</v>
      </c>
      <c r="N321" s="228" t="s">
        <v>44</v>
      </c>
      <c r="O321" s="93"/>
      <c r="P321" s="229">
        <f>O321*H321</f>
        <v>0</v>
      </c>
      <c r="Q321" s="229">
        <v>2.2563399999999998</v>
      </c>
      <c r="R321" s="229">
        <f>Q321*H321</f>
        <v>5.8100754999999999</v>
      </c>
      <c r="S321" s="229">
        <v>0</v>
      </c>
      <c r="T321" s="230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31" t="s">
        <v>145</v>
      </c>
      <c r="AT321" s="231" t="s">
        <v>141</v>
      </c>
      <c r="AU321" s="231" t="s">
        <v>88</v>
      </c>
      <c r="AY321" s="19" t="s">
        <v>140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19" t="s">
        <v>86</v>
      </c>
      <c r="BK321" s="232">
        <f>ROUND(I321*H321,2)</f>
        <v>0</v>
      </c>
      <c r="BL321" s="19" t="s">
        <v>145</v>
      </c>
      <c r="BM321" s="231" t="s">
        <v>505</v>
      </c>
    </row>
    <row r="322" s="13" customFormat="1">
      <c r="A322" s="13"/>
      <c r="B322" s="240"/>
      <c r="C322" s="241"/>
      <c r="D322" s="242" t="s">
        <v>233</v>
      </c>
      <c r="E322" s="243" t="s">
        <v>1</v>
      </c>
      <c r="F322" s="244" t="s">
        <v>506</v>
      </c>
      <c r="G322" s="241"/>
      <c r="H322" s="243" t="s">
        <v>1</v>
      </c>
      <c r="I322" s="245"/>
      <c r="J322" s="241"/>
      <c r="K322" s="241"/>
      <c r="L322" s="246"/>
      <c r="M322" s="247"/>
      <c r="N322" s="248"/>
      <c r="O322" s="248"/>
      <c r="P322" s="248"/>
      <c r="Q322" s="248"/>
      <c r="R322" s="248"/>
      <c r="S322" s="248"/>
      <c r="T322" s="24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0" t="s">
        <v>233</v>
      </c>
      <c r="AU322" s="250" t="s">
        <v>88</v>
      </c>
      <c r="AV322" s="13" t="s">
        <v>86</v>
      </c>
      <c r="AW322" s="13" t="s">
        <v>35</v>
      </c>
      <c r="AX322" s="13" t="s">
        <v>79</v>
      </c>
      <c r="AY322" s="250" t="s">
        <v>140</v>
      </c>
    </row>
    <row r="323" s="14" customFormat="1">
      <c r="A323" s="14"/>
      <c r="B323" s="251"/>
      <c r="C323" s="252"/>
      <c r="D323" s="242" t="s">
        <v>233</v>
      </c>
      <c r="E323" s="253" t="s">
        <v>1</v>
      </c>
      <c r="F323" s="254" t="s">
        <v>507</v>
      </c>
      <c r="G323" s="252"/>
      <c r="H323" s="255">
        <v>2.5750000000000002</v>
      </c>
      <c r="I323" s="256"/>
      <c r="J323" s="252"/>
      <c r="K323" s="252"/>
      <c r="L323" s="257"/>
      <c r="M323" s="258"/>
      <c r="N323" s="259"/>
      <c r="O323" s="259"/>
      <c r="P323" s="259"/>
      <c r="Q323" s="259"/>
      <c r="R323" s="259"/>
      <c r="S323" s="259"/>
      <c r="T323" s="26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1" t="s">
        <v>233</v>
      </c>
      <c r="AU323" s="261" t="s">
        <v>88</v>
      </c>
      <c r="AV323" s="14" t="s">
        <v>88</v>
      </c>
      <c r="AW323" s="14" t="s">
        <v>35</v>
      </c>
      <c r="AX323" s="14" t="s">
        <v>86</v>
      </c>
      <c r="AY323" s="261" t="s">
        <v>140</v>
      </c>
    </row>
    <row r="324" s="2" customFormat="1" ht="24.15" customHeight="1">
      <c r="A324" s="40"/>
      <c r="B324" s="41"/>
      <c r="C324" s="219" t="s">
        <v>508</v>
      </c>
      <c r="D324" s="219" t="s">
        <v>141</v>
      </c>
      <c r="E324" s="220" t="s">
        <v>509</v>
      </c>
      <c r="F324" s="221" t="s">
        <v>510</v>
      </c>
      <c r="G324" s="222" t="s">
        <v>231</v>
      </c>
      <c r="H324" s="223">
        <v>2.5750000000000002</v>
      </c>
      <c r="I324" s="224"/>
      <c r="J324" s="225">
        <f>ROUND(I324*H324,2)</f>
        <v>0</v>
      </c>
      <c r="K324" s="226"/>
      <c r="L324" s="46"/>
      <c r="M324" s="227" t="s">
        <v>1</v>
      </c>
      <c r="N324" s="228" t="s">
        <v>44</v>
      </c>
      <c r="O324" s="93"/>
      <c r="P324" s="229">
        <f>O324*H324</f>
        <v>0</v>
      </c>
      <c r="Q324" s="229">
        <v>0</v>
      </c>
      <c r="R324" s="229">
        <f>Q324*H324</f>
        <v>0</v>
      </c>
      <c r="S324" s="229">
        <v>0</v>
      </c>
      <c r="T324" s="230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31" t="s">
        <v>145</v>
      </c>
      <c r="AT324" s="231" t="s">
        <v>141</v>
      </c>
      <c r="AU324" s="231" t="s">
        <v>88</v>
      </c>
      <c r="AY324" s="19" t="s">
        <v>140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9" t="s">
        <v>86</v>
      </c>
      <c r="BK324" s="232">
        <f>ROUND(I324*H324,2)</f>
        <v>0</v>
      </c>
      <c r="BL324" s="19" t="s">
        <v>145</v>
      </c>
      <c r="BM324" s="231" t="s">
        <v>511</v>
      </c>
    </row>
    <row r="325" s="13" customFormat="1">
      <c r="A325" s="13"/>
      <c r="B325" s="240"/>
      <c r="C325" s="241"/>
      <c r="D325" s="242" t="s">
        <v>233</v>
      </c>
      <c r="E325" s="243" t="s">
        <v>1</v>
      </c>
      <c r="F325" s="244" t="s">
        <v>506</v>
      </c>
      <c r="G325" s="241"/>
      <c r="H325" s="243" t="s">
        <v>1</v>
      </c>
      <c r="I325" s="245"/>
      <c r="J325" s="241"/>
      <c r="K325" s="241"/>
      <c r="L325" s="246"/>
      <c r="M325" s="247"/>
      <c r="N325" s="248"/>
      <c r="O325" s="248"/>
      <c r="P325" s="248"/>
      <c r="Q325" s="248"/>
      <c r="R325" s="248"/>
      <c r="S325" s="248"/>
      <c r="T325" s="24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0" t="s">
        <v>233</v>
      </c>
      <c r="AU325" s="250" t="s">
        <v>88</v>
      </c>
      <c r="AV325" s="13" t="s">
        <v>86</v>
      </c>
      <c r="AW325" s="13" t="s">
        <v>35</v>
      </c>
      <c r="AX325" s="13" t="s">
        <v>79</v>
      </c>
      <c r="AY325" s="250" t="s">
        <v>140</v>
      </c>
    </row>
    <row r="326" s="14" customFormat="1">
      <c r="A326" s="14"/>
      <c r="B326" s="251"/>
      <c r="C326" s="252"/>
      <c r="D326" s="242" t="s">
        <v>233</v>
      </c>
      <c r="E326" s="253" t="s">
        <v>1</v>
      </c>
      <c r="F326" s="254" t="s">
        <v>507</v>
      </c>
      <c r="G326" s="252"/>
      <c r="H326" s="255">
        <v>2.5750000000000002</v>
      </c>
      <c r="I326" s="256"/>
      <c r="J326" s="252"/>
      <c r="K326" s="252"/>
      <c r="L326" s="257"/>
      <c r="M326" s="258"/>
      <c r="N326" s="259"/>
      <c r="O326" s="259"/>
      <c r="P326" s="259"/>
      <c r="Q326" s="259"/>
      <c r="R326" s="259"/>
      <c r="S326" s="259"/>
      <c r="T326" s="260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1" t="s">
        <v>233</v>
      </c>
      <c r="AU326" s="261" t="s">
        <v>88</v>
      </c>
      <c r="AV326" s="14" t="s">
        <v>88</v>
      </c>
      <c r="AW326" s="14" t="s">
        <v>35</v>
      </c>
      <c r="AX326" s="14" t="s">
        <v>86</v>
      </c>
      <c r="AY326" s="261" t="s">
        <v>140</v>
      </c>
    </row>
    <row r="327" s="2" customFormat="1" ht="24.15" customHeight="1">
      <c r="A327" s="40"/>
      <c r="B327" s="41"/>
      <c r="C327" s="219" t="s">
        <v>512</v>
      </c>
      <c r="D327" s="219" t="s">
        <v>141</v>
      </c>
      <c r="E327" s="220" t="s">
        <v>513</v>
      </c>
      <c r="F327" s="221" t="s">
        <v>514</v>
      </c>
      <c r="G327" s="222" t="s">
        <v>267</v>
      </c>
      <c r="H327" s="223">
        <v>150.494</v>
      </c>
      <c r="I327" s="224"/>
      <c r="J327" s="225">
        <f>ROUND(I327*H327,2)</f>
        <v>0</v>
      </c>
      <c r="K327" s="226"/>
      <c r="L327" s="46"/>
      <c r="M327" s="227" t="s">
        <v>1</v>
      </c>
      <c r="N327" s="228" t="s">
        <v>44</v>
      </c>
      <c r="O327" s="93"/>
      <c r="P327" s="229">
        <f>O327*H327</f>
        <v>0</v>
      </c>
      <c r="Q327" s="229">
        <v>0.063</v>
      </c>
      <c r="R327" s="229">
        <f>Q327*H327</f>
        <v>9.4811220000000009</v>
      </c>
      <c r="S327" s="229">
        <v>0</v>
      </c>
      <c r="T327" s="230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31" t="s">
        <v>145</v>
      </c>
      <c r="AT327" s="231" t="s">
        <v>141</v>
      </c>
      <c r="AU327" s="231" t="s">
        <v>88</v>
      </c>
      <c r="AY327" s="19" t="s">
        <v>140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9" t="s">
        <v>86</v>
      </c>
      <c r="BK327" s="232">
        <f>ROUND(I327*H327,2)</f>
        <v>0</v>
      </c>
      <c r="BL327" s="19" t="s">
        <v>145</v>
      </c>
      <c r="BM327" s="231" t="s">
        <v>515</v>
      </c>
    </row>
    <row r="328" s="13" customFormat="1">
      <c r="A328" s="13"/>
      <c r="B328" s="240"/>
      <c r="C328" s="241"/>
      <c r="D328" s="242" t="s">
        <v>233</v>
      </c>
      <c r="E328" s="243" t="s">
        <v>1</v>
      </c>
      <c r="F328" s="244" t="s">
        <v>516</v>
      </c>
      <c r="G328" s="241"/>
      <c r="H328" s="243" t="s">
        <v>1</v>
      </c>
      <c r="I328" s="245"/>
      <c r="J328" s="241"/>
      <c r="K328" s="241"/>
      <c r="L328" s="246"/>
      <c r="M328" s="247"/>
      <c r="N328" s="248"/>
      <c r="O328" s="248"/>
      <c r="P328" s="248"/>
      <c r="Q328" s="248"/>
      <c r="R328" s="248"/>
      <c r="S328" s="248"/>
      <c r="T328" s="24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0" t="s">
        <v>233</v>
      </c>
      <c r="AU328" s="250" t="s">
        <v>88</v>
      </c>
      <c r="AV328" s="13" t="s">
        <v>86</v>
      </c>
      <c r="AW328" s="13" t="s">
        <v>35</v>
      </c>
      <c r="AX328" s="13" t="s">
        <v>79</v>
      </c>
      <c r="AY328" s="250" t="s">
        <v>140</v>
      </c>
    </row>
    <row r="329" s="14" customFormat="1">
      <c r="A329" s="14"/>
      <c r="B329" s="251"/>
      <c r="C329" s="252"/>
      <c r="D329" s="242" t="s">
        <v>233</v>
      </c>
      <c r="E329" s="253" t="s">
        <v>1</v>
      </c>
      <c r="F329" s="254" t="s">
        <v>517</v>
      </c>
      <c r="G329" s="252"/>
      <c r="H329" s="255">
        <v>150.494</v>
      </c>
      <c r="I329" s="256"/>
      <c r="J329" s="252"/>
      <c r="K329" s="252"/>
      <c r="L329" s="257"/>
      <c r="M329" s="258"/>
      <c r="N329" s="259"/>
      <c r="O329" s="259"/>
      <c r="P329" s="259"/>
      <c r="Q329" s="259"/>
      <c r="R329" s="259"/>
      <c r="S329" s="259"/>
      <c r="T329" s="26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1" t="s">
        <v>233</v>
      </c>
      <c r="AU329" s="261" t="s">
        <v>88</v>
      </c>
      <c r="AV329" s="14" t="s">
        <v>88</v>
      </c>
      <c r="AW329" s="14" t="s">
        <v>35</v>
      </c>
      <c r="AX329" s="14" t="s">
        <v>86</v>
      </c>
      <c r="AY329" s="261" t="s">
        <v>140</v>
      </c>
    </row>
    <row r="330" s="12" customFormat="1" ht="22.8" customHeight="1">
      <c r="A330" s="12"/>
      <c r="B330" s="205"/>
      <c r="C330" s="206"/>
      <c r="D330" s="207" t="s">
        <v>78</v>
      </c>
      <c r="E330" s="233" t="s">
        <v>518</v>
      </c>
      <c r="F330" s="233" t="s">
        <v>519</v>
      </c>
      <c r="G330" s="206"/>
      <c r="H330" s="206"/>
      <c r="I330" s="209"/>
      <c r="J330" s="234">
        <f>BK330</f>
        <v>0</v>
      </c>
      <c r="K330" s="206"/>
      <c r="L330" s="211"/>
      <c r="M330" s="212"/>
      <c r="N330" s="213"/>
      <c r="O330" s="213"/>
      <c r="P330" s="214">
        <f>P331</f>
        <v>0</v>
      </c>
      <c r="Q330" s="213"/>
      <c r="R330" s="214">
        <f>R331</f>
        <v>0</v>
      </c>
      <c r="S330" s="213"/>
      <c r="T330" s="215">
        <f>T331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16" t="s">
        <v>86</v>
      </c>
      <c r="AT330" s="217" t="s">
        <v>78</v>
      </c>
      <c r="AU330" s="217" t="s">
        <v>86</v>
      </c>
      <c r="AY330" s="216" t="s">
        <v>140</v>
      </c>
      <c r="BK330" s="218">
        <f>BK331</f>
        <v>0</v>
      </c>
    </row>
    <row r="331" s="2" customFormat="1" ht="16.5" customHeight="1">
      <c r="A331" s="40"/>
      <c r="B331" s="41"/>
      <c r="C331" s="219" t="s">
        <v>520</v>
      </c>
      <c r="D331" s="219" t="s">
        <v>141</v>
      </c>
      <c r="E331" s="220" t="s">
        <v>521</v>
      </c>
      <c r="F331" s="221" t="s">
        <v>522</v>
      </c>
      <c r="G331" s="222" t="s">
        <v>247</v>
      </c>
      <c r="H331" s="223">
        <v>139.411</v>
      </c>
      <c r="I331" s="224"/>
      <c r="J331" s="225">
        <f>ROUND(I331*H331,2)</f>
        <v>0</v>
      </c>
      <c r="K331" s="226"/>
      <c r="L331" s="46"/>
      <c r="M331" s="227" t="s">
        <v>1</v>
      </c>
      <c r="N331" s="228" t="s">
        <v>44</v>
      </c>
      <c r="O331" s="93"/>
      <c r="P331" s="229">
        <f>O331*H331</f>
        <v>0</v>
      </c>
      <c r="Q331" s="229">
        <v>0</v>
      </c>
      <c r="R331" s="229">
        <f>Q331*H331</f>
        <v>0</v>
      </c>
      <c r="S331" s="229">
        <v>0</v>
      </c>
      <c r="T331" s="230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31" t="s">
        <v>145</v>
      </c>
      <c r="AT331" s="231" t="s">
        <v>141</v>
      </c>
      <c r="AU331" s="231" t="s">
        <v>88</v>
      </c>
      <c r="AY331" s="19" t="s">
        <v>140</v>
      </c>
      <c r="BE331" s="232">
        <f>IF(N331="základní",J331,0)</f>
        <v>0</v>
      </c>
      <c r="BF331" s="232">
        <f>IF(N331="snížená",J331,0)</f>
        <v>0</v>
      </c>
      <c r="BG331" s="232">
        <f>IF(N331="zákl. přenesená",J331,0)</f>
        <v>0</v>
      </c>
      <c r="BH331" s="232">
        <f>IF(N331="sníž. přenesená",J331,0)</f>
        <v>0</v>
      </c>
      <c r="BI331" s="232">
        <f>IF(N331="nulová",J331,0)</f>
        <v>0</v>
      </c>
      <c r="BJ331" s="19" t="s">
        <v>86</v>
      </c>
      <c r="BK331" s="232">
        <f>ROUND(I331*H331,2)</f>
        <v>0</v>
      </c>
      <c r="BL331" s="19" t="s">
        <v>145</v>
      </c>
      <c r="BM331" s="231" t="s">
        <v>523</v>
      </c>
    </row>
    <row r="332" s="12" customFormat="1" ht="25.92" customHeight="1">
      <c r="A332" s="12"/>
      <c r="B332" s="205"/>
      <c r="C332" s="206"/>
      <c r="D332" s="207" t="s">
        <v>78</v>
      </c>
      <c r="E332" s="208" t="s">
        <v>524</v>
      </c>
      <c r="F332" s="208" t="s">
        <v>525</v>
      </c>
      <c r="G332" s="206"/>
      <c r="H332" s="206"/>
      <c r="I332" s="209"/>
      <c r="J332" s="210">
        <f>BK332</f>
        <v>0</v>
      </c>
      <c r="K332" s="206"/>
      <c r="L332" s="211"/>
      <c r="M332" s="212"/>
      <c r="N332" s="213"/>
      <c r="O332" s="213"/>
      <c r="P332" s="214">
        <f>P333+P383+P389+P395+P406+P428+P439+P448+P465+P510+P516+P537+P572+P584</f>
        <v>0</v>
      </c>
      <c r="Q332" s="213"/>
      <c r="R332" s="214">
        <f>R333+R383+R389+R395+R406+R428+R439+R448+R465+R510+R516+R537+R572+R584</f>
        <v>13.051198320000001</v>
      </c>
      <c r="S332" s="213"/>
      <c r="T332" s="215">
        <f>T333+T383+T389+T395+T406+T428+T439+T448+T465+T510+T516+T537+T572+T584</f>
        <v>50.312636999999995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16" t="s">
        <v>88</v>
      </c>
      <c r="AT332" s="217" t="s">
        <v>78</v>
      </c>
      <c r="AU332" s="217" t="s">
        <v>79</v>
      </c>
      <c r="AY332" s="216" t="s">
        <v>140</v>
      </c>
      <c r="BK332" s="218">
        <f>BK333+BK383+BK389+BK395+BK406+BK428+BK439+BK448+BK465+BK510+BK516+BK537+BK572+BK584</f>
        <v>0</v>
      </c>
    </row>
    <row r="333" s="12" customFormat="1" ht="22.8" customHeight="1">
      <c r="A333" s="12"/>
      <c r="B333" s="205"/>
      <c r="C333" s="206"/>
      <c r="D333" s="207" t="s">
        <v>78</v>
      </c>
      <c r="E333" s="233" t="s">
        <v>169</v>
      </c>
      <c r="F333" s="233" t="s">
        <v>526</v>
      </c>
      <c r="G333" s="206"/>
      <c r="H333" s="206"/>
      <c r="I333" s="209"/>
      <c r="J333" s="234">
        <f>BK333</f>
        <v>0</v>
      </c>
      <c r="K333" s="206"/>
      <c r="L333" s="211"/>
      <c r="M333" s="212"/>
      <c r="N333" s="213"/>
      <c r="O333" s="213"/>
      <c r="P333" s="214">
        <f>SUM(P334:P382)</f>
        <v>0</v>
      </c>
      <c r="Q333" s="213"/>
      <c r="R333" s="214">
        <f>SUM(R334:R382)</f>
        <v>0.00056150000000000004</v>
      </c>
      <c r="S333" s="213"/>
      <c r="T333" s="215">
        <f>SUM(T334:T382)</f>
        <v>50.312636999999995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16" t="s">
        <v>86</v>
      </c>
      <c r="AT333" s="217" t="s">
        <v>78</v>
      </c>
      <c r="AU333" s="217" t="s">
        <v>86</v>
      </c>
      <c r="AY333" s="216" t="s">
        <v>140</v>
      </c>
      <c r="BK333" s="218">
        <f>SUM(BK334:BK382)</f>
        <v>0</v>
      </c>
    </row>
    <row r="334" s="2" customFormat="1" ht="33" customHeight="1">
      <c r="A334" s="40"/>
      <c r="B334" s="41"/>
      <c r="C334" s="219" t="s">
        <v>527</v>
      </c>
      <c r="D334" s="219" t="s">
        <v>141</v>
      </c>
      <c r="E334" s="220" t="s">
        <v>528</v>
      </c>
      <c r="F334" s="221" t="s">
        <v>529</v>
      </c>
      <c r="G334" s="222" t="s">
        <v>267</v>
      </c>
      <c r="H334" s="223">
        <v>421.75999999999999</v>
      </c>
      <c r="I334" s="224"/>
      <c r="J334" s="225">
        <f>ROUND(I334*H334,2)</f>
        <v>0</v>
      </c>
      <c r="K334" s="226"/>
      <c r="L334" s="46"/>
      <c r="M334" s="227" t="s">
        <v>1</v>
      </c>
      <c r="N334" s="228" t="s">
        <v>44</v>
      </c>
      <c r="O334" s="93"/>
      <c r="P334" s="229">
        <f>O334*H334</f>
        <v>0</v>
      </c>
      <c r="Q334" s="229">
        <v>0</v>
      </c>
      <c r="R334" s="229">
        <f>Q334*H334</f>
        <v>0</v>
      </c>
      <c r="S334" s="229">
        <v>0</v>
      </c>
      <c r="T334" s="230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31" t="s">
        <v>145</v>
      </c>
      <c r="AT334" s="231" t="s">
        <v>141</v>
      </c>
      <c r="AU334" s="231" t="s">
        <v>88</v>
      </c>
      <c r="AY334" s="19" t="s">
        <v>140</v>
      </c>
      <c r="BE334" s="232">
        <f>IF(N334="základní",J334,0)</f>
        <v>0</v>
      </c>
      <c r="BF334" s="232">
        <f>IF(N334="snížená",J334,0)</f>
        <v>0</v>
      </c>
      <c r="BG334" s="232">
        <f>IF(N334="zákl. přenesená",J334,0)</f>
        <v>0</v>
      </c>
      <c r="BH334" s="232">
        <f>IF(N334="sníž. přenesená",J334,0)</f>
        <v>0</v>
      </c>
      <c r="BI334" s="232">
        <f>IF(N334="nulová",J334,0)</f>
        <v>0</v>
      </c>
      <c r="BJ334" s="19" t="s">
        <v>86</v>
      </c>
      <c r="BK334" s="232">
        <f>ROUND(I334*H334,2)</f>
        <v>0</v>
      </c>
      <c r="BL334" s="19" t="s">
        <v>145</v>
      </c>
      <c r="BM334" s="231" t="s">
        <v>530</v>
      </c>
    </row>
    <row r="335" s="14" customFormat="1">
      <c r="A335" s="14"/>
      <c r="B335" s="251"/>
      <c r="C335" s="252"/>
      <c r="D335" s="242" t="s">
        <v>233</v>
      </c>
      <c r="E335" s="253" t="s">
        <v>1</v>
      </c>
      <c r="F335" s="254" t="s">
        <v>455</v>
      </c>
      <c r="G335" s="252"/>
      <c r="H335" s="255">
        <v>421.75999999999999</v>
      </c>
      <c r="I335" s="256"/>
      <c r="J335" s="252"/>
      <c r="K335" s="252"/>
      <c r="L335" s="257"/>
      <c r="M335" s="258"/>
      <c r="N335" s="259"/>
      <c r="O335" s="259"/>
      <c r="P335" s="259"/>
      <c r="Q335" s="259"/>
      <c r="R335" s="259"/>
      <c r="S335" s="259"/>
      <c r="T335" s="26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1" t="s">
        <v>233</v>
      </c>
      <c r="AU335" s="261" t="s">
        <v>88</v>
      </c>
      <c r="AV335" s="14" t="s">
        <v>88</v>
      </c>
      <c r="AW335" s="14" t="s">
        <v>35</v>
      </c>
      <c r="AX335" s="14" t="s">
        <v>86</v>
      </c>
      <c r="AY335" s="261" t="s">
        <v>140</v>
      </c>
    </row>
    <row r="336" s="2" customFormat="1" ht="33" customHeight="1">
      <c r="A336" s="40"/>
      <c r="B336" s="41"/>
      <c r="C336" s="219" t="s">
        <v>531</v>
      </c>
      <c r="D336" s="219" t="s">
        <v>141</v>
      </c>
      <c r="E336" s="220" t="s">
        <v>532</v>
      </c>
      <c r="F336" s="221" t="s">
        <v>533</v>
      </c>
      <c r="G336" s="222" t="s">
        <v>267</v>
      </c>
      <c r="H336" s="223">
        <v>18979.200000000001</v>
      </c>
      <c r="I336" s="224"/>
      <c r="J336" s="225">
        <f>ROUND(I336*H336,2)</f>
        <v>0</v>
      </c>
      <c r="K336" s="226"/>
      <c r="L336" s="46"/>
      <c r="M336" s="227" t="s">
        <v>1</v>
      </c>
      <c r="N336" s="228" t="s">
        <v>44</v>
      </c>
      <c r="O336" s="93"/>
      <c r="P336" s="229">
        <f>O336*H336</f>
        <v>0</v>
      </c>
      <c r="Q336" s="229">
        <v>0</v>
      </c>
      <c r="R336" s="229">
        <f>Q336*H336</f>
        <v>0</v>
      </c>
      <c r="S336" s="229">
        <v>0</v>
      </c>
      <c r="T336" s="230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31" t="s">
        <v>145</v>
      </c>
      <c r="AT336" s="231" t="s">
        <v>141</v>
      </c>
      <c r="AU336" s="231" t="s">
        <v>88</v>
      </c>
      <c r="AY336" s="19" t="s">
        <v>140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9" t="s">
        <v>86</v>
      </c>
      <c r="BK336" s="232">
        <f>ROUND(I336*H336,2)</f>
        <v>0</v>
      </c>
      <c r="BL336" s="19" t="s">
        <v>145</v>
      </c>
      <c r="BM336" s="231" t="s">
        <v>534</v>
      </c>
    </row>
    <row r="337" s="14" customFormat="1">
      <c r="A337" s="14"/>
      <c r="B337" s="251"/>
      <c r="C337" s="252"/>
      <c r="D337" s="242" t="s">
        <v>233</v>
      </c>
      <c r="E337" s="253" t="s">
        <v>1</v>
      </c>
      <c r="F337" s="254" t="s">
        <v>535</v>
      </c>
      <c r="G337" s="252"/>
      <c r="H337" s="255">
        <v>18979.200000000001</v>
      </c>
      <c r="I337" s="256"/>
      <c r="J337" s="252"/>
      <c r="K337" s="252"/>
      <c r="L337" s="257"/>
      <c r="M337" s="258"/>
      <c r="N337" s="259"/>
      <c r="O337" s="259"/>
      <c r="P337" s="259"/>
      <c r="Q337" s="259"/>
      <c r="R337" s="259"/>
      <c r="S337" s="259"/>
      <c r="T337" s="260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1" t="s">
        <v>233</v>
      </c>
      <c r="AU337" s="261" t="s">
        <v>88</v>
      </c>
      <c r="AV337" s="14" t="s">
        <v>88</v>
      </c>
      <c r="AW337" s="14" t="s">
        <v>35</v>
      </c>
      <c r="AX337" s="14" t="s">
        <v>86</v>
      </c>
      <c r="AY337" s="261" t="s">
        <v>140</v>
      </c>
    </row>
    <row r="338" s="2" customFormat="1" ht="33" customHeight="1">
      <c r="A338" s="40"/>
      <c r="B338" s="41"/>
      <c r="C338" s="219" t="s">
        <v>536</v>
      </c>
      <c r="D338" s="219" t="s">
        <v>141</v>
      </c>
      <c r="E338" s="220" t="s">
        <v>537</v>
      </c>
      <c r="F338" s="221" t="s">
        <v>538</v>
      </c>
      <c r="G338" s="222" t="s">
        <v>267</v>
      </c>
      <c r="H338" s="223">
        <v>421.75999999999999</v>
      </c>
      <c r="I338" s="224"/>
      <c r="J338" s="225">
        <f>ROUND(I338*H338,2)</f>
        <v>0</v>
      </c>
      <c r="K338" s="226"/>
      <c r="L338" s="46"/>
      <c r="M338" s="227" t="s">
        <v>1</v>
      </c>
      <c r="N338" s="228" t="s">
        <v>44</v>
      </c>
      <c r="O338" s="93"/>
      <c r="P338" s="229">
        <f>O338*H338</f>
        <v>0</v>
      </c>
      <c r="Q338" s="229">
        <v>0</v>
      </c>
      <c r="R338" s="229">
        <f>Q338*H338</f>
        <v>0</v>
      </c>
      <c r="S338" s="229">
        <v>0</v>
      </c>
      <c r="T338" s="230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31" t="s">
        <v>145</v>
      </c>
      <c r="AT338" s="231" t="s">
        <v>141</v>
      </c>
      <c r="AU338" s="231" t="s">
        <v>88</v>
      </c>
      <c r="AY338" s="19" t="s">
        <v>140</v>
      </c>
      <c r="BE338" s="232">
        <f>IF(N338="základní",J338,0)</f>
        <v>0</v>
      </c>
      <c r="BF338" s="232">
        <f>IF(N338="snížená",J338,0)</f>
        <v>0</v>
      </c>
      <c r="BG338" s="232">
        <f>IF(N338="zákl. přenesená",J338,0)</f>
        <v>0</v>
      </c>
      <c r="BH338" s="232">
        <f>IF(N338="sníž. přenesená",J338,0)</f>
        <v>0</v>
      </c>
      <c r="BI338" s="232">
        <f>IF(N338="nulová",J338,0)</f>
        <v>0</v>
      </c>
      <c r="BJ338" s="19" t="s">
        <v>86</v>
      </c>
      <c r="BK338" s="232">
        <f>ROUND(I338*H338,2)</f>
        <v>0</v>
      </c>
      <c r="BL338" s="19" t="s">
        <v>145</v>
      </c>
      <c r="BM338" s="231" t="s">
        <v>539</v>
      </c>
    </row>
    <row r="339" s="14" customFormat="1">
      <c r="A339" s="14"/>
      <c r="B339" s="251"/>
      <c r="C339" s="252"/>
      <c r="D339" s="242" t="s">
        <v>233</v>
      </c>
      <c r="E339" s="253" t="s">
        <v>1</v>
      </c>
      <c r="F339" s="254" t="s">
        <v>455</v>
      </c>
      <c r="G339" s="252"/>
      <c r="H339" s="255">
        <v>421.75999999999999</v>
      </c>
      <c r="I339" s="256"/>
      <c r="J339" s="252"/>
      <c r="K339" s="252"/>
      <c r="L339" s="257"/>
      <c r="M339" s="258"/>
      <c r="N339" s="259"/>
      <c r="O339" s="259"/>
      <c r="P339" s="259"/>
      <c r="Q339" s="259"/>
      <c r="R339" s="259"/>
      <c r="S339" s="259"/>
      <c r="T339" s="260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1" t="s">
        <v>233</v>
      </c>
      <c r="AU339" s="261" t="s">
        <v>88</v>
      </c>
      <c r="AV339" s="14" t="s">
        <v>88</v>
      </c>
      <c r="AW339" s="14" t="s">
        <v>35</v>
      </c>
      <c r="AX339" s="14" t="s">
        <v>86</v>
      </c>
      <c r="AY339" s="261" t="s">
        <v>140</v>
      </c>
    </row>
    <row r="340" s="2" customFormat="1" ht="16.5" customHeight="1">
      <c r="A340" s="40"/>
      <c r="B340" s="41"/>
      <c r="C340" s="219" t="s">
        <v>540</v>
      </c>
      <c r="D340" s="219" t="s">
        <v>141</v>
      </c>
      <c r="E340" s="220" t="s">
        <v>541</v>
      </c>
      <c r="F340" s="221" t="s">
        <v>542</v>
      </c>
      <c r="G340" s="222" t="s">
        <v>267</v>
      </c>
      <c r="H340" s="223">
        <v>421.75999999999999</v>
      </c>
      <c r="I340" s="224"/>
      <c r="J340" s="225">
        <f>ROUND(I340*H340,2)</f>
        <v>0</v>
      </c>
      <c r="K340" s="226"/>
      <c r="L340" s="46"/>
      <c r="M340" s="227" t="s">
        <v>1</v>
      </c>
      <c r="N340" s="228" t="s">
        <v>44</v>
      </c>
      <c r="O340" s="93"/>
      <c r="P340" s="229">
        <f>O340*H340</f>
        <v>0</v>
      </c>
      <c r="Q340" s="229">
        <v>0</v>
      </c>
      <c r="R340" s="229">
        <f>Q340*H340</f>
        <v>0</v>
      </c>
      <c r="S340" s="229">
        <v>0</v>
      </c>
      <c r="T340" s="230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31" t="s">
        <v>145</v>
      </c>
      <c r="AT340" s="231" t="s">
        <v>141</v>
      </c>
      <c r="AU340" s="231" t="s">
        <v>88</v>
      </c>
      <c r="AY340" s="19" t="s">
        <v>140</v>
      </c>
      <c r="BE340" s="232">
        <f>IF(N340="základní",J340,0)</f>
        <v>0</v>
      </c>
      <c r="BF340" s="232">
        <f>IF(N340="snížená",J340,0)</f>
        <v>0</v>
      </c>
      <c r="BG340" s="232">
        <f>IF(N340="zákl. přenesená",J340,0)</f>
        <v>0</v>
      </c>
      <c r="BH340" s="232">
        <f>IF(N340="sníž. přenesená",J340,0)</f>
        <v>0</v>
      </c>
      <c r="BI340" s="232">
        <f>IF(N340="nulová",J340,0)</f>
        <v>0</v>
      </c>
      <c r="BJ340" s="19" t="s">
        <v>86</v>
      </c>
      <c r="BK340" s="232">
        <f>ROUND(I340*H340,2)</f>
        <v>0</v>
      </c>
      <c r="BL340" s="19" t="s">
        <v>145</v>
      </c>
      <c r="BM340" s="231" t="s">
        <v>543</v>
      </c>
    </row>
    <row r="341" s="14" customFormat="1">
      <c r="A341" s="14"/>
      <c r="B341" s="251"/>
      <c r="C341" s="252"/>
      <c r="D341" s="242" t="s">
        <v>233</v>
      </c>
      <c r="E341" s="253" t="s">
        <v>1</v>
      </c>
      <c r="F341" s="254" t="s">
        <v>455</v>
      </c>
      <c r="G341" s="252"/>
      <c r="H341" s="255">
        <v>421.75999999999999</v>
      </c>
      <c r="I341" s="256"/>
      <c r="J341" s="252"/>
      <c r="K341" s="252"/>
      <c r="L341" s="257"/>
      <c r="M341" s="258"/>
      <c r="N341" s="259"/>
      <c r="O341" s="259"/>
      <c r="P341" s="259"/>
      <c r="Q341" s="259"/>
      <c r="R341" s="259"/>
      <c r="S341" s="259"/>
      <c r="T341" s="260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1" t="s">
        <v>233</v>
      </c>
      <c r="AU341" s="261" t="s">
        <v>88</v>
      </c>
      <c r="AV341" s="14" t="s">
        <v>88</v>
      </c>
      <c r="AW341" s="14" t="s">
        <v>35</v>
      </c>
      <c r="AX341" s="14" t="s">
        <v>86</v>
      </c>
      <c r="AY341" s="261" t="s">
        <v>140</v>
      </c>
    </row>
    <row r="342" s="2" customFormat="1" ht="21.75" customHeight="1">
      <c r="A342" s="40"/>
      <c r="B342" s="41"/>
      <c r="C342" s="219" t="s">
        <v>544</v>
      </c>
      <c r="D342" s="219" t="s">
        <v>141</v>
      </c>
      <c r="E342" s="220" t="s">
        <v>545</v>
      </c>
      <c r="F342" s="221" t="s">
        <v>546</v>
      </c>
      <c r="G342" s="222" t="s">
        <v>267</v>
      </c>
      <c r="H342" s="223">
        <v>18979.200000000001</v>
      </c>
      <c r="I342" s="224"/>
      <c r="J342" s="225">
        <f>ROUND(I342*H342,2)</f>
        <v>0</v>
      </c>
      <c r="K342" s="226"/>
      <c r="L342" s="46"/>
      <c r="M342" s="227" t="s">
        <v>1</v>
      </c>
      <c r="N342" s="228" t="s">
        <v>44</v>
      </c>
      <c r="O342" s="93"/>
      <c r="P342" s="229">
        <f>O342*H342</f>
        <v>0</v>
      </c>
      <c r="Q342" s="229">
        <v>0</v>
      </c>
      <c r="R342" s="229">
        <f>Q342*H342</f>
        <v>0</v>
      </c>
      <c r="S342" s="229">
        <v>0</v>
      </c>
      <c r="T342" s="230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31" t="s">
        <v>145</v>
      </c>
      <c r="AT342" s="231" t="s">
        <v>141</v>
      </c>
      <c r="AU342" s="231" t="s">
        <v>88</v>
      </c>
      <c r="AY342" s="19" t="s">
        <v>140</v>
      </c>
      <c r="BE342" s="232">
        <f>IF(N342="základní",J342,0)</f>
        <v>0</v>
      </c>
      <c r="BF342" s="232">
        <f>IF(N342="snížená",J342,0)</f>
        <v>0</v>
      </c>
      <c r="BG342" s="232">
        <f>IF(N342="zákl. přenesená",J342,0)</f>
        <v>0</v>
      </c>
      <c r="BH342" s="232">
        <f>IF(N342="sníž. přenesená",J342,0)</f>
        <v>0</v>
      </c>
      <c r="BI342" s="232">
        <f>IF(N342="nulová",J342,0)</f>
        <v>0</v>
      </c>
      <c r="BJ342" s="19" t="s">
        <v>86</v>
      </c>
      <c r="BK342" s="232">
        <f>ROUND(I342*H342,2)</f>
        <v>0</v>
      </c>
      <c r="BL342" s="19" t="s">
        <v>145</v>
      </c>
      <c r="BM342" s="231" t="s">
        <v>547</v>
      </c>
    </row>
    <row r="343" s="2" customFormat="1" ht="21.75" customHeight="1">
      <c r="A343" s="40"/>
      <c r="B343" s="41"/>
      <c r="C343" s="219" t="s">
        <v>548</v>
      </c>
      <c r="D343" s="219" t="s">
        <v>141</v>
      </c>
      <c r="E343" s="220" t="s">
        <v>549</v>
      </c>
      <c r="F343" s="221" t="s">
        <v>550</v>
      </c>
      <c r="G343" s="222" t="s">
        <v>267</v>
      </c>
      <c r="H343" s="223">
        <v>421.75999999999999</v>
      </c>
      <c r="I343" s="224"/>
      <c r="J343" s="225">
        <f>ROUND(I343*H343,2)</f>
        <v>0</v>
      </c>
      <c r="K343" s="226"/>
      <c r="L343" s="46"/>
      <c r="M343" s="227" t="s">
        <v>1</v>
      </c>
      <c r="N343" s="228" t="s">
        <v>44</v>
      </c>
      <c r="O343" s="93"/>
      <c r="P343" s="229">
        <f>O343*H343</f>
        <v>0</v>
      </c>
      <c r="Q343" s="229">
        <v>0</v>
      </c>
      <c r="R343" s="229">
        <f>Q343*H343</f>
        <v>0</v>
      </c>
      <c r="S343" s="229">
        <v>0</v>
      </c>
      <c r="T343" s="230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31" t="s">
        <v>145</v>
      </c>
      <c r="AT343" s="231" t="s">
        <v>141</v>
      </c>
      <c r="AU343" s="231" t="s">
        <v>88</v>
      </c>
      <c r="AY343" s="19" t="s">
        <v>140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19" t="s">
        <v>86</v>
      </c>
      <c r="BK343" s="232">
        <f>ROUND(I343*H343,2)</f>
        <v>0</v>
      </c>
      <c r="BL343" s="19" t="s">
        <v>145</v>
      </c>
      <c r="BM343" s="231" t="s">
        <v>551</v>
      </c>
    </row>
    <row r="344" s="2" customFormat="1" ht="33" customHeight="1">
      <c r="A344" s="40"/>
      <c r="B344" s="41"/>
      <c r="C344" s="219" t="s">
        <v>552</v>
      </c>
      <c r="D344" s="219" t="s">
        <v>141</v>
      </c>
      <c r="E344" s="220" t="s">
        <v>553</v>
      </c>
      <c r="F344" s="221" t="s">
        <v>554</v>
      </c>
      <c r="G344" s="222" t="s">
        <v>267</v>
      </c>
      <c r="H344" s="223">
        <v>409.80000000000001</v>
      </c>
      <c r="I344" s="224"/>
      <c r="J344" s="225">
        <f>ROUND(I344*H344,2)</f>
        <v>0</v>
      </c>
      <c r="K344" s="226"/>
      <c r="L344" s="46"/>
      <c r="M344" s="227" t="s">
        <v>1</v>
      </c>
      <c r="N344" s="228" t="s">
        <v>44</v>
      </c>
      <c r="O344" s="93"/>
      <c r="P344" s="229">
        <f>O344*H344</f>
        <v>0</v>
      </c>
      <c r="Q344" s="229">
        <v>0</v>
      </c>
      <c r="R344" s="229">
        <f>Q344*H344</f>
        <v>0</v>
      </c>
      <c r="S344" s="229">
        <v>0</v>
      </c>
      <c r="T344" s="230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31" t="s">
        <v>145</v>
      </c>
      <c r="AT344" s="231" t="s">
        <v>141</v>
      </c>
      <c r="AU344" s="231" t="s">
        <v>88</v>
      </c>
      <c r="AY344" s="19" t="s">
        <v>140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19" t="s">
        <v>86</v>
      </c>
      <c r="BK344" s="232">
        <f>ROUND(I344*H344,2)</f>
        <v>0</v>
      </c>
      <c r="BL344" s="19" t="s">
        <v>145</v>
      </c>
      <c r="BM344" s="231" t="s">
        <v>555</v>
      </c>
    </row>
    <row r="345" s="14" customFormat="1">
      <c r="A345" s="14"/>
      <c r="B345" s="251"/>
      <c r="C345" s="252"/>
      <c r="D345" s="242" t="s">
        <v>233</v>
      </c>
      <c r="E345" s="253" t="s">
        <v>1</v>
      </c>
      <c r="F345" s="254" t="s">
        <v>417</v>
      </c>
      <c r="G345" s="252"/>
      <c r="H345" s="255">
        <v>135.09999999999999</v>
      </c>
      <c r="I345" s="256"/>
      <c r="J345" s="252"/>
      <c r="K345" s="252"/>
      <c r="L345" s="257"/>
      <c r="M345" s="258"/>
      <c r="N345" s="259"/>
      <c r="O345" s="259"/>
      <c r="P345" s="259"/>
      <c r="Q345" s="259"/>
      <c r="R345" s="259"/>
      <c r="S345" s="259"/>
      <c r="T345" s="260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1" t="s">
        <v>233</v>
      </c>
      <c r="AU345" s="261" t="s">
        <v>88</v>
      </c>
      <c r="AV345" s="14" t="s">
        <v>88</v>
      </c>
      <c r="AW345" s="14" t="s">
        <v>35</v>
      </c>
      <c r="AX345" s="14" t="s">
        <v>79</v>
      </c>
      <c r="AY345" s="261" t="s">
        <v>140</v>
      </c>
    </row>
    <row r="346" s="14" customFormat="1">
      <c r="A346" s="14"/>
      <c r="B346" s="251"/>
      <c r="C346" s="252"/>
      <c r="D346" s="242" t="s">
        <v>233</v>
      </c>
      <c r="E346" s="253" t="s">
        <v>1</v>
      </c>
      <c r="F346" s="254" t="s">
        <v>418</v>
      </c>
      <c r="G346" s="252"/>
      <c r="H346" s="255">
        <v>131.80000000000001</v>
      </c>
      <c r="I346" s="256"/>
      <c r="J346" s="252"/>
      <c r="K346" s="252"/>
      <c r="L346" s="257"/>
      <c r="M346" s="258"/>
      <c r="N346" s="259"/>
      <c r="O346" s="259"/>
      <c r="P346" s="259"/>
      <c r="Q346" s="259"/>
      <c r="R346" s="259"/>
      <c r="S346" s="259"/>
      <c r="T346" s="26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1" t="s">
        <v>233</v>
      </c>
      <c r="AU346" s="261" t="s">
        <v>88</v>
      </c>
      <c r="AV346" s="14" t="s">
        <v>88</v>
      </c>
      <c r="AW346" s="14" t="s">
        <v>35</v>
      </c>
      <c r="AX346" s="14" t="s">
        <v>79</v>
      </c>
      <c r="AY346" s="261" t="s">
        <v>140</v>
      </c>
    </row>
    <row r="347" s="14" customFormat="1">
      <c r="A347" s="14"/>
      <c r="B347" s="251"/>
      <c r="C347" s="252"/>
      <c r="D347" s="242" t="s">
        <v>233</v>
      </c>
      <c r="E347" s="253" t="s">
        <v>1</v>
      </c>
      <c r="F347" s="254" t="s">
        <v>408</v>
      </c>
      <c r="G347" s="252"/>
      <c r="H347" s="255">
        <v>142.90000000000001</v>
      </c>
      <c r="I347" s="256"/>
      <c r="J347" s="252"/>
      <c r="K347" s="252"/>
      <c r="L347" s="257"/>
      <c r="M347" s="258"/>
      <c r="N347" s="259"/>
      <c r="O347" s="259"/>
      <c r="P347" s="259"/>
      <c r="Q347" s="259"/>
      <c r="R347" s="259"/>
      <c r="S347" s="259"/>
      <c r="T347" s="260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1" t="s">
        <v>233</v>
      </c>
      <c r="AU347" s="261" t="s">
        <v>88</v>
      </c>
      <c r="AV347" s="14" t="s">
        <v>88</v>
      </c>
      <c r="AW347" s="14" t="s">
        <v>35</v>
      </c>
      <c r="AX347" s="14" t="s">
        <v>79</v>
      </c>
      <c r="AY347" s="261" t="s">
        <v>140</v>
      </c>
    </row>
    <row r="348" s="15" customFormat="1">
      <c r="A348" s="15"/>
      <c r="B348" s="262"/>
      <c r="C348" s="263"/>
      <c r="D348" s="242" t="s">
        <v>233</v>
      </c>
      <c r="E348" s="264" t="s">
        <v>1</v>
      </c>
      <c r="F348" s="265" t="s">
        <v>286</v>
      </c>
      <c r="G348" s="263"/>
      <c r="H348" s="266">
        <v>409.80000000000001</v>
      </c>
      <c r="I348" s="267"/>
      <c r="J348" s="263"/>
      <c r="K348" s="263"/>
      <c r="L348" s="268"/>
      <c r="M348" s="269"/>
      <c r="N348" s="270"/>
      <c r="O348" s="270"/>
      <c r="P348" s="270"/>
      <c r="Q348" s="270"/>
      <c r="R348" s="270"/>
      <c r="S348" s="270"/>
      <c r="T348" s="271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72" t="s">
        <v>233</v>
      </c>
      <c r="AU348" s="272" t="s">
        <v>88</v>
      </c>
      <c r="AV348" s="15" t="s">
        <v>145</v>
      </c>
      <c r="AW348" s="15" t="s">
        <v>35</v>
      </c>
      <c r="AX348" s="15" t="s">
        <v>86</v>
      </c>
      <c r="AY348" s="272" t="s">
        <v>140</v>
      </c>
    </row>
    <row r="349" s="2" customFormat="1" ht="24.15" customHeight="1">
      <c r="A349" s="40"/>
      <c r="B349" s="41"/>
      <c r="C349" s="219" t="s">
        <v>556</v>
      </c>
      <c r="D349" s="219" t="s">
        <v>141</v>
      </c>
      <c r="E349" s="220" t="s">
        <v>557</v>
      </c>
      <c r="F349" s="221" t="s">
        <v>558</v>
      </c>
      <c r="G349" s="222" t="s">
        <v>267</v>
      </c>
      <c r="H349" s="223">
        <v>409.80000000000001</v>
      </c>
      <c r="I349" s="224"/>
      <c r="J349" s="225">
        <f>ROUND(I349*H349,2)</f>
        <v>0</v>
      </c>
      <c r="K349" s="226"/>
      <c r="L349" s="46"/>
      <c r="M349" s="227" t="s">
        <v>1</v>
      </c>
      <c r="N349" s="228" t="s">
        <v>44</v>
      </c>
      <c r="O349" s="93"/>
      <c r="P349" s="229">
        <f>O349*H349</f>
        <v>0</v>
      </c>
      <c r="Q349" s="229">
        <v>0</v>
      </c>
      <c r="R349" s="229">
        <f>Q349*H349</f>
        <v>0</v>
      </c>
      <c r="S349" s="229">
        <v>0</v>
      </c>
      <c r="T349" s="230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31" t="s">
        <v>145</v>
      </c>
      <c r="AT349" s="231" t="s">
        <v>141</v>
      </c>
      <c r="AU349" s="231" t="s">
        <v>88</v>
      </c>
      <c r="AY349" s="19" t="s">
        <v>140</v>
      </c>
      <c r="BE349" s="232">
        <f>IF(N349="základní",J349,0)</f>
        <v>0</v>
      </c>
      <c r="BF349" s="232">
        <f>IF(N349="snížená",J349,0)</f>
        <v>0</v>
      </c>
      <c r="BG349" s="232">
        <f>IF(N349="zákl. přenesená",J349,0)</f>
        <v>0</v>
      </c>
      <c r="BH349" s="232">
        <f>IF(N349="sníž. přenesená",J349,0)</f>
        <v>0</v>
      </c>
      <c r="BI349" s="232">
        <f>IF(N349="nulová",J349,0)</f>
        <v>0</v>
      </c>
      <c r="BJ349" s="19" t="s">
        <v>86</v>
      </c>
      <c r="BK349" s="232">
        <f>ROUND(I349*H349,2)</f>
        <v>0</v>
      </c>
      <c r="BL349" s="19" t="s">
        <v>145</v>
      </c>
      <c r="BM349" s="231" t="s">
        <v>559</v>
      </c>
    </row>
    <row r="350" s="14" customFormat="1">
      <c r="A350" s="14"/>
      <c r="B350" s="251"/>
      <c r="C350" s="252"/>
      <c r="D350" s="242" t="s">
        <v>233</v>
      </c>
      <c r="E350" s="253" t="s">
        <v>1</v>
      </c>
      <c r="F350" s="254" t="s">
        <v>417</v>
      </c>
      <c r="G350" s="252"/>
      <c r="H350" s="255">
        <v>135.09999999999999</v>
      </c>
      <c r="I350" s="256"/>
      <c r="J350" s="252"/>
      <c r="K350" s="252"/>
      <c r="L350" s="257"/>
      <c r="M350" s="258"/>
      <c r="N350" s="259"/>
      <c r="O350" s="259"/>
      <c r="P350" s="259"/>
      <c r="Q350" s="259"/>
      <c r="R350" s="259"/>
      <c r="S350" s="259"/>
      <c r="T350" s="260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1" t="s">
        <v>233</v>
      </c>
      <c r="AU350" s="261" t="s">
        <v>88</v>
      </c>
      <c r="AV350" s="14" t="s">
        <v>88</v>
      </c>
      <c r="AW350" s="14" t="s">
        <v>35</v>
      </c>
      <c r="AX350" s="14" t="s">
        <v>79</v>
      </c>
      <c r="AY350" s="261" t="s">
        <v>140</v>
      </c>
    </row>
    <row r="351" s="14" customFormat="1">
      <c r="A351" s="14"/>
      <c r="B351" s="251"/>
      <c r="C351" s="252"/>
      <c r="D351" s="242" t="s">
        <v>233</v>
      </c>
      <c r="E351" s="253" t="s">
        <v>1</v>
      </c>
      <c r="F351" s="254" t="s">
        <v>418</v>
      </c>
      <c r="G351" s="252"/>
      <c r="H351" s="255">
        <v>131.80000000000001</v>
      </c>
      <c r="I351" s="256"/>
      <c r="J351" s="252"/>
      <c r="K351" s="252"/>
      <c r="L351" s="257"/>
      <c r="M351" s="258"/>
      <c r="N351" s="259"/>
      <c r="O351" s="259"/>
      <c r="P351" s="259"/>
      <c r="Q351" s="259"/>
      <c r="R351" s="259"/>
      <c r="S351" s="259"/>
      <c r="T351" s="26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1" t="s">
        <v>233</v>
      </c>
      <c r="AU351" s="261" t="s">
        <v>88</v>
      </c>
      <c r="AV351" s="14" t="s">
        <v>88</v>
      </c>
      <c r="AW351" s="14" t="s">
        <v>35</v>
      </c>
      <c r="AX351" s="14" t="s">
        <v>79</v>
      </c>
      <c r="AY351" s="261" t="s">
        <v>140</v>
      </c>
    </row>
    <row r="352" s="14" customFormat="1">
      <c r="A352" s="14"/>
      <c r="B352" s="251"/>
      <c r="C352" s="252"/>
      <c r="D352" s="242" t="s">
        <v>233</v>
      </c>
      <c r="E352" s="253" t="s">
        <v>1</v>
      </c>
      <c r="F352" s="254" t="s">
        <v>408</v>
      </c>
      <c r="G352" s="252"/>
      <c r="H352" s="255">
        <v>142.90000000000001</v>
      </c>
      <c r="I352" s="256"/>
      <c r="J352" s="252"/>
      <c r="K352" s="252"/>
      <c r="L352" s="257"/>
      <c r="M352" s="258"/>
      <c r="N352" s="259"/>
      <c r="O352" s="259"/>
      <c r="P352" s="259"/>
      <c r="Q352" s="259"/>
      <c r="R352" s="259"/>
      <c r="S352" s="259"/>
      <c r="T352" s="26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1" t="s">
        <v>233</v>
      </c>
      <c r="AU352" s="261" t="s">
        <v>88</v>
      </c>
      <c r="AV352" s="14" t="s">
        <v>88</v>
      </c>
      <c r="AW352" s="14" t="s">
        <v>35</v>
      </c>
      <c r="AX352" s="14" t="s">
        <v>79</v>
      </c>
      <c r="AY352" s="261" t="s">
        <v>140</v>
      </c>
    </row>
    <row r="353" s="15" customFormat="1">
      <c r="A353" s="15"/>
      <c r="B353" s="262"/>
      <c r="C353" s="263"/>
      <c r="D353" s="242" t="s">
        <v>233</v>
      </c>
      <c r="E353" s="264" t="s">
        <v>1</v>
      </c>
      <c r="F353" s="265" t="s">
        <v>286</v>
      </c>
      <c r="G353" s="263"/>
      <c r="H353" s="266">
        <v>409.80000000000001</v>
      </c>
      <c r="I353" s="267"/>
      <c r="J353" s="263"/>
      <c r="K353" s="263"/>
      <c r="L353" s="268"/>
      <c r="M353" s="269"/>
      <c r="N353" s="270"/>
      <c r="O353" s="270"/>
      <c r="P353" s="270"/>
      <c r="Q353" s="270"/>
      <c r="R353" s="270"/>
      <c r="S353" s="270"/>
      <c r="T353" s="271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72" t="s">
        <v>233</v>
      </c>
      <c r="AU353" s="272" t="s">
        <v>88</v>
      </c>
      <c r="AV353" s="15" t="s">
        <v>145</v>
      </c>
      <c r="AW353" s="15" t="s">
        <v>35</v>
      </c>
      <c r="AX353" s="15" t="s">
        <v>86</v>
      </c>
      <c r="AY353" s="272" t="s">
        <v>140</v>
      </c>
    </row>
    <row r="354" s="2" customFormat="1" ht="24.15" customHeight="1">
      <c r="A354" s="40"/>
      <c r="B354" s="41"/>
      <c r="C354" s="219" t="s">
        <v>560</v>
      </c>
      <c r="D354" s="219" t="s">
        <v>141</v>
      </c>
      <c r="E354" s="220" t="s">
        <v>561</v>
      </c>
      <c r="F354" s="221" t="s">
        <v>562</v>
      </c>
      <c r="G354" s="222" t="s">
        <v>267</v>
      </c>
      <c r="H354" s="223">
        <v>2.6749999999999998</v>
      </c>
      <c r="I354" s="224"/>
      <c r="J354" s="225">
        <f>ROUND(I354*H354,2)</f>
        <v>0</v>
      </c>
      <c r="K354" s="226"/>
      <c r="L354" s="46"/>
      <c r="M354" s="227" t="s">
        <v>1</v>
      </c>
      <c r="N354" s="228" t="s">
        <v>44</v>
      </c>
      <c r="O354" s="93"/>
      <c r="P354" s="229">
        <f>O354*H354</f>
        <v>0</v>
      </c>
      <c r="Q354" s="229">
        <v>0.00018000000000000001</v>
      </c>
      <c r="R354" s="229">
        <f>Q354*H354</f>
        <v>0.00048149999999999999</v>
      </c>
      <c r="S354" s="229">
        <v>0</v>
      </c>
      <c r="T354" s="230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31" t="s">
        <v>145</v>
      </c>
      <c r="AT354" s="231" t="s">
        <v>141</v>
      </c>
      <c r="AU354" s="231" t="s">
        <v>88</v>
      </c>
      <c r="AY354" s="19" t="s">
        <v>140</v>
      </c>
      <c r="BE354" s="232">
        <f>IF(N354="základní",J354,0)</f>
        <v>0</v>
      </c>
      <c r="BF354" s="232">
        <f>IF(N354="snížená",J354,0)</f>
        <v>0</v>
      </c>
      <c r="BG354" s="232">
        <f>IF(N354="zákl. přenesená",J354,0)</f>
        <v>0</v>
      </c>
      <c r="BH354" s="232">
        <f>IF(N354="sníž. přenesená",J354,0)</f>
        <v>0</v>
      </c>
      <c r="BI354" s="232">
        <f>IF(N354="nulová",J354,0)</f>
        <v>0</v>
      </c>
      <c r="BJ354" s="19" t="s">
        <v>86</v>
      </c>
      <c r="BK354" s="232">
        <f>ROUND(I354*H354,2)</f>
        <v>0</v>
      </c>
      <c r="BL354" s="19" t="s">
        <v>145</v>
      </c>
      <c r="BM354" s="231" t="s">
        <v>563</v>
      </c>
    </row>
    <row r="355" s="13" customFormat="1">
      <c r="A355" s="13"/>
      <c r="B355" s="240"/>
      <c r="C355" s="241"/>
      <c r="D355" s="242" t="s">
        <v>233</v>
      </c>
      <c r="E355" s="243" t="s">
        <v>1</v>
      </c>
      <c r="F355" s="244" t="s">
        <v>564</v>
      </c>
      <c r="G355" s="241"/>
      <c r="H355" s="243" t="s">
        <v>1</v>
      </c>
      <c r="I355" s="245"/>
      <c r="J355" s="241"/>
      <c r="K355" s="241"/>
      <c r="L355" s="246"/>
      <c r="M355" s="247"/>
      <c r="N355" s="248"/>
      <c r="O355" s="248"/>
      <c r="P355" s="248"/>
      <c r="Q355" s="248"/>
      <c r="R355" s="248"/>
      <c r="S355" s="248"/>
      <c r="T355" s="24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0" t="s">
        <v>233</v>
      </c>
      <c r="AU355" s="250" t="s">
        <v>88</v>
      </c>
      <c r="AV355" s="13" t="s">
        <v>86</v>
      </c>
      <c r="AW355" s="13" t="s">
        <v>35</v>
      </c>
      <c r="AX355" s="13" t="s">
        <v>79</v>
      </c>
      <c r="AY355" s="250" t="s">
        <v>140</v>
      </c>
    </row>
    <row r="356" s="14" customFormat="1">
      <c r="A356" s="14"/>
      <c r="B356" s="251"/>
      <c r="C356" s="252"/>
      <c r="D356" s="242" t="s">
        <v>233</v>
      </c>
      <c r="E356" s="253" t="s">
        <v>1</v>
      </c>
      <c r="F356" s="254" t="s">
        <v>565</v>
      </c>
      <c r="G356" s="252"/>
      <c r="H356" s="255">
        <v>2.6749999999999998</v>
      </c>
      <c r="I356" s="256"/>
      <c r="J356" s="252"/>
      <c r="K356" s="252"/>
      <c r="L356" s="257"/>
      <c r="M356" s="258"/>
      <c r="N356" s="259"/>
      <c r="O356" s="259"/>
      <c r="P356" s="259"/>
      <c r="Q356" s="259"/>
      <c r="R356" s="259"/>
      <c r="S356" s="259"/>
      <c r="T356" s="260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1" t="s">
        <v>233</v>
      </c>
      <c r="AU356" s="261" t="s">
        <v>88</v>
      </c>
      <c r="AV356" s="14" t="s">
        <v>88</v>
      </c>
      <c r="AW356" s="14" t="s">
        <v>35</v>
      </c>
      <c r="AX356" s="14" t="s">
        <v>86</v>
      </c>
      <c r="AY356" s="261" t="s">
        <v>140</v>
      </c>
    </row>
    <row r="357" s="2" customFormat="1" ht="24.15" customHeight="1">
      <c r="A357" s="40"/>
      <c r="B357" s="41"/>
      <c r="C357" s="219" t="s">
        <v>566</v>
      </c>
      <c r="D357" s="219" t="s">
        <v>141</v>
      </c>
      <c r="E357" s="220" t="s">
        <v>567</v>
      </c>
      <c r="F357" s="221" t="s">
        <v>568</v>
      </c>
      <c r="G357" s="222" t="s">
        <v>289</v>
      </c>
      <c r="H357" s="223">
        <v>8</v>
      </c>
      <c r="I357" s="224"/>
      <c r="J357" s="225">
        <f>ROUND(I357*H357,2)</f>
        <v>0</v>
      </c>
      <c r="K357" s="226"/>
      <c r="L357" s="46"/>
      <c r="M357" s="227" t="s">
        <v>1</v>
      </c>
      <c r="N357" s="228" t="s">
        <v>44</v>
      </c>
      <c r="O357" s="93"/>
      <c r="P357" s="229">
        <f>O357*H357</f>
        <v>0</v>
      </c>
      <c r="Q357" s="229">
        <v>1.0000000000000001E-05</v>
      </c>
      <c r="R357" s="229">
        <f>Q357*H357</f>
        <v>8.0000000000000007E-05</v>
      </c>
      <c r="S357" s="229">
        <v>0</v>
      </c>
      <c r="T357" s="230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31" t="s">
        <v>145</v>
      </c>
      <c r="AT357" s="231" t="s">
        <v>141</v>
      </c>
      <c r="AU357" s="231" t="s">
        <v>88</v>
      </c>
      <c r="AY357" s="19" t="s">
        <v>140</v>
      </c>
      <c r="BE357" s="232">
        <f>IF(N357="základní",J357,0)</f>
        <v>0</v>
      </c>
      <c r="BF357" s="232">
        <f>IF(N357="snížená",J357,0)</f>
        <v>0</v>
      </c>
      <c r="BG357" s="232">
        <f>IF(N357="zákl. přenesená",J357,0)</f>
        <v>0</v>
      </c>
      <c r="BH357" s="232">
        <f>IF(N357="sníž. přenesená",J357,0)</f>
        <v>0</v>
      </c>
      <c r="BI357" s="232">
        <f>IF(N357="nulová",J357,0)</f>
        <v>0</v>
      </c>
      <c r="BJ357" s="19" t="s">
        <v>86</v>
      </c>
      <c r="BK357" s="232">
        <f>ROUND(I357*H357,2)</f>
        <v>0</v>
      </c>
      <c r="BL357" s="19" t="s">
        <v>145</v>
      </c>
      <c r="BM357" s="231" t="s">
        <v>569</v>
      </c>
    </row>
    <row r="358" s="2" customFormat="1" ht="21.75" customHeight="1">
      <c r="A358" s="40"/>
      <c r="B358" s="41"/>
      <c r="C358" s="219" t="s">
        <v>570</v>
      </c>
      <c r="D358" s="219" t="s">
        <v>141</v>
      </c>
      <c r="E358" s="220" t="s">
        <v>571</v>
      </c>
      <c r="F358" s="221" t="s">
        <v>572</v>
      </c>
      <c r="G358" s="222" t="s">
        <v>267</v>
      </c>
      <c r="H358" s="223">
        <v>93.430999999999997</v>
      </c>
      <c r="I358" s="224"/>
      <c r="J358" s="225">
        <f>ROUND(I358*H358,2)</f>
        <v>0</v>
      </c>
      <c r="K358" s="226"/>
      <c r="L358" s="46"/>
      <c r="M358" s="227" t="s">
        <v>1</v>
      </c>
      <c r="N358" s="228" t="s">
        <v>44</v>
      </c>
      <c r="O358" s="93"/>
      <c r="P358" s="229">
        <f>O358*H358</f>
        <v>0</v>
      </c>
      <c r="Q358" s="229">
        <v>0</v>
      </c>
      <c r="R358" s="229">
        <f>Q358*H358</f>
        <v>0</v>
      </c>
      <c r="S358" s="229">
        <v>0.26100000000000001</v>
      </c>
      <c r="T358" s="230">
        <f>S358*H358</f>
        <v>24.385491000000002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31" t="s">
        <v>145</v>
      </c>
      <c r="AT358" s="231" t="s">
        <v>141</v>
      </c>
      <c r="AU358" s="231" t="s">
        <v>88</v>
      </c>
      <c r="AY358" s="19" t="s">
        <v>140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19" t="s">
        <v>86</v>
      </c>
      <c r="BK358" s="232">
        <f>ROUND(I358*H358,2)</f>
        <v>0</v>
      </c>
      <c r="BL358" s="19" t="s">
        <v>145</v>
      </c>
      <c r="BM358" s="231" t="s">
        <v>573</v>
      </c>
    </row>
    <row r="359" s="13" customFormat="1">
      <c r="A359" s="13"/>
      <c r="B359" s="240"/>
      <c r="C359" s="241"/>
      <c r="D359" s="242" t="s">
        <v>233</v>
      </c>
      <c r="E359" s="243" t="s">
        <v>1</v>
      </c>
      <c r="F359" s="244" t="s">
        <v>439</v>
      </c>
      <c r="G359" s="241"/>
      <c r="H359" s="243" t="s">
        <v>1</v>
      </c>
      <c r="I359" s="245"/>
      <c r="J359" s="241"/>
      <c r="K359" s="241"/>
      <c r="L359" s="246"/>
      <c r="M359" s="247"/>
      <c r="N359" s="248"/>
      <c r="O359" s="248"/>
      <c r="P359" s="248"/>
      <c r="Q359" s="248"/>
      <c r="R359" s="248"/>
      <c r="S359" s="248"/>
      <c r="T359" s="24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0" t="s">
        <v>233</v>
      </c>
      <c r="AU359" s="250" t="s">
        <v>88</v>
      </c>
      <c r="AV359" s="13" t="s">
        <v>86</v>
      </c>
      <c r="AW359" s="13" t="s">
        <v>35</v>
      </c>
      <c r="AX359" s="13" t="s">
        <v>79</v>
      </c>
      <c r="AY359" s="250" t="s">
        <v>140</v>
      </c>
    </row>
    <row r="360" s="14" customFormat="1">
      <c r="A360" s="14"/>
      <c r="B360" s="251"/>
      <c r="C360" s="252"/>
      <c r="D360" s="242" t="s">
        <v>233</v>
      </c>
      <c r="E360" s="253" t="s">
        <v>1</v>
      </c>
      <c r="F360" s="254" t="s">
        <v>574</v>
      </c>
      <c r="G360" s="252"/>
      <c r="H360" s="255">
        <v>3.2109999999999999</v>
      </c>
      <c r="I360" s="256"/>
      <c r="J360" s="252"/>
      <c r="K360" s="252"/>
      <c r="L360" s="257"/>
      <c r="M360" s="258"/>
      <c r="N360" s="259"/>
      <c r="O360" s="259"/>
      <c r="P360" s="259"/>
      <c r="Q360" s="259"/>
      <c r="R360" s="259"/>
      <c r="S360" s="259"/>
      <c r="T360" s="26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1" t="s">
        <v>233</v>
      </c>
      <c r="AU360" s="261" t="s">
        <v>88</v>
      </c>
      <c r="AV360" s="14" t="s">
        <v>88</v>
      </c>
      <c r="AW360" s="14" t="s">
        <v>35</v>
      </c>
      <c r="AX360" s="14" t="s">
        <v>79</v>
      </c>
      <c r="AY360" s="261" t="s">
        <v>140</v>
      </c>
    </row>
    <row r="361" s="13" customFormat="1">
      <c r="A361" s="13"/>
      <c r="B361" s="240"/>
      <c r="C361" s="241"/>
      <c r="D361" s="242" t="s">
        <v>233</v>
      </c>
      <c r="E361" s="243" t="s">
        <v>1</v>
      </c>
      <c r="F361" s="244" t="s">
        <v>575</v>
      </c>
      <c r="G361" s="241"/>
      <c r="H361" s="243" t="s">
        <v>1</v>
      </c>
      <c r="I361" s="245"/>
      <c r="J361" s="241"/>
      <c r="K361" s="241"/>
      <c r="L361" s="246"/>
      <c r="M361" s="247"/>
      <c r="N361" s="248"/>
      <c r="O361" s="248"/>
      <c r="P361" s="248"/>
      <c r="Q361" s="248"/>
      <c r="R361" s="248"/>
      <c r="S361" s="248"/>
      <c r="T361" s="24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0" t="s">
        <v>233</v>
      </c>
      <c r="AU361" s="250" t="s">
        <v>88</v>
      </c>
      <c r="AV361" s="13" t="s">
        <v>86</v>
      </c>
      <c r="AW361" s="13" t="s">
        <v>35</v>
      </c>
      <c r="AX361" s="13" t="s">
        <v>79</v>
      </c>
      <c r="AY361" s="250" t="s">
        <v>140</v>
      </c>
    </row>
    <row r="362" s="14" customFormat="1">
      <c r="A362" s="14"/>
      <c r="B362" s="251"/>
      <c r="C362" s="252"/>
      <c r="D362" s="242" t="s">
        <v>233</v>
      </c>
      <c r="E362" s="253" t="s">
        <v>1</v>
      </c>
      <c r="F362" s="254" t="s">
        <v>576</v>
      </c>
      <c r="G362" s="252"/>
      <c r="H362" s="255">
        <v>90.219999999999999</v>
      </c>
      <c r="I362" s="256"/>
      <c r="J362" s="252"/>
      <c r="K362" s="252"/>
      <c r="L362" s="257"/>
      <c r="M362" s="258"/>
      <c r="N362" s="259"/>
      <c r="O362" s="259"/>
      <c r="P362" s="259"/>
      <c r="Q362" s="259"/>
      <c r="R362" s="259"/>
      <c r="S362" s="259"/>
      <c r="T362" s="26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1" t="s">
        <v>233</v>
      </c>
      <c r="AU362" s="261" t="s">
        <v>88</v>
      </c>
      <c r="AV362" s="14" t="s">
        <v>88</v>
      </c>
      <c r="AW362" s="14" t="s">
        <v>35</v>
      </c>
      <c r="AX362" s="14" t="s">
        <v>79</v>
      </c>
      <c r="AY362" s="261" t="s">
        <v>140</v>
      </c>
    </row>
    <row r="363" s="15" customFormat="1">
      <c r="A363" s="15"/>
      <c r="B363" s="262"/>
      <c r="C363" s="263"/>
      <c r="D363" s="242" t="s">
        <v>233</v>
      </c>
      <c r="E363" s="264" t="s">
        <v>1</v>
      </c>
      <c r="F363" s="265" t="s">
        <v>286</v>
      </c>
      <c r="G363" s="263"/>
      <c r="H363" s="266">
        <v>93.430999999999997</v>
      </c>
      <c r="I363" s="267"/>
      <c r="J363" s="263"/>
      <c r="K363" s="263"/>
      <c r="L363" s="268"/>
      <c r="M363" s="269"/>
      <c r="N363" s="270"/>
      <c r="O363" s="270"/>
      <c r="P363" s="270"/>
      <c r="Q363" s="270"/>
      <c r="R363" s="270"/>
      <c r="S363" s="270"/>
      <c r="T363" s="271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72" t="s">
        <v>233</v>
      </c>
      <c r="AU363" s="272" t="s">
        <v>88</v>
      </c>
      <c r="AV363" s="15" t="s">
        <v>145</v>
      </c>
      <c r="AW363" s="15" t="s">
        <v>35</v>
      </c>
      <c r="AX363" s="15" t="s">
        <v>86</v>
      </c>
      <c r="AY363" s="272" t="s">
        <v>140</v>
      </c>
    </row>
    <row r="364" s="2" customFormat="1" ht="24.15" customHeight="1">
      <c r="A364" s="40"/>
      <c r="B364" s="41"/>
      <c r="C364" s="219" t="s">
        <v>577</v>
      </c>
      <c r="D364" s="219" t="s">
        <v>141</v>
      </c>
      <c r="E364" s="220" t="s">
        <v>578</v>
      </c>
      <c r="F364" s="221" t="s">
        <v>579</v>
      </c>
      <c r="G364" s="222" t="s">
        <v>231</v>
      </c>
      <c r="H364" s="223">
        <v>5.7290000000000001</v>
      </c>
      <c r="I364" s="224"/>
      <c r="J364" s="225">
        <f>ROUND(I364*H364,2)</f>
        <v>0</v>
      </c>
      <c r="K364" s="226"/>
      <c r="L364" s="46"/>
      <c r="M364" s="227" t="s">
        <v>1</v>
      </c>
      <c r="N364" s="228" t="s">
        <v>44</v>
      </c>
      <c r="O364" s="93"/>
      <c r="P364" s="229">
        <f>O364*H364</f>
        <v>0</v>
      </c>
      <c r="Q364" s="229">
        <v>0</v>
      </c>
      <c r="R364" s="229">
        <f>Q364*H364</f>
        <v>0</v>
      </c>
      <c r="S364" s="229">
        <v>1.95</v>
      </c>
      <c r="T364" s="230">
        <f>S364*H364</f>
        <v>11.17155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31" t="s">
        <v>145</v>
      </c>
      <c r="AT364" s="231" t="s">
        <v>141</v>
      </c>
      <c r="AU364" s="231" t="s">
        <v>88</v>
      </c>
      <c r="AY364" s="19" t="s">
        <v>140</v>
      </c>
      <c r="BE364" s="232">
        <f>IF(N364="základní",J364,0)</f>
        <v>0</v>
      </c>
      <c r="BF364" s="232">
        <f>IF(N364="snížená",J364,0)</f>
        <v>0</v>
      </c>
      <c r="BG364" s="232">
        <f>IF(N364="zákl. přenesená",J364,0)</f>
        <v>0</v>
      </c>
      <c r="BH364" s="232">
        <f>IF(N364="sníž. přenesená",J364,0)</f>
        <v>0</v>
      </c>
      <c r="BI364" s="232">
        <f>IF(N364="nulová",J364,0)</f>
        <v>0</v>
      </c>
      <c r="BJ364" s="19" t="s">
        <v>86</v>
      </c>
      <c r="BK364" s="232">
        <f>ROUND(I364*H364,2)</f>
        <v>0</v>
      </c>
      <c r="BL364" s="19" t="s">
        <v>145</v>
      </c>
      <c r="BM364" s="231" t="s">
        <v>580</v>
      </c>
    </row>
    <row r="365" s="13" customFormat="1">
      <c r="A365" s="13"/>
      <c r="B365" s="240"/>
      <c r="C365" s="241"/>
      <c r="D365" s="242" t="s">
        <v>233</v>
      </c>
      <c r="E365" s="243" t="s">
        <v>1</v>
      </c>
      <c r="F365" s="244" t="s">
        <v>423</v>
      </c>
      <c r="G365" s="241"/>
      <c r="H365" s="243" t="s">
        <v>1</v>
      </c>
      <c r="I365" s="245"/>
      <c r="J365" s="241"/>
      <c r="K365" s="241"/>
      <c r="L365" s="246"/>
      <c r="M365" s="247"/>
      <c r="N365" s="248"/>
      <c r="O365" s="248"/>
      <c r="P365" s="248"/>
      <c r="Q365" s="248"/>
      <c r="R365" s="248"/>
      <c r="S365" s="248"/>
      <c r="T365" s="24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0" t="s">
        <v>233</v>
      </c>
      <c r="AU365" s="250" t="s">
        <v>88</v>
      </c>
      <c r="AV365" s="13" t="s">
        <v>86</v>
      </c>
      <c r="AW365" s="13" t="s">
        <v>35</v>
      </c>
      <c r="AX365" s="13" t="s">
        <v>79</v>
      </c>
      <c r="AY365" s="250" t="s">
        <v>140</v>
      </c>
    </row>
    <row r="366" s="14" customFormat="1">
      <c r="A366" s="14"/>
      <c r="B366" s="251"/>
      <c r="C366" s="252"/>
      <c r="D366" s="242" t="s">
        <v>233</v>
      </c>
      <c r="E366" s="253" t="s">
        <v>1</v>
      </c>
      <c r="F366" s="254" t="s">
        <v>581</v>
      </c>
      <c r="G366" s="252"/>
      <c r="H366" s="255">
        <v>2.3100000000000001</v>
      </c>
      <c r="I366" s="256"/>
      <c r="J366" s="252"/>
      <c r="K366" s="252"/>
      <c r="L366" s="257"/>
      <c r="M366" s="258"/>
      <c r="N366" s="259"/>
      <c r="O366" s="259"/>
      <c r="P366" s="259"/>
      <c r="Q366" s="259"/>
      <c r="R366" s="259"/>
      <c r="S366" s="259"/>
      <c r="T366" s="26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1" t="s">
        <v>233</v>
      </c>
      <c r="AU366" s="261" t="s">
        <v>88</v>
      </c>
      <c r="AV366" s="14" t="s">
        <v>88</v>
      </c>
      <c r="AW366" s="14" t="s">
        <v>35</v>
      </c>
      <c r="AX366" s="14" t="s">
        <v>79</v>
      </c>
      <c r="AY366" s="261" t="s">
        <v>140</v>
      </c>
    </row>
    <row r="367" s="13" customFormat="1">
      <c r="A367" s="13"/>
      <c r="B367" s="240"/>
      <c r="C367" s="241"/>
      <c r="D367" s="242" t="s">
        <v>233</v>
      </c>
      <c r="E367" s="243" t="s">
        <v>1</v>
      </c>
      <c r="F367" s="244" t="s">
        <v>425</v>
      </c>
      <c r="G367" s="241"/>
      <c r="H367" s="243" t="s">
        <v>1</v>
      </c>
      <c r="I367" s="245"/>
      <c r="J367" s="241"/>
      <c r="K367" s="241"/>
      <c r="L367" s="246"/>
      <c r="M367" s="247"/>
      <c r="N367" s="248"/>
      <c r="O367" s="248"/>
      <c r="P367" s="248"/>
      <c r="Q367" s="248"/>
      <c r="R367" s="248"/>
      <c r="S367" s="248"/>
      <c r="T367" s="24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0" t="s">
        <v>233</v>
      </c>
      <c r="AU367" s="250" t="s">
        <v>88</v>
      </c>
      <c r="AV367" s="13" t="s">
        <v>86</v>
      </c>
      <c r="AW367" s="13" t="s">
        <v>35</v>
      </c>
      <c r="AX367" s="13" t="s">
        <v>79</v>
      </c>
      <c r="AY367" s="250" t="s">
        <v>140</v>
      </c>
    </row>
    <row r="368" s="14" customFormat="1">
      <c r="A368" s="14"/>
      <c r="B368" s="251"/>
      <c r="C368" s="252"/>
      <c r="D368" s="242" t="s">
        <v>233</v>
      </c>
      <c r="E368" s="253" t="s">
        <v>1</v>
      </c>
      <c r="F368" s="254" t="s">
        <v>582</v>
      </c>
      <c r="G368" s="252"/>
      <c r="H368" s="255">
        <v>1.669</v>
      </c>
      <c r="I368" s="256"/>
      <c r="J368" s="252"/>
      <c r="K368" s="252"/>
      <c r="L368" s="257"/>
      <c r="M368" s="258"/>
      <c r="N368" s="259"/>
      <c r="O368" s="259"/>
      <c r="P368" s="259"/>
      <c r="Q368" s="259"/>
      <c r="R368" s="259"/>
      <c r="S368" s="259"/>
      <c r="T368" s="26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1" t="s">
        <v>233</v>
      </c>
      <c r="AU368" s="261" t="s">
        <v>88</v>
      </c>
      <c r="AV368" s="14" t="s">
        <v>88</v>
      </c>
      <c r="AW368" s="14" t="s">
        <v>35</v>
      </c>
      <c r="AX368" s="14" t="s">
        <v>79</v>
      </c>
      <c r="AY368" s="261" t="s">
        <v>140</v>
      </c>
    </row>
    <row r="369" s="13" customFormat="1">
      <c r="A369" s="13"/>
      <c r="B369" s="240"/>
      <c r="C369" s="241"/>
      <c r="D369" s="242" t="s">
        <v>233</v>
      </c>
      <c r="E369" s="243" t="s">
        <v>1</v>
      </c>
      <c r="F369" s="244" t="s">
        <v>439</v>
      </c>
      <c r="G369" s="241"/>
      <c r="H369" s="243" t="s">
        <v>1</v>
      </c>
      <c r="I369" s="245"/>
      <c r="J369" s="241"/>
      <c r="K369" s="241"/>
      <c r="L369" s="246"/>
      <c r="M369" s="247"/>
      <c r="N369" s="248"/>
      <c r="O369" s="248"/>
      <c r="P369" s="248"/>
      <c r="Q369" s="248"/>
      <c r="R369" s="248"/>
      <c r="S369" s="248"/>
      <c r="T369" s="24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0" t="s">
        <v>233</v>
      </c>
      <c r="AU369" s="250" t="s">
        <v>88</v>
      </c>
      <c r="AV369" s="13" t="s">
        <v>86</v>
      </c>
      <c r="AW369" s="13" t="s">
        <v>35</v>
      </c>
      <c r="AX369" s="13" t="s">
        <v>79</v>
      </c>
      <c r="AY369" s="250" t="s">
        <v>140</v>
      </c>
    </row>
    <row r="370" s="14" customFormat="1">
      <c r="A370" s="14"/>
      <c r="B370" s="251"/>
      <c r="C370" s="252"/>
      <c r="D370" s="242" t="s">
        <v>233</v>
      </c>
      <c r="E370" s="253" t="s">
        <v>1</v>
      </c>
      <c r="F370" s="254" t="s">
        <v>583</v>
      </c>
      <c r="G370" s="252"/>
      <c r="H370" s="255">
        <v>1.75</v>
      </c>
      <c r="I370" s="256"/>
      <c r="J370" s="252"/>
      <c r="K370" s="252"/>
      <c r="L370" s="257"/>
      <c r="M370" s="258"/>
      <c r="N370" s="259"/>
      <c r="O370" s="259"/>
      <c r="P370" s="259"/>
      <c r="Q370" s="259"/>
      <c r="R370" s="259"/>
      <c r="S370" s="259"/>
      <c r="T370" s="260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1" t="s">
        <v>233</v>
      </c>
      <c r="AU370" s="261" t="s">
        <v>88</v>
      </c>
      <c r="AV370" s="14" t="s">
        <v>88</v>
      </c>
      <c r="AW370" s="14" t="s">
        <v>35</v>
      </c>
      <c r="AX370" s="14" t="s">
        <v>79</v>
      </c>
      <c r="AY370" s="261" t="s">
        <v>140</v>
      </c>
    </row>
    <row r="371" s="15" customFormat="1">
      <c r="A371" s="15"/>
      <c r="B371" s="262"/>
      <c r="C371" s="263"/>
      <c r="D371" s="242" t="s">
        <v>233</v>
      </c>
      <c r="E371" s="264" t="s">
        <v>1</v>
      </c>
      <c r="F371" s="265" t="s">
        <v>286</v>
      </c>
      <c r="G371" s="263"/>
      <c r="H371" s="266">
        <v>5.7290000000000001</v>
      </c>
      <c r="I371" s="267"/>
      <c r="J371" s="263"/>
      <c r="K371" s="263"/>
      <c r="L371" s="268"/>
      <c r="M371" s="269"/>
      <c r="N371" s="270"/>
      <c r="O371" s="270"/>
      <c r="P371" s="270"/>
      <c r="Q371" s="270"/>
      <c r="R371" s="270"/>
      <c r="S371" s="270"/>
      <c r="T371" s="271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72" t="s">
        <v>233</v>
      </c>
      <c r="AU371" s="272" t="s">
        <v>88</v>
      </c>
      <c r="AV371" s="15" t="s">
        <v>145</v>
      </c>
      <c r="AW371" s="15" t="s">
        <v>35</v>
      </c>
      <c r="AX371" s="15" t="s">
        <v>86</v>
      </c>
      <c r="AY371" s="272" t="s">
        <v>140</v>
      </c>
    </row>
    <row r="372" s="2" customFormat="1" ht="33" customHeight="1">
      <c r="A372" s="40"/>
      <c r="B372" s="41"/>
      <c r="C372" s="219" t="s">
        <v>584</v>
      </c>
      <c r="D372" s="219" t="s">
        <v>141</v>
      </c>
      <c r="E372" s="220" t="s">
        <v>585</v>
      </c>
      <c r="F372" s="221" t="s">
        <v>586</v>
      </c>
      <c r="G372" s="222" t="s">
        <v>231</v>
      </c>
      <c r="H372" s="223">
        <v>6.1799999999999997</v>
      </c>
      <c r="I372" s="224"/>
      <c r="J372" s="225">
        <f>ROUND(I372*H372,2)</f>
        <v>0</v>
      </c>
      <c r="K372" s="226"/>
      <c r="L372" s="46"/>
      <c r="M372" s="227" t="s">
        <v>1</v>
      </c>
      <c r="N372" s="228" t="s">
        <v>44</v>
      </c>
      <c r="O372" s="93"/>
      <c r="P372" s="229">
        <f>O372*H372</f>
        <v>0</v>
      </c>
      <c r="Q372" s="229">
        <v>0</v>
      </c>
      <c r="R372" s="229">
        <f>Q372*H372</f>
        <v>0</v>
      </c>
      <c r="S372" s="229">
        <v>2.2000000000000002</v>
      </c>
      <c r="T372" s="230">
        <f>S372*H372</f>
        <v>13.596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31" t="s">
        <v>145</v>
      </c>
      <c r="AT372" s="231" t="s">
        <v>141</v>
      </c>
      <c r="AU372" s="231" t="s">
        <v>88</v>
      </c>
      <c r="AY372" s="19" t="s">
        <v>140</v>
      </c>
      <c r="BE372" s="232">
        <f>IF(N372="základní",J372,0)</f>
        <v>0</v>
      </c>
      <c r="BF372" s="232">
        <f>IF(N372="snížená",J372,0)</f>
        <v>0</v>
      </c>
      <c r="BG372" s="232">
        <f>IF(N372="zákl. přenesená",J372,0)</f>
        <v>0</v>
      </c>
      <c r="BH372" s="232">
        <f>IF(N372="sníž. přenesená",J372,0)</f>
        <v>0</v>
      </c>
      <c r="BI372" s="232">
        <f>IF(N372="nulová",J372,0)</f>
        <v>0</v>
      </c>
      <c r="BJ372" s="19" t="s">
        <v>86</v>
      </c>
      <c r="BK372" s="232">
        <f>ROUND(I372*H372,2)</f>
        <v>0</v>
      </c>
      <c r="BL372" s="19" t="s">
        <v>145</v>
      </c>
      <c r="BM372" s="231" t="s">
        <v>587</v>
      </c>
    </row>
    <row r="373" s="13" customFormat="1">
      <c r="A373" s="13"/>
      <c r="B373" s="240"/>
      <c r="C373" s="241"/>
      <c r="D373" s="242" t="s">
        <v>233</v>
      </c>
      <c r="E373" s="243" t="s">
        <v>1</v>
      </c>
      <c r="F373" s="244" t="s">
        <v>588</v>
      </c>
      <c r="G373" s="241"/>
      <c r="H373" s="243" t="s">
        <v>1</v>
      </c>
      <c r="I373" s="245"/>
      <c r="J373" s="241"/>
      <c r="K373" s="241"/>
      <c r="L373" s="246"/>
      <c r="M373" s="247"/>
      <c r="N373" s="248"/>
      <c r="O373" s="248"/>
      <c r="P373" s="248"/>
      <c r="Q373" s="248"/>
      <c r="R373" s="248"/>
      <c r="S373" s="248"/>
      <c r="T373" s="24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0" t="s">
        <v>233</v>
      </c>
      <c r="AU373" s="250" t="s">
        <v>88</v>
      </c>
      <c r="AV373" s="13" t="s">
        <v>86</v>
      </c>
      <c r="AW373" s="13" t="s">
        <v>35</v>
      </c>
      <c r="AX373" s="13" t="s">
        <v>79</v>
      </c>
      <c r="AY373" s="250" t="s">
        <v>140</v>
      </c>
    </row>
    <row r="374" s="14" customFormat="1">
      <c r="A374" s="14"/>
      <c r="B374" s="251"/>
      <c r="C374" s="252"/>
      <c r="D374" s="242" t="s">
        <v>233</v>
      </c>
      <c r="E374" s="253" t="s">
        <v>1</v>
      </c>
      <c r="F374" s="254" t="s">
        <v>589</v>
      </c>
      <c r="G374" s="252"/>
      <c r="H374" s="255">
        <v>6.1799999999999997</v>
      </c>
      <c r="I374" s="256"/>
      <c r="J374" s="252"/>
      <c r="K374" s="252"/>
      <c r="L374" s="257"/>
      <c r="M374" s="258"/>
      <c r="N374" s="259"/>
      <c r="O374" s="259"/>
      <c r="P374" s="259"/>
      <c r="Q374" s="259"/>
      <c r="R374" s="259"/>
      <c r="S374" s="259"/>
      <c r="T374" s="26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1" t="s">
        <v>233</v>
      </c>
      <c r="AU374" s="261" t="s">
        <v>88</v>
      </c>
      <c r="AV374" s="14" t="s">
        <v>88</v>
      </c>
      <c r="AW374" s="14" t="s">
        <v>35</v>
      </c>
      <c r="AX374" s="14" t="s">
        <v>86</v>
      </c>
      <c r="AY374" s="261" t="s">
        <v>140</v>
      </c>
    </row>
    <row r="375" s="2" customFormat="1" ht="24.15" customHeight="1">
      <c r="A375" s="40"/>
      <c r="B375" s="41"/>
      <c r="C375" s="219" t="s">
        <v>590</v>
      </c>
      <c r="D375" s="219" t="s">
        <v>141</v>
      </c>
      <c r="E375" s="220" t="s">
        <v>591</v>
      </c>
      <c r="F375" s="221" t="s">
        <v>592</v>
      </c>
      <c r="G375" s="222" t="s">
        <v>267</v>
      </c>
      <c r="H375" s="223">
        <v>42.948</v>
      </c>
      <c r="I375" s="224"/>
      <c r="J375" s="225">
        <f>ROUND(I375*H375,2)</f>
        <v>0</v>
      </c>
      <c r="K375" s="226"/>
      <c r="L375" s="46"/>
      <c r="M375" s="227" t="s">
        <v>1</v>
      </c>
      <c r="N375" s="228" t="s">
        <v>44</v>
      </c>
      <c r="O375" s="93"/>
      <c r="P375" s="229">
        <f>O375*H375</f>
        <v>0</v>
      </c>
      <c r="Q375" s="229">
        <v>0</v>
      </c>
      <c r="R375" s="229">
        <f>Q375*H375</f>
        <v>0</v>
      </c>
      <c r="S375" s="229">
        <v>0.027</v>
      </c>
      <c r="T375" s="230">
        <f>S375*H375</f>
        <v>1.1595960000000001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31" t="s">
        <v>145</v>
      </c>
      <c r="AT375" s="231" t="s">
        <v>141</v>
      </c>
      <c r="AU375" s="231" t="s">
        <v>88</v>
      </c>
      <c r="AY375" s="19" t="s">
        <v>140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19" t="s">
        <v>86</v>
      </c>
      <c r="BK375" s="232">
        <f>ROUND(I375*H375,2)</f>
        <v>0</v>
      </c>
      <c r="BL375" s="19" t="s">
        <v>145</v>
      </c>
      <c r="BM375" s="231" t="s">
        <v>593</v>
      </c>
    </row>
    <row r="376" s="13" customFormat="1">
      <c r="A376" s="13"/>
      <c r="B376" s="240"/>
      <c r="C376" s="241"/>
      <c r="D376" s="242" t="s">
        <v>233</v>
      </c>
      <c r="E376" s="243" t="s">
        <v>1</v>
      </c>
      <c r="F376" s="244" t="s">
        <v>423</v>
      </c>
      <c r="G376" s="241"/>
      <c r="H376" s="243" t="s">
        <v>1</v>
      </c>
      <c r="I376" s="245"/>
      <c r="J376" s="241"/>
      <c r="K376" s="241"/>
      <c r="L376" s="246"/>
      <c r="M376" s="247"/>
      <c r="N376" s="248"/>
      <c r="O376" s="248"/>
      <c r="P376" s="248"/>
      <c r="Q376" s="248"/>
      <c r="R376" s="248"/>
      <c r="S376" s="248"/>
      <c r="T376" s="24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0" t="s">
        <v>233</v>
      </c>
      <c r="AU376" s="250" t="s">
        <v>88</v>
      </c>
      <c r="AV376" s="13" t="s">
        <v>86</v>
      </c>
      <c r="AW376" s="13" t="s">
        <v>35</v>
      </c>
      <c r="AX376" s="13" t="s">
        <v>79</v>
      </c>
      <c r="AY376" s="250" t="s">
        <v>140</v>
      </c>
    </row>
    <row r="377" s="14" customFormat="1">
      <c r="A377" s="14"/>
      <c r="B377" s="251"/>
      <c r="C377" s="252"/>
      <c r="D377" s="242" t="s">
        <v>233</v>
      </c>
      <c r="E377" s="253" t="s">
        <v>1</v>
      </c>
      <c r="F377" s="254" t="s">
        <v>594</v>
      </c>
      <c r="G377" s="252"/>
      <c r="H377" s="255">
        <v>18.850000000000001</v>
      </c>
      <c r="I377" s="256"/>
      <c r="J377" s="252"/>
      <c r="K377" s="252"/>
      <c r="L377" s="257"/>
      <c r="M377" s="258"/>
      <c r="N377" s="259"/>
      <c r="O377" s="259"/>
      <c r="P377" s="259"/>
      <c r="Q377" s="259"/>
      <c r="R377" s="259"/>
      <c r="S377" s="259"/>
      <c r="T377" s="26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1" t="s">
        <v>233</v>
      </c>
      <c r="AU377" s="261" t="s">
        <v>88</v>
      </c>
      <c r="AV377" s="14" t="s">
        <v>88</v>
      </c>
      <c r="AW377" s="14" t="s">
        <v>35</v>
      </c>
      <c r="AX377" s="14" t="s">
        <v>79</v>
      </c>
      <c r="AY377" s="261" t="s">
        <v>140</v>
      </c>
    </row>
    <row r="378" s="13" customFormat="1">
      <c r="A378" s="13"/>
      <c r="B378" s="240"/>
      <c r="C378" s="241"/>
      <c r="D378" s="242" t="s">
        <v>233</v>
      </c>
      <c r="E378" s="243" t="s">
        <v>1</v>
      </c>
      <c r="F378" s="244" t="s">
        <v>425</v>
      </c>
      <c r="G378" s="241"/>
      <c r="H378" s="243" t="s">
        <v>1</v>
      </c>
      <c r="I378" s="245"/>
      <c r="J378" s="241"/>
      <c r="K378" s="241"/>
      <c r="L378" s="246"/>
      <c r="M378" s="247"/>
      <c r="N378" s="248"/>
      <c r="O378" s="248"/>
      <c r="P378" s="248"/>
      <c r="Q378" s="248"/>
      <c r="R378" s="248"/>
      <c r="S378" s="248"/>
      <c r="T378" s="249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0" t="s">
        <v>233</v>
      </c>
      <c r="AU378" s="250" t="s">
        <v>88</v>
      </c>
      <c r="AV378" s="13" t="s">
        <v>86</v>
      </c>
      <c r="AW378" s="13" t="s">
        <v>35</v>
      </c>
      <c r="AX378" s="13" t="s">
        <v>79</v>
      </c>
      <c r="AY378" s="250" t="s">
        <v>140</v>
      </c>
    </row>
    <row r="379" s="14" customFormat="1">
      <c r="A379" s="14"/>
      <c r="B379" s="251"/>
      <c r="C379" s="252"/>
      <c r="D379" s="242" t="s">
        <v>233</v>
      </c>
      <c r="E379" s="253" t="s">
        <v>1</v>
      </c>
      <c r="F379" s="254" t="s">
        <v>595</v>
      </c>
      <c r="G379" s="252"/>
      <c r="H379" s="255">
        <v>24.097999999999999</v>
      </c>
      <c r="I379" s="256"/>
      <c r="J379" s="252"/>
      <c r="K379" s="252"/>
      <c r="L379" s="257"/>
      <c r="M379" s="258"/>
      <c r="N379" s="259"/>
      <c r="O379" s="259"/>
      <c r="P379" s="259"/>
      <c r="Q379" s="259"/>
      <c r="R379" s="259"/>
      <c r="S379" s="259"/>
      <c r="T379" s="260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1" t="s">
        <v>233</v>
      </c>
      <c r="AU379" s="261" t="s">
        <v>88</v>
      </c>
      <c r="AV379" s="14" t="s">
        <v>88</v>
      </c>
      <c r="AW379" s="14" t="s">
        <v>35</v>
      </c>
      <c r="AX379" s="14" t="s">
        <v>79</v>
      </c>
      <c r="AY379" s="261" t="s">
        <v>140</v>
      </c>
    </row>
    <row r="380" s="15" customFormat="1">
      <c r="A380" s="15"/>
      <c r="B380" s="262"/>
      <c r="C380" s="263"/>
      <c r="D380" s="242" t="s">
        <v>233</v>
      </c>
      <c r="E380" s="264" t="s">
        <v>1</v>
      </c>
      <c r="F380" s="265" t="s">
        <v>286</v>
      </c>
      <c r="G380" s="263"/>
      <c r="H380" s="266">
        <v>42.948</v>
      </c>
      <c r="I380" s="267"/>
      <c r="J380" s="263"/>
      <c r="K380" s="263"/>
      <c r="L380" s="268"/>
      <c r="M380" s="269"/>
      <c r="N380" s="270"/>
      <c r="O380" s="270"/>
      <c r="P380" s="270"/>
      <c r="Q380" s="270"/>
      <c r="R380" s="270"/>
      <c r="S380" s="270"/>
      <c r="T380" s="271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72" t="s">
        <v>233</v>
      </c>
      <c r="AU380" s="272" t="s">
        <v>88</v>
      </c>
      <c r="AV380" s="15" t="s">
        <v>145</v>
      </c>
      <c r="AW380" s="15" t="s">
        <v>35</v>
      </c>
      <c r="AX380" s="15" t="s">
        <v>86</v>
      </c>
      <c r="AY380" s="272" t="s">
        <v>140</v>
      </c>
    </row>
    <row r="381" s="2" customFormat="1" ht="24.15" customHeight="1">
      <c r="A381" s="40"/>
      <c r="B381" s="41"/>
      <c r="C381" s="219" t="s">
        <v>596</v>
      </c>
      <c r="D381" s="219" t="s">
        <v>141</v>
      </c>
      <c r="E381" s="220" t="s">
        <v>597</v>
      </c>
      <c r="F381" s="221" t="s">
        <v>598</v>
      </c>
      <c r="G381" s="222" t="s">
        <v>231</v>
      </c>
      <c r="H381" s="223">
        <v>114.84</v>
      </c>
      <c r="I381" s="224"/>
      <c r="J381" s="225">
        <f>ROUND(I381*H381,2)</f>
        <v>0</v>
      </c>
      <c r="K381" s="226"/>
      <c r="L381" s="46"/>
      <c r="M381" s="227" t="s">
        <v>1</v>
      </c>
      <c r="N381" s="228" t="s">
        <v>44</v>
      </c>
      <c r="O381" s="93"/>
      <c r="P381" s="229">
        <f>O381*H381</f>
        <v>0</v>
      </c>
      <c r="Q381" s="229">
        <v>0</v>
      </c>
      <c r="R381" s="229">
        <f>Q381*H381</f>
        <v>0</v>
      </c>
      <c r="S381" s="229">
        <v>0</v>
      </c>
      <c r="T381" s="230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31" t="s">
        <v>145</v>
      </c>
      <c r="AT381" s="231" t="s">
        <v>141</v>
      </c>
      <c r="AU381" s="231" t="s">
        <v>88</v>
      </c>
      <c r="AY381" s="19" t="s">
        <v>140</v>
      </c>
      <c r="BE381" s="232">
        <f>IF(N381="základní",J381,0)</f>
        <v>0</v>
      </c>
      <c r="BF381" s="232">
        <f>IF(N381="snížená",J381,0)</f>
        <v>0</v>
      </c>
      <c r="BG381" s="232">
        <f>IF(N381="zákl. přenesená",J381,0)</f>
        <v>0</v>
      </c>
      <c r="BH381" s="232">
        <f>IF(N381="sníž. přenesená",J381,0)</f>
        <v>0</v>
      </c>
      <c r="BI381" s="232">
        <f>IF(N381="nulová",J381,0)</f>
        <v>0</v>
      </c>
      <c r="BJ381" s="19" t="s">
        <v>86</v>
      </c>
      <c r="BK381" s="232">
        <f>ROUND(I381*H381,2)</f>
        <v>0</v>
      </c>
      <c r="BL381" s="19" t="s">
        <v>145</v>
      </c>
      <c r="BM381" s="231" t="s">
        <v>599</v>
      </c>
    </row>
    <row r="382" s="14" customFormat="1">
      <c r="A382" s="14"/>
      <c r="B382" s="251"/>
      <c r="C382" s="252"/>
      <c r="D382" s="242" t="s">
        <v>233</v>
      </c>
      <c r="E382" s="253" t="s">
        <v>1</v>
      </c>
      <c r="F382" s="254" t="s">
        <v>600</v>
      </c>
      <c r="G382" s="252"/>
      <c r="H382" s="255">
        <v>114.84</v>
      </c>
      <c r="I382" s="256"/>
      <c r="J382" s="252"/>
      <c r="K382" s="252"/>
      <c r="L382" s="257"/>
      <c r="M382" s="258"/>
      <c r="N382" s="259"/>
      <c r="O382" s="259"/>
      <c r="P382" s="259"/>
      <c r="Q382" s="259"/>
      <c r="R382" s="259"/>
      <c r="S382" s="259"/>
      <c r="T382" s="260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1" t="s">
        <v>233</v>
      </c>
      <c r="AU382" s="261" t="s">
        <v>88</v>
      </c>
      <c r="AV382" s="14" t="s">
        <v>88</v>
      </c>
      <c r="AW382" s="14" t="s">
        <v>35</v>
      </c>
      <c r="AX382" s="14" t="s">
        <v>86</v>
      </c>
      <c r="AY382" s="261" t="s">
        <v>140</v>
      </c>
    </row>
    <row r="383" s="12" customFormat="1" ht="22.8" customHeight="1">
      <c r="A383" s="12"/>
      <c r="B383" s="205"/>
      <c r="C383" s="206"/>
      <c r="D383" s="207" t="s">
        <v>78</v>
      </c>
      <c r="E383" s="233" t="s">
        <v>601</v>
      </c>
      <c r="F383" s="233" t="s">
        <v>602</v>
      </c>
      <c r="G383" s="206"/>
      <c r="H383" s="206"/>
      <c r="I383" s="209"/>
      <c r="J383" s="234">
        <f>BK383</f>
        <v>0</v>
      </c>
      <c r="K383" s="206"/>
      <c r="L383" s="211"/>
      <c r="M383" s="212"/>
      <c r="N383" s="213"/>
      <c r="O383" s="213"/>
      <c r="P383" s="214">
        <f>SUM(P384:P388)</f>
        <v>0</v>
      </c>
      <c r="Q383" s="213"/>
      <c r="R383" s="214">
        <f>SUM(R384:R388)</f>
        <v>0</v>
      </c>
      <c r="S383" s="213"/>
      <c r="T383" s="215">
        <f>SUM(T384:T388)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16" t="s">
        <v>86</v>
      </c>
      <c r="AT383" s="217" t="s">
        <v>78</v>
      </c>
      <c r="AU383" s="217" t="s">
        <v>86</v>
      </c>
      <c r="AY383" s="216" t="s">
        <v>140</v>
      </c>
      <c r="BK383" s="218">
        <f>SUM(BK384:BK388)</f>
        <v>0</v>
      </c>
    </row>
    <row r="384" s="2" customFormat="1" ht="24.15" customHeight="1">
      <c r="A384" s="40"/>
      <c r="B384" s="41"/>
      <c r="C384" s="219" t="s">
        <v>603</v>
      </c>
      <c r="D384" s="219" t="s">
        <v>141</v>
      </c>
      <c r="E384" s="220" t="s">
        <v>604</v>
      </c>
      <c r="F384" s="221" t="s">
        <v>605</v>
      </c>
      <c r="G384" s="222" t="s">
        <v>247</v>
      </c>
      <c r="H384" s="223">
        <v>44.481999999999999</v>
      </c>
      <c r="I384" s="224"/>
      <c r="J384" s="225">
        <f>ROUND(I384*H384,2)</f>
        <v>0</v>
      </c>
      <c r="K384" s="226"/>
      <c r="L384" s="46"/>
      <c r="M384" s="227" t="s">
        <v>1</v>
      </c>
      <c r="N384" s="228" t="s">
        <v>44</v>
      </c>
      <c r="O384" s="93"/>
      <c r="P384" s="229">
        <f>O384*H384</f>
        <v>0</v>
      </c>
      <c r="Q384" s="229">
        <v>0</v>
      </c>
      <c r="R384" s="229">
        <f>Q384*H384</f>
        <v>0</v>
      </c>
      <c r="S384" s="229">
        <v>0</v>
      </c>
      <c r="T384" s="230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31" t="s">
        <v>145</v>
      </c>
      <c r="AT384" s="231" t="s">
        <v>141</v>
      </c>
      <c r="AU384" s="231" t="s">
        <v>88</v>
      </c>
      <c r="AY384" s="19" t="s">
        <v>140</v>
      </c>
      <c r="BE384" s="232">
        <f>IF(N384="základní",J384,0)</f>
        <v>0</v>
      </c>
      <c r="BF384" s="232">
        <f>IF(N384="snížená",J384,0)</f>
        <v>0</v>
      </c>
      <c r="BG384" s="232">
        <f>IF(N384="zákl. přenesená",J384,0)</f>
        <v>0</v>
      </c>
      <c r="BH384" s="232">
        <f>IF(N384="sníž. přenesená",J384,0)</f>
        <v>0</v>
      </c>
      <c r="BI384" s="232">
        <f>IF(N384="nulová",J384,0)</f>
        <v>0</v>
      </c>
      <c r="BJ384" s="19" t="s">
        <v>86</v>
      </c>
      <c r="BK384" s="232">
        <f>ROUND(I384*H384,2)</f>
        <v>0</v>
      </c>
      <c r="BL384" s="19" t="s">
        <v>145</v>
      </c>
      <c r="BM384" s="231" t="s">
        <v>606</v>
      </c>
    </row>
    <row r="385" s="14" customFormat="1">
      <c r="A385" s="14"/>
      <c r="B385" s="251"/>
      <c r="C385" s="252"/>
      <c r="D385" s="242" t="s">
        <v>233</v>
      </c>
      <c r="E385" s="253" t="s">
        <v>1</v>
      </c>
      <c r="F385" s="254" t="s">
        <v>607</v>
      </c>
      <c r="G385" s="252"/>
      <c r="H385" s="255">
        <v>44.481999999999999</v>
      </c>
      <c r="I385" s="256"/>
      <c r="J385" s="252"/>
      <c r="K385" s="252"/>
      <c r="L385" s="257"/>
      <c r="M385" s="258"/>
      <c r="N385" s="259"/>
      <c r="O385" s="259"/>
      <c r="P385" s="259"/>
      <c r="Q385" s="259"/>
      <c r="R385" s="259"/>
      <c r="S385" s="259"/>
      <c r="T385" s="26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1" t="s">
        <v>233</v>
      </c>
      <c r="AU385" s="261" t="s">
        <v>88</v>
      </c>
      <c r="AV385" s="14" t="s">
        <v>88</v>
      </c>
      <c r="AW385" s="14" t="s">
        <v>35</v>
      </c>
      <c r="AX385" s="14" t="s">
        <v>86</v>
      </c>
      <c r="AY385" s="261" t="s">
        <v>140</v>
      </c>
    </row>
    <row r="386" s="2" customFormat="1" ht="24.15" customHeight="1">
      <c r="A386" s="40"/>
      <c r="B386" s="41"/>
      <c r="C386" s="219" t="s">
        <v>608</v>
      </c>
      <c r="D386" s="219" t="s">
        <v>141</v>
      </c>
      <c r="E386" s="220" t="s">
        <v>609</v>
      </c>
      <c r="F386" s="221" t="s">
        <v>610</v>
      </c>
      <c r="G386" s="222" t="s">
        <v>247</v>
      </c>
      <c r="H386" s="223">
        <v>44.481999999999999</v>
      </c>
      <c r="I386" s="224"/>
      <c r="J386" s="225">
        <f>ROUND(I386*H386,2)</f>
        <v>0</v>
      </c>
      <c r="K386" s="226"/>
      <c r="L386" s="46"/>
      <c r="M386" s="227" t="s">
        <v>1</v>
      </c>
      <c r="N386" s="228" t="s">
        <v>44</v>
      </c>
      <c r="O386" s="93"/>
      <c r="P386" s="229">
        <f>O386*H386</f>
        <v>0</v>
      </c>
      <c r="Q386" s="229">
        <v>0</v>
      </c>
      <c r="R386" s="229">
        <f>Q386*H386</f>
        <v>0</v>
      </c>
      <c r="S386" s="229">
        <v>0</v>
      </c>
      <c r="T386" s="230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31" t="s">
        <v>145</v>
      </c>
      <c r="AT386" s="231" t="s">
        <v>141</v>
      </c>
      <c r="AU386" s="231" t="s">
        <v>88</v>
      </c>
      <c r="AY386" s="19" t="s">
        <v>140</v>
      </c>
      <c r="BE386" s="232">
        <f>IF(N386="základní",J386,0)</f>
        <v>0</v>
      </c>
      <c r="BF386" s="232">
        <f>IF(N386="snížená",J386,0)</f>
        <v>0</v>
      </c>
      <c r="BG386" s="232">
        <f>IF(N386="zákl. přenesená",J386,0)</f>
        <v>0</v>
      </c>
      <c r="BH386" s="232">
        <f>IF(N386="sníž. přenesená",J386,0)</f>
        <v>0</v>
      </c>
      <c r="BI386" s="232">
        <f>IF(N386="nulová",J386,0)</f>
        <v>0</v>
      </c>
      <c r="BJ386" s="19" t="s">
        <v>86</v>
      </c>
      <c r="BK386" s="232">
        <f>ROUND(I386*H386,2)</f>
        <v>0</v>
      </c>
      <c r="BL386" s="19" t="s">
        <v>145</v>
      </c>
      <c r="BM386" s="231" t="s">
        <v>611</v>
      </c>
    </row>
    <row r="387" s="2" customFormat="1" ht="24.15" customHeight="1">
      <c r="A387" s="40"/>
      <c r="B387" s="41"/>
      <c r="C387" s="219" t="s">
        <v>612</v>
      </c>
      <c r="D387" s="219" t="s">
        <v>141</v>
      </c>
      <c r="E387" s="220" t="s">
        <v>613</v>
      </c>
      <c r="F387" s="221" t="s">
        <v>614</v>
      </c>
      <c r="G387" s="222" t="s">
        <v>247</v>
      </c>
      <c r="H387" s="223">
        <v>44.481999999999999</v>
      </c>
      <c r="I387" s="224"/>
      <c r="J387" s="225">
        <f>ROUND(I387*H387,2)</f>
        <v>0</v>
      </c>
      <c r="K387" s="226"/>
      <c r="L387" s="46"/>
      <c r="M387" s="227" t="s">
        <v>1</v>
      </c>
      <c r="N387" s="228" t="s">
        <v>44</v>
      </c>
      <c r="O387" s="93"/>
      <c r="P387" s="229">
        <f>O387*H387</f>
        <v>0</v>
      </c>
      <c r="Q387" s="229">
        <v>0</v>
      </c>
      <c r="R387" s="229">
        <f>Q387*H387</f>
        <v>0</v>
      </c>
      <c r="S387" s="229">
        <v>0</v>
      </c>
      <c r="T387" s="230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31" t="s">
        <v>145</v>
      </c>
      <c r="AT387" s="231" t="s">
        <v>141</v>
      </c>
      <c r="AU387" s="231" t="s">
        <v>88</v>
      </c>
      <c r="AY387" s="19" t="s">
        <v>140</v>
      </c>
      <c r="BE387" s="232">
        <f>IF(N387="základní",J387,0)</f>
        <v>0</v>
      </c>
      <c r="BF387" s="232">
        <f>IF(N387="snížená",J387,0)</f>
        <v>0</v>
      </c>
      <c r="BG387" s="232">
        <f>IF(N387="zákl. přenesená",J387,0)</f>
        <v>0</v>
      </c>
      <c r="BH387" s="232">
        <f>IF(N387="sníž. přenesená",J387,0)</f>
        <v>0</v>
      </c>
      <c r="BI387" s="232">
        <f>IF(N387="nulová",J387,0)</f>
        <v>0</v>
      </c>
      <c r="BJ387" s="19" t="s">
        <v>86</v>
      </c>
      <c r="BK387" s="232">
        <f>ROUND(I387*H387,2)</f>
        <v>0</v>
      </c>
      <c r="BL387" s="19" t="s">
        <v>145</v>
      </c>
      <c r="BM387" s="231" t="s">
        <v>615</v>
      </c>
    </row>
    <row r="388" s="2" customFormat="1" ht="24.15" customHeight="1">
      <c r="A388" s="40"/>
      <c r="B388" s="41"/>
      <c r="C388" s="219" t="s">
        <v>616</v>
      </c>
      <c r="D388" s="219" t="s">
        <v>141</v>
      </c>
      <c r="E388" s="220" t="s">
        <v>617</v>
      </c>
      <c r="F388" s="221" t="s">
        <v>618</v>
      </c>
      <c r="G388" s="222" t="s">
        <v>247</v>
      </c>
      <c r="H388" s="223">
        <v>44.481999999999999</v>
      </c>
      <c r="I388" s="224"/>
      <c r="J388" s="225">
        <f>ROUND(I388*H388,2)</f>
        <v>0</v>
      </c>
      <c r="K388" s="226"/>
      <c r="L388" s="46"/>
      <c r="M388" s="227" t="s">
        <v>1</v>
      </c>
      <c r="N388" s="228" t="s">
        <v>44</v>
      </c>
      <c r="O388" s="93"/>
      <c r="P388" s="229">
        <f>O388*H388</f>
        <v>0</v>
      </c>
      <c r="Q388" s="229">
        <v>0</v>
      </c>
      <c r="R388" s="229">
        <f>Q388*H388</f>
        <v>0</v>
      </c>
      <c r="S388" s="229">
        <v>0</v>
      </c>
      <c r="T388" s="230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31" t="s">
        <v>145</v>
      </c>
      <c r="AT388" s="231" t="s">
        <v>141</v>
      </c>
      <c r="AU388" s="231" t="s">
        <v>88</v>
      </c>
      <c r="AY388" s="19" t="s">
        <v>140</v>
      </c>
      <c r="BE388" s="232">
        <f>IF(N388="základní",J388,0)</f>
        <v>0</v>
      </c>
      <c r="BF388" s="232">
        <f>IF(N388="snížená",J388,0)</f>
        <v>0</v>
      </c>
      <c r="BG388" s="232">
        <f>IF(N388="zákl. přenesená",J388,0)</f>
        <v>0</v>
      </c>
      <c r="BH388" s="232">
        <f>IF(N388="sníž. přenesená",J388,0)</f>
        <v>0</v>
      </c>
      <c r="BI388" s="232">
        <f>IF(N388="nulová",J388,0)</f>
        <v>0</v>
      </c>
      <c r="BJ388" s="19" t="s">
        <v>86</v>
      </c>
      <c r="BK388" s="232">
        <f>ROUND(I388*H388,2)</f>
        <v>0</v>
      </c>
      <c r="BL388" s="19" t="s">
        <v>145</v>
      </c>
      <c r="BM388" s="231" t="s">
        <v>619</v>
      </c>
    </row>
    <row r="389" s="12" customFormat="1" ht="22.8" customHeight="1">
      <c r="A389" s="12"/>
      <c r="B389" s="205"/>
      <c r="C389" s="206"/>
      <c r="D389" s="207" t="s">
        <v>78</v>
      </c>
      <c r="E389" s="233" t="s">
        <v>620</v>
      </c>
      <c r="F389" s="233" t="s">
        <v>621</v>
      </c>
      <c r="G389" s="206"/>
      <c r="H389" s="206"/>
      <c r="I389" s="209"/>
      <c r="J389" s="234">
        <f>BK389</f>
        <v>0</v>
      </c>
      <c r="K389" s="206"/>
      <c r="L389" s="211"/>
      <c r="M389" s="212"/>
      <c r="N389" s="213"/>
      <c r="O389" s="213"/>
      <c r="P389" s="214">
        <f>SUM(P390:P394)</f>
        <v>0</v>
      </c>
      <c r="Q389" s="213"/>
      <c r="R389" s="214">
        <f>SUM(R390:R394)</f>
        <v>0.27192</v>
      </c>
      <c r="S389" s="213"/>
      <c r="T389" s="215">
        <f>SUM(T390:T394)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16" t="s">
        <v>88</v>
      </c>
      <c r="AT389" s="217" t="s">
        <v>78</v>
      </c>
      <c r="AU389" s="217" t="s">
        <v>86</v>
      </c>
      <c r="AY389" s="216" t="s">
        <v>140</v>
      </c>
      <c r="BK389" s="218">
        <f>SUM(BK390:BK394)</f>
        <v>0</v>
      </c>
    </row>
    <row r="390" s="2" customFormat="1" ht="24.15" customHeight="1">
      <c r="A390" s="40"/>
      <c r="B390" s="41"/>
      <c r="C390" s="219" t="s">
        <v>622</v>
      </c>
      <c r="D390" s="219" t="s">
        <v>141</v>
      </c>
      <c r="E390" s="220" t="s">
        <v>623</v>
      </c>
      <c r="F390" s="221" t="s">
        <v>624</v>
      </c>
      <c r="G390" s="222" t="s">
        <v>267</v>
      </c>
      <c r="H390" s="223">
        <v>51.5</v>
      </c>
      <c r="I390" s="224"/>
      <c r="J390" s="225">
        <f>ROUND(I390*H390,2)</f>
        <v>0</v>
      </c>
      <c r="K390" s="226"/>
      <c r="L390" s="46"/>
      <c r="M390" s="227" t="s">
        <v>1</v>
      </c>
      <c r="N390" s="228" t="s">
        <v>44</v>
      </c>
      <c r="O390" s="93"/>
      <c r="P390" s="229">
        <f>O390*H390</f>
        <v>0</v>
      </c>
      <c r="Q390" s="229">
        <v>0</v>
      </c>
      <c r="R390" s="229">
        <f>Q390*H390</f>
        <v>0</v>
      </c>
      <c r="S390" s="229">
        <v>0</v>
      </c>
      <c r="T390" s="230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31" t="s">
        <v>168</v>
      </c>
      <c r="AT390" s="231" t="s">
        <v>141</v>
      </c>
      <c r="AU390" s="231" t="s">
        <v>88</v>
      </c>
      <c r="AY390" s="19" t="s">
        <v>140</v>
      </c>
      <c r="BE390" s="232">
        <f>IF(N390="základní",J390,0)</f>
        <v>0</v>
      </c>
      <c r="BF390" s="232">
        <f>IF(N390="snížená",J390,0)</f>
        <v>0</v>
      </c>
      <c r="BG390" s="232">
        <f>IF(N390="zákl. přenesená",J390,0)</f>
        <v>0</v>
      </c>
      <c r="BH390" s="232">
        <f>IF(N390="sníž. přenesená",J390,0)</f>
        <v>0</v>
      </c>
      <c r="BI390" s="232">
        <f>IF(N390="nulová",J390,0)</f>
        <v>0</v>
      </c>
      <c r="BJ390" s="19" t="s">
        <v>86</v>
      </c>
      <c r="BK390" s="232">
        <f>ROUND(I390*H390,2)</f>
        <v>0</v>
      </c>
      <c r="BL390" s="19" t="s">
        <v>168</v>
      </c>
      <c r="BM390" s="231" t="s">
        <v>625</v>
      </c>
    </row>
    <row r="391" s="2" customFormat="1" ht="16.5" customHeight="1">
      <c r="A391" s="40"/>
      <c r="B391" s="41"/>
      <c r="C391" s="273" t="s">
        <v>626</v>
      </c>
      <c r="D391" s="273" t="s">
        <v>300</v>
      </c>
      <c r="E391" s="274" t="s">
        <v>627</v>
      </c>
      <c r="F391" s="275" t="s">
        <v>628</v>
      </c>
      <c r="G391" s="276" t="s">
        <v>247</v>
      </c>
      <c r="H391" s="277">
        <v>0.014999999999999999</v>
      </c>
      <c r="I391" s="278"/>
      <c r="J391" s="279">
        <f>ROUND(I391*H391,2)</f>
        <v>0</v>
      </c>
      <c r="K391" s="280"/>
      <c r="L391" s="281"/>
      <c r="M391" s="282" t="s">
        <v>1</v>
      </c>
      <c r="N391" s="283" t="s">
        <v>44</v>
      </c>
      <c r="O391" s="93"/>
      <c r="P391" s="229">
        <f>O391*H391</f>
        <v>0</v>
      </c>
      <c r="Q391" s="229">
        <v>0</v>
      </c>
      <c r="R391" s="229">
        <f>Q391*H391</f>
        <v>0</v>
      </c>
      <c r="S391" s="229">
        <v>0</v>
      </c>
      <c r="T391" s="230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31" t="s">
        <v>368</v>
      </c>
      <c r="AT391" s="231" t="s">
        <v>300</v>
      </c>
      <c r="AU391" s="231" t="s">
        <v>88</v>
      </c>
      <c r="AY391" s="19" t="s">
        <v>140</v>
      </c>
      <c r="BE391" s="232">
        <f>IF(N391="základní",J391,0)</f>
        <v>0</v>
      </c>
      <c r="BF391" s="232">
        <f>IF(N391="snížená",J391,0)</f>
        <v>0</v>
      </c>
      <c r="BG391" s="232">
        <f>IF(N391="zákl. přenesená",J391,0)</f>
        <v>0</v>
      </c>
      <c r="BH391" s="232">
        <f>IF(N391="sníž. přenesená",J391,0)</f>
        <v>0</v>
      </c>
      <c r="BI391" s="232">
        <f>IF(N391="nulová",J391,0)</f>
        <v>0</v>
      </c>
      <c r="BJ391" s="19" t="s">
        <v>86</v>
      </c>
      <c r="BK391" s="232">
        <f>ROUND(I391*H391,2)</f>
        <v>0</v>
      </c>
      <c r="BL391" s="19" t="s">
        <v>168</v>
      </c>
      <c r="BM391" s="231" t="s">
        <v>629</v>
      </c>
    </row>
    <row r="392" s="2" customFormat="1" ht="24.15" customHeight="1">
      <c r="A392" s="40"/>
      <c r="B392" s="41"/>
      <c r="C392" s="219" t="s">
        <v>630</v>
      </c>
      <c r="D392" s="219" t="s">
        <v>141</v>
      </c>
      <c r="E392" s="220" t="s">
        <v>631</v>
      </c>
      <c r="F392" s="221" t="s">
        <v>632</v>
      </c>
      <c r="G392" s="222" t="s">
        <v>267</v>
      </c>
      <c r="H392" s="223">
        <v>51.5</v>
      </c>
      <c r="I392" s="224"/>
      <c r="J392" s="225">
        <f>ROUND(I392*H392,2)</f>
        <v>0</v>
      </c>
      <c r="K392" s="226"/>
      <c r="L392" s="46"/>
      <c r="M392" s="227" t="s">
        <v>1</v>
      </c>
      <c r="N392" s="228" t="s">
        <v>44</v>
      </c>
      <c r="O392" s="93"/>
      <c r="P392" s="229">
        <f>O392*H392</f>
        <v>0</v>
      </c>
      <c r="Q392" s="229">
        <v>0</v>
      </c>
      <c r="R392" s="229">
        <f>Q392*H392</f>
        <v>0</v>
      </c>
      <c r="S392" s="229">
        <v>0</v>
      </c>
      <c r="T392" s="230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31" t="s">
        <v>168</v>
      </c>
      <c r="AT392" s="231" t="s">
        <v>141</v>
      </c>
      <c r="AU392" s="231" t="s">
        <v>88</v>
      </c>
      <c r="AY392" s="19" t="s">
        <v>140</v>
      </c>
      <c r="BE392" s="232">
        <f>IF(N392="základní",J392,0)</f>
        <v>0</v>
      </c>
      <c r="BF392" s="232">
        <f>IF(N392="snížená",J392,0)</f>
        <v>0</v>
      </c>
      <c r="BG392" s="232">
        <f>IF(N392="zákl. přenesená",J392,0)</f>
        <v>0</v>
      </c>
      <c r="BH392" s="232">
        <f>IF(N392="sníž. přenesená",J392,0)</f>
        <v>0</v>
      </c>
      <c r="BI392" s="232">
        <f>IF(N392="nulová",J392,0)</f>
        <v>0</v>
      </c>
      <c r="BJ392" s="19" t="s">
        <v>86</v>
      </c>
      <c r="BK392" s="232">
        <f>ROUND(I392*H392,2)</f>
        <v>0</v>
      </c>
      <c r="BL392" s="19" t="s">
        <v>168</v>
      </c>
      <c r="BM392" s="231" t="s">
        <v>633</v>
      </c>
    </row>
    <row r="393" s="2" customFormat="1" ht="24.15" customHeight="1">
      <c r="A393" s="40"/>
      <c r="B393" s="41"/>
      <c r="C393" s="273" t="s">
        <v>634</v>
      </c>
      <c r="D393" s="273" t="s">
        <v>300</v>
      </c>
      <c r="E393" s="274" t="s">
        <v>635</v>
      </c>
      <c r="F393" s="275" t="s">
        <v>636</v>
      </c>
      <c r="G393" s="276" t="s">
        <v>267</v>
      </c>
      <c r="H393" s="277">
        <v>56.649999999999999</v>
      </c>
      <c r="I393" s="278"/>
      <c r="J393" s="279">
        <f>ROUND(I393*H393,2)</f>
        <v>0</v>
      </c>
      <c r="K393" s="280"/>
      <c r="L393" s="281"/>
      <c r="M393" s="282" t="s">
        <v>1</v>
      </c>
      <c r="N393" s="283" t="s">
        <v>44</v>
      </c>
      <c r="O393" s="93"/>
      <c r="P393" s="229">
        <f>O393*H393</f>
        <v>0</v>
      </c>
      <c r="Q393" s="229">
        <v>0.0047999999999999996</v>
      </c>
      <c r="R393" s="229">
        <f>Q393*H393</f>
        <v>0.27192</v>
      </c>
      <c r="S393" s="229">
        <v>0</v>
      </c>
      <c r="T393" s="230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31" t="s">
        <v>368</v>
      </c>
      <c r="AT393" s="231" t="s">
        <v>300</v>
      </c>
      <c r="AU393" s="231" t="s">
        <v>88</v>
      </c>
      <c r="AY393" s="19" t="s">
        <v>140</v>
      </c>
      <c r="BE393" s="232">
        <f>IF(N393="základní",J393,0)</f>
        <v>0</v>
      </c>
      <c r="BF393" s="232">
        <f>IF(N393="snížená",J393,0)</f>
        <v>0</v>
      </c>
      <c r="BG393" s="232">
        <f>IF(N393="zákl. přenesená",J393,0)</f>
        <v>0</v>
      </c>
      <c r="BH393" s="232">
        <f>IF(N393="sníž. přenesená",J393,0)</f>
        <v>0</v>
      </c>
      <c r="BI393" s="232">
        <f>IF(N393="nulová",J393,0)</f>
        <v>0</v>
      </c>
      <c r="BJ393" s="19" t="s">
        <v>86</v>
      </c>
      <c r="BK393" s="232">
        <f>ROUND(I393*H393,2)</f>
        <v>0</v>
      </c>
      <c r="BL393" s="19" t="s">
        <v>168</v>
      </c>
      <c r="BM393" s="231" t="s">
        <v>637</v>
      </c>
    </row>
    <row r="394" s="2" customFormat="1" ht="24.15" customHeight="1">
      <c r="A394" s="40"/>
      <c r="B394" s="41"/>
      <c r="C394" s="219" t="s">
        <v>638</v>
      </c>
      <c r="D394" s="219" t="s">
        <v>141</v>
      </c>
      <c r="E394" s="220" t="s">
        <v>639</v>
      </c>
      <c r="F394" s="221" t="s">
        <v>640</v>
      </c>
      <c r="G394" s="222" t="s">
        <v>247</v>
      </c>
      <c r="H394" s="223">
        <v>0.27200000000000002</v>
      </c>
      <c r="I394" s="224"/>
      <c r="J394" s="225">
        <f>ROUND(I394*H394,2)</f>
        <v>0</v>
      </c>
      <c r="K394" s="226"/>
      <c r="L394" s="46"/>
      <c r="M394" s="227" t="s">
        <v>1</v>
      </c>
      <c r="N394" s="228" t="s">
        <v>44</v>
      </c>
      <c r="O394" s="93"/>
      <c r="P394" s="229">
        <f>O394*H394</f>
        <v>0</v>
      </c>
      <c r="Q394" s="229">
        <v>0</v>
      </c>
      <c r="R394" s="229">
        <f>Q394*H394</f>
        <v>0</v>
      </c>
      <c r="S394" s="229">
        <v>0</v>
      </c>
      <c r="T394" s="230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31" t="s">
        <v>168</v>
      </c>
      <c r="AT394" s="231" t="s">
        <v>141</v>
      </c>
      <c r="AU394" s="231" t="s">
        <v>88</v>
      </c>
      <c r="AY394" s="19" t="s">
        <v>140</v>
      </c>
      <c r="BE394" s="232">
        <f>IF(N394="základní",J394,0)</f>
        <v>0</v>
      </c>
      <c r="BF394" s="232">
        <f>IF(N394="snížená",J394,0)</f>
        <v>0</v>
      </c>
      <c r="BG394" s="232">
        <f>IF(N394="zákl. přenesená",J394,0)</f>
        <v>0</v>
      </c>
      <c r="BH394" s="232">
        <f>IF(N394="sníž. přenesená",J394,0)</f>
        <v>0</v>
      </c>
      <c r="BI394" s="232">
        <f>IF(N394="nulová",J394,0)</f>
        <v>0</v>
      </c>
      <c r="BJ394" s="19" t="s">
        <v>86</v>
      </c>
      <c r="BK394" s="232">
        <f>ROUND(I394*H394,2)</f>
        <v>0</v>
      </c>
      <c r="BL394" s="19" t="s">
        <v>168</v>
      </c>
      <c r="BM394" s="231" t="s">
        <v>641</v>
      </c>
    </row>
    <row r="395" s="12" customFormat="1" ht="22.8" customHeight="1">
      <c r="A395" s="12"/>
      <c r="B395" s="205"/>
      <c r="C395" s="206"/>
      <c r="D395" s="207" t="s">
        <v>78</v>
      </c>
      <c r="E395" s="233" t="s">
        <v>642</v>
      </c>
      <c r="F395" s="233" t="s">
        <v>643</v>
      </c>
      <c r="G395" s="206"/>
      <c r="H395" s="206"/>
      <c r="I395" s="209"/>
      <c r="J395" s="234">
        <f>BK395</f>
        <v>0</v>
      </c>
      <c r="K395" s="206"/>
      <c r="L395" s="211"/>
      <c r="M395" s="212"/>
      <c r="N395" s="213"/>
      <c r="O395" s="213"/>
      <c r="P395" s="214">
        <f>SUM(P396:P405)</f>
        <v>0</v>
      </c>
      <c r="Q395" s="213"/>
      <c r="R395" s="214">
        <f>SUM(R396:R405)</f>
        <v>0</v>
      </c>
      <c r="S395" s="213"/>
      <c r="T395" s="215">
        <f>SUM(T396:T405)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16" t="s">
        <v>88</v>
      </c>
      <c r="AT395" s="217" t="s">
        <v>78</v>
      </c>
      <c r="AU395" s="217" t="s">
        <v>86</v>
      </c>
      <c r="AY395" s="216" t="s">
        <v>140</v>
      </c>
      <c r="BK395" s="218">
        <f>SUM(BK396:BK405)</f>
        <v>0</v>
      </c>
    </row>
    <row r="396" s="2" customFormat="1" ht="24.15" customHeight="1">
      <c r="A396" s="40"/>
      <c r="B396" s="41"/>
      <c r="C396" s="219" t="s">
        <v>644</v>
      </c>
      <c r="D396" s="219" t="s">
        <v>141</v>
      </c>
      <c r="E396" s="220" t="s">
        <v>645</v>
      </c>
      <c r="F396" s="221" t="s">
        <v>646</v>
      </c>
      <c r="G396" s="222" t="s">
        <v>267</v>
      </c>
      <c r="H396" s="223">
        <v>156.166</v>
      </c>
      <c r="I396" s="224"/>
      <c r="J396" s="225">
        <f>ROUND(I396*H396,2)</f>
        <v>0</v>
      </c>
      <c r="K396" s="226"/>
      <c r="L396" s="46"/>
      <c r="M396" s="227" t="s">
        <v>1</v>
      </c>
      <c r="N396" s="228" t="s">
        <v>44</v>
      </c>
      <c r="O396" s="93"/>
      <c r="P396" s="229">
        <f>O396*H396</f>
        <v>0</v>
      </c>
      <c r="Q396" s="229">
        <v>0</v>
      </c>
      <c r="R396" s="229">
        <f>Q396*H396</f>
        <v>0</v>
      </c>
      <c r="S396" s="229">
        <v>0</v>
      </c>
      <c r="T396" s="230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31" t="s">
        <v>168</v>
      </c>
      <c r="AT396" s="231" t="s">
        <v>141</v>
      </c>
      <c r="AU396" s="231" t="s">
        <v>88</v>
      </c>
      <c r="AY396" s="19" t="s">
        <v>140</v>
      </c>
      <c r="BE396" s="232">
        <f>IF(N396="základní",J396,0)</f>
        <v>0</v>
      </c>
      <c r="BF396" s="232">
        <f>IF(N396="snížená",J396,0)</f>
        <v>0</v>
      </c>
      <c r="BG396" s="232">
        <f>IF(N396="zákl. přenesená",J396,0)</f>
        <v>0</v>
      </c>
      <c r="BH396" s="232">
        <f>IF(N396="sníž. přenesená",J396,0)</f>
        <v>0</v>
      </c>
      <c r="BI396" s="232">
        <f>IF(N396="nulová",J396,0)</f>
        <v>0</v>
      </c>
      <c r="BJ396" s="19" t="s">
        <v>86</v>
      </c>
      <c r="BK396" s="232">
        <f>ROUND(I396*H396,2)</f>
        <v>0</v>
      </c>
      <c r="BL396" s="19" t="s">
        <v>168</v>
      </c>
      <c r="BM396" s="231" t="s">
        <v>647</v>
      </c>
    </row>
    <row r="397" s="14" customFormat="1">
      <c r="A397" s="14"/>
      <c r="B397" s="251"/>
      <c r="C397" s="252"/>
      <c r="D397" s="242" t="s">
        <v>233</v>
      </c>
      <c r="E397" s="253" t="s">
        <v>1</v>
      </c>
      <c r="F397" s="254" t="s">
        <v>648</v>
      </c>
      <c r="G397" s="252"/>
      <c r="H397" s="255">
        <v>156.166</v>
      </c>
      <c r="I397" s="256"/>
      <c r="J397" s="252"/>
      <c r="K397" s="252"/>
      <c r="L397" s="257"/>
      <c r="M397" s="258"/>
      <c r="N397" s="259"/>
      <c r="O397" s="259"/>
      <c r="P397" s="259"/>
      <c r="Q397" s="259"/>
      <c r="R397" s="259"/>
      <c r="S397" s="259"/>
      <c r="T397" s="260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1" t="s">
        <v>233</v>
      </c>
      <c r="AU397" s="261" t="s">
        <v>88</v>
      </c>
      <c r="AV397" s="14" t="s">
        <v>88</v>
      </c>
      <c r="AW397" s="14" t="s">
        <v>35</v>
      </c>
      <c r="AX397" s="14" t="s">
        <v>86</v>
      </c>
      <c r="AY397" s="261" t="s">
        <v>140</v>
      </c>
    </row>
    <row r="398" s="2" customFormat="1" ht="16.5" customHeight="1">
      <c r="A398" s="40"/>
      <c r="B398" s="41"/>
      <c r="C398" s="273" t="s">
        <v>649</v>
      </c>
      <c r="D398" s="273" t="s">
        <v>300</v>
      </c>
      <c r="E398" s="274" t="s">
        <v>627</v>
      </c>
      <c r="F398" s="275" t="s">
        <v>628</v>
      </c>
      <c r="G398" s="276" t="s">
        <v>247</v>
      </c>
      <c r="H398" s="277">
        <v>0.045999999999999999</v>
      </c>
      <c r="I398" s="278"/>
      <c r="J398" s="279">
        <f>ROUND(I398*H398,2)</f>
        <v>0</v>
      </c>
      <c r="K398" s="280"/>
      <c r="L398" s="281"/>
      <c r="M398" s="282" t="s">
        <v>1</v>
      </c>
      <c r="N398" s="283" t="s">
        <v>44</v>
      </c>
      <c r="O398" s="93"/>
      <c r="P398" s="229">
        <f>O398*H398</f>
        <v>0</v>
      </c>
      <c r="Q398" s="229">
        <v>0</v>
      </c>
      <c r="R398" s="229">
        <f>Q398*H398</f>
        <v>0</v>
      </c>
      <c r="S398" s="229">
        <v>0</v>
      </c>
      <c r="T398" s="230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31" t="s">
        <v>368</v>
      </c>
      <c r="AT398" s="231" t="s">
        <v>300</v>
      </c>
      <c r="AU398" s="231" t="s">
        <v>88</v>
      </c>
      <c r="AY398" s="19" t="s">
        <v>140</v>
      </c>
      <c r="BE398" s="232">
        <f>IF(N398="základní",J398,0)</f>
        <v>0</v>
      </c>
      <c r="BF398" s="232">
        <f>IF(N398="snížená",J398,0)</f>
        <v>0</v>
      </c>
      <c r="BG398" s="232">
        <f>IF(N398="zákl. přenesená",J398,0)</f>
        <v>0</v>
      </c>
      <c r="BH398" s="232">
        <f>IF(N398="sníž. přenesená",J398,0)</f>
        <v>0</v>
      </c>
      <c r="BI398" s="232">
        <f>IF(N398="nulová",J398,0)</f>
        <v>0</v>
      </c>
      <c r="BJ398" s="19" t="s">
        <v>86</v>
      </c>
      <c r="BK398" s="232">
        <f>ROUND(I398*H398,2)</f>
        <v>0</v>
      </c>
      <c r="BL398" s="19" t="s">
        <v>168</v>
      </c>
      <c r="BM398" s="231" t="s">
        <v>650</v>
      </c>
    </row>
    <row r="399" s="2" customFormat="1" ht="24.15" customHeight="1">
      <c r="A399" s="40"/>
      <c r="B399" s="41"/>
      <c r="C399" s="219" t="s">
        <v>651</v>
      </c>
      <c r="D399" s="219" t="s">
        <v>141</v>
      </c>
      <c r="E399" s="220" t="s">
        <v>652</v>
      </c>
      <c r="F399" s="221" t="s">
        <v>653</v>
      </c>
      <c r="G399" s="222" t="s">
        <v>267</v>
      </c>
      <c r="H399" s="223">
        <v>156.166</v>
      </c>
      <c r="I399" s="224"/>
      <c r="J399" s="225">
        <f>ROUND(I399*H399,2)</f>
        <v>0</v>
      </c>
      <c r="K399" s="226"/>
      <c r="L399" s="46"/>
      <c r="M399" s="227" t="s">
        <v>1</v>
      </c>
      <c r="N399" s="228" t="s">
        <v>44</v>
      </c>
      <c r="O399" s="93"/>
      <c r="P399" s="229">
        <f>O399*H399</f>
        <v>0</v>
      </c>
      <c r="Q399" s="229">
        <v>0</v>
      </c>
      <c r="R399" s="229">
        <f>Q399*H399</f>
        <v>0</v>
      </c>
      <c r="S399" s="229">
        <v>0</v>
      </c>
      <c r="T399" s="230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31" t="s">
        <v>168</v>
      </c>
      <c r="AT399" s="231" t="s">
        <v>141</v>
      </c>
      <c r="AU399" s="231" t="s">
        <v>88</v>
      </c>
      <c r="AY399" s="19" t="s">
        <v>140</v>
      </c>
      <c r="BE399" s="232">
        <f>IF(N399="základní",J399,0)</f>
        <v>0</v>
      </c>
      <c r="BF399" s="232">
        <f>IF(N399="snížená",J399,0)</f>
        <v>0</v>
      </c>
      <c r="BG399" s="232">
        <f>IF(N399="zákl. přenesená",J399,0)</f>
        <v>0</v>
      </c>
      <c r="BH399" s="232">
        <f>IF(N399="sníž. přenesená",J399,0)</f>
        <v>0</v>
      </c>
      <c r="BI399" s="232">
        <f>IF(N399="nulová",J399,0)</f>
        <v>0</v>
      </c>
      <c r="BJ399" s="19" t="s">
        <v>86</v>
      </c>
      <c r="BK399" s="232">
        <f>ROUND(I399*H399,2)</f>
        <v>0</v>
      </c>
      <c r="BL399" s="19" t="s">
        <v>168</v>
      </c>
      <c r="BM399" s="231" t="s">
        <v>654</v>
      </c>
    </row>
    <row r="400" s="14" customFormat="1">
      <c r="A400" s="14"/>
      <c r="B400" s="251"/>
      <c r="C400" s="252"/>
      <c r="D400" s="242" t="s">
        <v>233</v>
      </c>
      <c r="E400" s="253" t="s">
        <v>1</v>
      </c>
      <c r="F400" s="254" t="s">
        <v>648</v>
      </c>
      <c r="G400" s="252"/>
      <c r="H400" s="255">
        <v>156.166</v>
      </c>
      <c r="I400" s="256"/>
      <c r="J400" s="252"/>
      <c r="K400" s="252"/>
      <c r="L400" s="257"/>
      <c r="M400" s="258"/>
      <c r="N400" s="259"/>
      <c r="O400" s="259"/>
      <c r="P400" s="259"/>
      <c r="Q400" s="259"/>
      <c r="R400" s="259"/>
      <c r="S400" s="259"/>
      <c r="T400" s="260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1" t="s">
        <v>233</v>
      </c>
      <c r="AU400" s="261" t="s">
        <v>88</v>
      </c>
      <c r="AV400" s="14" t="s">
        <v>88</v>
      </c>
      <c r="AW400" s="14" t="s">
        <v>35</v>
      </c>
      <c r="AX400" s="14" t="s">
        <v>86</v>
      </c>
      <c r="AY400" s="261" t="s">
        <v>140</v>
      </c>
    </row>
    <row r="401" s="2" customFormat="1" ht="24.15" customHeight="1">
      <c r="A401" s="40"/>
      <c r="B401" s="41"/>
      <c r="C401" s="273" t="s">
        <v>655</v>
      </c>
      <c r="D401" s="273" t="s">
        <v>300</v>
      </c>
      <c r="E401" s="274" t="s">
        <v>656</v>
      </c>
      <c r="F401" s="275" t="s">
        <v>657</v>
      </c>
      <c r="G401" s="276" t="s">
        <v>267</v>
      </c>
      <c r="H401" s="277">
        <v>171.78</v>
      </c>
      <c r="I401" s="278"/>
      <c r="J401" s="279">
        <f>ROUND(I401*H401,2)</f>
        <v>0</v>
      </c>
      <c r="K401" s="280"/>
      <c r="L401" s="281"/>
      <c r="M401" s="282" t="s">
        <v>1</v>
      </c>
      <c r="N401" s="283" t="s">
        <v>44</v>
      </c>
      <c r="O401" s="93"/>
      <c r="P401" s="229">
        <f>O401*H401</f>
        <v>0</v>
      </c>
      <c r="Q401" s="229">
        <v>0</v>
      </c>
      <c r="R401" s="229">
        <f>Q401*H401</f>
        <v>0</v>
      </c>
      <c r="S401" s="229">
        <v>0</v>
      </c>
      <c r="T401" s="230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31" t="s">
        <v>368</v>
      </c>
      <c r="AT401" s="231" t="s">
        <v>300</v>
      </c>
      <c r="AU401" s="231" t="s">
        <v>88</v>
      </c>
      <c r="AY401" s="19" t="s">
        <v>140</v>
      </c>
      <c r="BE401" s="232">
        <f>IF(N401="základní",J401,0)</f>
        <v>0</v>
      </c>
      <c r="BF401" s="232">
        <f>IF(N401="snížená",J401,0)</f>
        <v>0</v>
      </c>
      <c r="BG401" s="232">
        <f>IF(N401="zákl. přenesená",J401,0)</f>
        <v>0</v>
      </c>
      <c r="BH401" s="232">
        <f>IF(N401="sníž. přenesená",J401,0)</f>
        <v>0</v>
      </c>
      <c r="BI401" s="232">
        <f>IF(N401="nulová",J401,0)</f>
        <v>0</v>
      </c>
      <c r="BJ401" s="19" t="s">
        <v>86</v>
      </c>
      <c r="BK401" s="232">
        <f>ROUND(I401*H401,2)</f>
        <v>0</v>
      </c>
      <c r="BL401" s="19" t="s">
        <v>168</v>
      </c>
      <c r="BM401" s="231" t="s">
        <v>658</v>
      </c>
    </row>
    <row r="402" s="2" customFormat="1" ht="24.15" customHeight="1">
      <c r="A402" s="40"/>
      <c r="B402" s="41"/>
      <c r="C402" s="219" t="s">
        <v>659</v>
      </c>
      <c r="D402" s="219" t="s">
        <v>141</v>
      </c>
      <c r="E402" s="220" t="s">
        <v>660</v>
      </c>
      <c r="F402" s="221" t="s">
        <v>661</v>
      </c>
      <c r="G402" s="222" t="s">
        <v>267</v>
      </c>
      <c r="H402" s="223">
        <v>312.32999999999998</v>
      </c>
      <c r="I402" s="224"/>
      <c r="J402" s="225">
        <f>ROUND(I402*H402,2)</f>
        <v>0</v>
      </c>
      <c r="K402" s="226"/>
      <c r="L402" s="46"/>
      <c r="M402" s="227" t="s">
        <v>1</v>
      </c>
      <c r="N402" s="228" t="s">
        <v>44</v>
      </c>
      <c r="O402" s="93"/>
      <c r="P402" s="229">
        <f>O402*H402</f>
        <v>0</v>
      </c>
      <c r="Q402" s="229">
        <v>0</v>
      </c>
      <c r="R402" s="229">
        <f>Q402*H402</f>
        <v>0</v>
      </c>
      <c r="S402" s="229">
        <v>0</v>
      </c>
      <c r="T402" s="230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31" t="s">
        <v>168</v>
      </c>
      <c r="AT402" s="231" t="s">
        <v>141</v>
      </c>
      <c r="AU402" s="231" t="s">
        <v>88</v>
      </c>
      <c r="AY402" s="19" t="s">
        <v>140</v>
      </c>
      <c r="BE402" s="232">
        <f>IF(N402="základní",J402,0)</f>
        <v>0</v>
      </c>
      <c r="BF402" s="232">
        <f>IF(N402="snížená",J402,0)</f>
        <v>0</v>
      </c>
      <c r="BG402" s="232">
        <f>IF(N402="zákl. přenesená",J402,0)</f>
        <v>0</v>
      </c>
      <c r="BH402" s="232">
        <f>IF(N402="sníž. přenesená",J402,0)</f>
        <v>0</v>
      </c>
      <c r="BI402" s="232">
        <f>IF(N402="nulová",J402,0)</f>
        <v>0</v>
      </c>
      <c r="BJ402" s="19" t="s">
        <v>86</v>
      </c>
      <c r="BK402" s="232">
        <f>ROUND(I402*H402,2)</f>
        <v>0</v>
      </c>
      <c r="BL402" s="19" t="s">
        <v>168</v>
      </c>
      <c r="BM402" s="231" t="s">
        <v>662</v>
      </c>
    </row>
    <row r="403" s="2" customFormat="1" ht="24.15" customHeight="1">
      <c r="A403" s="40"/>
      <c r="B403" s="41"/>
      <c r="C403" s="273" t="s">
        <v>663</v>
      </c>
      <c r="D403" s="273" t="s">
        <v>300</v>
      </c>
      <c r="E403" s="274" t="s">
        <v>664</v>
      </c>
      <c r="F403" s="275" t="s">
        <v>665</v>
      </c>
      <c r="G403" s="276" t="s">
        <v>267</v>
      </c>
      <c r="H403" s="277">
        <v>171.78</v>
      </c>
      <c r="I403" s="278"/>
      <c r="J403" s="279">
        <f>ROUND(I403*H403,2)</f>
        <v>0</v>
      </c>
      <c r="K403" s="280"/>
      <c r="L403" s="281"/>
      <c r="M403" s="282" t="s">
        <v>1</v>
      </c>
      <c r="N403" s="283" t="s">
        <v>44</v>
      </c>
      <c r="O403" s="93"/>
      <c r="P403" s="229">
        <f>O403*H403</f>
        <v>0</v>
      </c>
      <c r="Q403" s="229">
        <v>0</v>
      </c>
      <c r="R403" s="229">
        <f>Q403*H403</f>
        <v>0</v>
      </c>
      <c r="S403" s="229">
        <v>0</v>
      </c>
      <c r="T403" s="230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31" t="s">
        <v>368</v>
      </c>
      <c r="AT403" s="231" t="s">
        <v>300</v>
      </c>
      <c r="AU403" s="231" t="s">
        <v>88</v>
      </c>
      <c r="AY403" s="19" t="s">
        <v>140</v>
      </c>
      <c r="BE403" s="232">
        <f>IF(N403="základní",J403,0)</f>
        <v>0</v>
      </c>
      <c r="BF403" s="232">
        <f>IF(N403="snížená",J403,0)</f>
        <v>0</v>
      </c>
      <c r="BG403" s="232">
        <f>IF(N403="zákl. přenesená",J403,0)</f>
        <v>0</v>
      </c>
      <c r="BH403" s="232">
        <f>IF(N403="sníž. přenesená",J403,0)</f>
        <v>0</v>
      </c>
      <c r="BI403" s="232">
        <f>IF(N403="nulová",J403,0)</f>
        <v>0</v>
      </c>
      <c r="BJ403" s="19" t="s">
        <v>86</v>
      </c>
      <c r="BK403" s="232">
        <f>ROUND(I403*H403,2)</f>
        <v>0</v>
      </c>
      <c r="BL403" s="19" t="s">
        <v>168</v>
      </c>
      <c r="BM403" s="231" t="s">
        <v>666</v>
      </c>
    </row>
    <row r="404" s="2" customFormat="1" ht="24.15" customHeight="1">
      <c r="A404" s="40"/>
      <c r="B404" s="41"/>
      <c r="C404" s="273" t="s">
        <v>667</v>
      </c>
      <c r="D404" s="273" t="s">
        <v>300</v>
      </c>
      <c r="E404" s="274" t="s">
        <v>668</v>
      </c>
      <c r="F404" s="275" t="s">
        <v>669</v>
      </c>
      <c r="G404" s="276" t="s">
        <v>267</v>
      </c>
      <c r="H404" s="277">
        <v>171.78</v>
      </c>
      <c r="I404" s="278"/>
      <c r="J404" s="279">
        <f>ROUND(I404*H404,2)</f>
        <v>0</v>
      </c>
      <c r="K404" s="280"/>
      <c r="L404" s="281"/>
      <c r="M404" s="282" t="s">
        <v>1</v>
      </c>
      <c r="N404" s="283" t="s">
        <v>44</v>
      </c>
      <c r="O404" s="93"/>
      <c r="P404" s="229">
        <f>O404*H404</f>
        <v>0</v>
      </c>
      <c r="Q404" s="229">
        <v>0</v>
      </c>
      <c r="R404" s="229">
        <f>Q404*H404</f>
        <v>0</v>
      </c>
      <c r="S404" s="229">
        <v>0</v>
      </c>
      <c r="T404" s="230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31" t="s">
        <v>368</v>
      </c>
      <c r="AT404" s="231" t="s">
        <v>300</v>
      </c>
      <c r="AU404" s="231" t="s">
        <v>88</v>
      </c>
      <c r="AY404" s="19" t="s">
        <v>140</v>
      </c>
      <c r="BE404" s="232">
        <f>IF(N404="základní",J404,0)</f>
        <v>0</v>
      </c>
      <c r="BF404" s="232">
        <f>IF(N404="snížená",J404,0)</f>
        <v>0</v>
      </c>
      <c r="BG404" s="232">
        <f>IF(N404="zákl. přenesená",J404,0)</f>
        <v>0</v>
      </c>
      <c r="BH404" s="232">
        <f>IF(N404="sníž. přenesená",J404,0)</f>
        <v>0</v>
      </c>
      <c r="BI404" s="232">
        <f>IF(N404="nulová",J404,0)</f>
        <v>0</v>
      </c>
      <c r="BJ404" s="19" t="s">
        <v>86</v>
      </c>
      <c r="BK404" s="232">
        <f>ROUND(I404*H404,2)</f>
        <v>0</v>
      </c>
      <c r="BL404" s="19" t="s">
        <v>168</v>
      </c>
      <c r="BM404" s="231" t="s">
        <v>670</v>
      </c>
    </row>
    <row r="405" s="2" customFormat="1" ht="24.15" customHeight="1">
      <c r="A405" s="40"/>
      <c r="B405" s="41"/>
      <c r="C405" s="219" t="s">
        <v>671</v>
      </c>
      <c r="D405" s="219" t="s">
        <v>141</v>
      </c>
      <c r="E405" s="220" t="s">
        <v>672</v>
      </c>
      <c r="F405" s="221" t="s">
        <v>673</v>
      </c>
      <c r="G405" s="222" t="s">
        <v>247</v>
      </c>
      <c r="H405" s="223">
        <v>0.96999999999999997</v>
      </c>
      <c r="I405" s="224"/>
      <c r="J405" s="225">
        <f>ROUND(I405*H405,2)</f>
        <v>0</v>
      </c>
      <c r="K405" s="226"/>
      <c r="L405" s="46"/>
      <c r="M405" s="227" t="s">
        <v>1</v>
      </c>
      <c r="N405" s="228" t="s">
        <v>44</v>
      </c>
      <c r="O405" s="93"/>
      <c r="P405" s="229">
        <f>O405*H405</f>
        <v>0</v>
      </c>
      <c r="Q405" s="229">
        <v>0</v>
      </c>
      <c r="R405" s="229">
        <f>Q405*H405</f>
        <v>0</v>
      </c>
      <c r="S405" s="229">
        <v>0</v>
      </c>
      <c r="T405" s="230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31" t="s">
        <v>168</v>
      </c>
      <c r="AT405" s="231" t="s">
        <v>141</v>
      </c>
      <c r="AU405" s="231" t="s">
        <v>88</v>
      </c>
      <c r="AY405" s="19" t="s">
        <v>140</v>
      </c>
      <c r="BE405" s="232">
        <f>IF(N405="základní",J405,0)</f>
        <v>0</v>
      </c>
      <c r="BF405" s="232">
        <f>IF(N405="snížená",J405,0)</f>
        <v>0</v>
      </c>
      <c r="BG405" s="232">
        <f>IF(N405="zákl. přenesená",J405,0)</f>
        <v>0</v>
      </c>
      <c r="BH405" s="232">
        <f>IF(N405="sníž. přenesená",J405,0)</f>
        <v>0</v>
      </c>
      <c r="BI405" s="232">
        <f>IF(N405="nulová",J405,0)</f>
        <v>0</v>
      </c>
      <c r="BJ405" s="19" t="s">
        <v>86</v>
      </c>
      <c r="BK405" s="232">
        <f>ROUND(I405*H405,2)</f>
        <v>0</v>
      </c>
      <c r="BL405" s="19" t="s">
        <v>168</v>
      </c>
      <c r="BM405" s="231" t="s">
        <v>674</v>
      </c>
    </row>
    <row r="406" s="12" customFormat="1" ht="22.8" customHeight="1">
      <c r="A406" s="12"/>
      <c r="B406" s="205"/>
      <c r="C406" s="206"/>
      <c r="D406" s="207" t="s">
        <v>78</v>
      </c>
      <c r="E406" s="233" t="s">
        <v>675</v>
      </c>
      <c r="F406" s="233" t="s">
        <v>676</v>
      </c>
      <c r="G406" s="206"/>
      <c r="H406" s="206"/>
      <c r="I406" s="209"/>
      <c r="J406" s="234">
        <f>BK406</f>
        <v>0</v>
      </c>
      <c r="K406" s="206"/>
      <c r="L406" s="211"/>
      <c r="M406" s="212"/>
      <c r="N406" s="213"/>
      <c r="O406" s="213"/>
      <c r="P406" s="214">
        <f>SUM(P407:P427)</f>
        <v>0</v>
      </c>
      <c r="Q406" s="213"/>
      <c r="R406" s="214">
        <f>SUM(R407:R427)</f>
        <v>1.08347324</v>
      </c>
      <c r="S406" s="213"/>
      <c r="T406" s="215">
        <f>SUM(T407:T427)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16" t="s">
        <v>88</v>
      </c>
      <c r="AT406" s="217" t="s">
        <v>78</v>
      </c>
      <c r="AU406" s="217" t="s">
        <v>86</v>
      </c>
      <c r="AY406" s="216" t="s">
        <v>140</v>
      </c>
      <c r="BK406" s="218">
        <f>SUM(BK407:BK427)</f>
        <v>0</v>
      </c>
    </row>
    <row r="407" s="2" customFormat="1" ht="24.15" customHeight="1">
      <c r="A407" s="40"/>
      <c r="B407" s="41"/>
      <c r="C407" s="219" t="s">
        <v>677</v>
      </c>
      <c r="D407" s="219" t="s">
        <v>141</v>
      </c>
      <c r="E407" s="220" t="s">
        <v>678</v>
      </c>
      <c r="F407" s="221" t="s">
        <v>679</v>
      </c>
      <c r="G407" s="222" t="s">
        <v>267</v>
      </c>
      <c r="H407" s="223">
        <v>201.994</v>
      </c>
      <c r="I407" s="224"/>
      <c r="J407" s="225">
        <f>ROUND(I407*H407,2)</f>
        <v>0</v>
      </c>
      <c r="K407" s="226"/>
      <c r="L407" s="46"/>
      <c r="M407" s="227" t="s">
        <v>1</v>
      </c>
      <c r="N407" s="228" t="s">
        <v>44</v>
      </c>
      <c r="O407" s="93"/>
      <c r="P407" s="229">
        <f>O407*H407</f>
        <v>0</v>
      </c>
      <c r="Q407" s="229">
        <v>0</v>
      </c>
      <c r="R407" s="229">
        <f>Q407*H407</f>
        <v>0</v>
      </c>
      <c r="S407" s="229">
        <v>0</v>
      </c>
      <c r="T407" s="230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31" t="s">
        <v>168</v>
      </c>
      <c r="AT407" s="231" t="s">
        <v>141</v>
      </c>
      <c r="AU407" s="231" t="s">
        <v>88</v>
      </c>
      <c r="AY407" s="19" t="s">
        <v>140</v>
      </c>
      <c r="BE407" s="232">
        <f>IF(N407="základní",J407,0)</f>
        <v>0</v>
      </c>
      <c r="BF407" s="232">
        <f>IF(N407="snížená",J407,0)</f>
        <v>0</v>
      </c>
      <c r="BG407" s="232">
        <f>IF(N407="zákl. přenesená",J407,0)</f>
        <v>0</v>
      </c>
      <c r="BH407" s="232">
        <f>IF(N407="sníž. přenesená",J407,0)</f>
        <v>0</v>
      </c>
      <c r="BI407" s="232">
        <f>IF(N407="nulová",J407,0)</f>
        <v>0</v>
      </c>
      <c r="BJ407" s="19" t="s">
        <v>86</v>
      </c>
      <c r="BK407" s="232">
        <f>ROUND(I407*H407,2)</f>
        <v>0</v>
      </c>
      <c r="BL407" s="19" t="s">
        <v>168</v>
      </c>
      <c r="BM407" s="231" t="s">
        <v>680</v>
      </c>
    </row>
    <row r="408" s="13" customFormat="1">
      <c r="A408" s="13"/>
      <c r="B408" s="240"/>
      <c r="C408" s="241"/>
      <c r="D408" s="242" t="s">
        <v>233</v>
      </c>
      <c r="E408" s="243" t="s">
        <v>1</v>
      </c>
      <c r="F408" s="244" t="s">
        <v>681</v>
      </c>
      <c r="G408" s="241"/>
      <c r="H408" s="243" t="s">
        <v>1</v>
      </c>
      <c r="I408" s="245"/>
      <c r="J408" s="241"/>
      <c r="K408" s="241"/>
      <c r="L408" s="246"/>
      <c r="M408" s="247"/>
      <c r="N408" s="248"/>
      <c r="O408" s="248"/>
      <c r="P408" s="248"/>
      <c r="Q408" s="248"/>
      <c r="R408" s="248"/>
      <c r="S408" s="248"/>
      <c r="T408" s="24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0" t="s">
        <v>233</v>
      </c>
      <c r="AU408" s="250" t="s">
        <v>88</v>
      </c>
      <c r="AV408" s="13" t="s">
        <v>86</v>
      </c>
      <c r="AW408" s="13" t="s">
        <v>35</v>
      </c>
      <c r="AX408" s="13" t="s">
        <v>79</v>
      </c>
      <c r="AY408" s="250" t="s">
        <v>140</v>
      </c>
    </row>
    <row r="409" s="14" customFormat="1">
      <c r="A409" s="14"/>
      <c r="B409" s="251"/>
      <c r="C409" s="252"/>
      <c r="D409" s="242" t="s">
        <v>233</v>
      </c>
      <c r="E409" s="253" t="s">
        <v>1</v>
      </c>
      <c r="F409" s="254" t="s">
        <v>517</v>
      </c>
      <c r="G409" s="252"/>
      <c r="H409" s="255">
        <v>150.494</v>
      </c>
      <c r="I409" s="256"/>
      <c r="J409" s="252"/>
      <c r="K409" s="252"/>
      <c r="L409" s="257"/>
      <c r="M409" s="258"/>
      <c r="N409" s="259"/>
      <c r="O409" s="259"/>
      <c r="P409" s="259"/>
      <c r="Q409" s="259"/>
      <c r="R409" s="259"/>
      <c r="S409" s="259"/>
      <c r="T409" s="260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1" t="s">
        <v>233</v>
      </c>
      <c r="AU409" s="261" t="s">
        <v>88</v>
      </c>
      <c r="AV409" s="14" t="s">
        <v>88</v>
      </c>
      <c r="AW409" s="14" t="s">
        <v>35</v>
      </c>
      <c r="AX409" s="14" t="s">
        <v>79</v>
      </c>
      <c r="AY409" s="261" t="s">
        <v>140</v>
      </c>
    </row>
    <row r="410" s="13" customFormat="1">
      <c r="A410" s="13"/>
      <c r="B410" s="240"/>
      <c r="C410" s="241"/>
      <c r="D410" s="242" t="s">
        <v>233</v>
      </c>
      <c r="E410" s="243" t="s">
        <v>1</v>
      </c>
      <c r="F410" s="244" t="s">
        <v>506</v>
      </c>
      <c r="G410" s="241"/>
      <c r="H410" s="243" t="s">
        <v>1</v>
      </c>
      <c r="I410" s="245"/>
      <c r="J410" s="241"/>
      <c r="K410" s="241"/>
      <c r="L410" s="246"/>
      <c r="M410" s="247"/>
      <c r="N410" s="248"/>
      <c r="O410" s="248"/>
      <c r="P410" s="248"/>
      <c r="Q410" s="248"/>
      <c r="R410" s="248"/>
      <c r="S410" s="248"/>
      <c r="T410" s="249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0" t="s">
        <v>233</v>
      </c>
      <c r="AU410" s="250" t="s">
        <v>88</v>
      </c>
      <c r="AV410" s="13" t="s">
        <v>86</v>
      </c>
      <c r="AW410" s="13" t="s">
        <v>35</v>
      </c>
      <c r="AX410" s="13" t="s">
        <v>79</v>
      </c>
      <c r="AY410" s="250" t="s">
        <v>140</v>
      </c>
    </row>
    <row r="411" s="14" customFormat="1">
      <c r="A411" s="14"/>
      <c r="B411" s="251"/>
      <c r="C411" s="252"/>
      <c r="D411" s="242" t="s">
        <v>233</v>
      </c>
      <c r="E411" s="253" t="s">
        <v>1</v>
      </c>
      <c r="F411" s="254" t="s">
        <v>682</v>
      </c>
      <c r="G411" s="252"/>
      <c r="H411" s="255">
        <v>51.5</v>
      </c>
      <c r="I411" s="256"/>
      <c r="J411" s="252"/>
      <c r="K411" s="252"/>
      <c r="L411" s="257"/>
      <c r="M411" s="258"/>
      <c r="N411" s="259"/>
      <c r="O411" s="259"/>
      <c r="P411" s="259"/>
      <c r="Q411" s="259"/>
      <c r="R411" s="259"/>
      <c r="S411" s="259"/>
      <c r="T411" s="260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1" t="s">
        <v>233</v>
      </c>
      <c r="AU411" s="261" t="s">
        <v>88</v>
      </c>
      <c r="AV411" s="14" t="s">
        <v>88</v>
      </c>
      <c r="AW411" s="14" t="s">
        <v>35</v>
      </c>
      <c r="AX411" s="14" t="s">
        <v>79</v>
      </c>
      <c r="AY411" s="261" t="s">
        <v>140</v>
      </c>
    </row>
    <row r="412" s="15" customFormat="1">
      <c r="A412" s="15"/>
      <c r="B412" s="262"/>
      <c r="C412" s="263"/>
      <c r="D412" s="242" t="s">
        <v>233</v>
      </c>
      <c r="E412" s="264" t="s">
        <v>1</v>
      </c>
      <c r="F412" s="265" t="s">
        <v>286</v>
      </c>
      <c r="G412" s="263"/>
      <c r="H412" s="266">
        <v>201.994</v>
      </c>
      <c r="I412" s="267"/>
      <c r="J412" s="263"/>
      <c r="K412" s="263"/>
      <c r="L412" s="268"/>
      <c r="M412" s="269"/>
      <c r="N412" s="270"/>
      <c r="O412" s="270"/>
      <c r="P412" s="270"/>
      <c r="Q412" s="270"/>
      <c r="R412" s="270"/>
      <c r="S412" s="270"/>
      <c r="T412" s="271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72" t="s">
        <v>233</v>
      </c>
      <c r="AU412" s="272" t="s">
        <v>88</v>
      </c>
      <c r="AV412" s="15" t="s">
        <v>145</v>
      </c>
      <c r="AW412" s="15" t="s">
        <v>35</v>
      </c>
      <c r="AX412" s="15" t="s">
        <v>86</v>
      </c>
      <c r="AY412" s="272" t="s">
        <v>140</v>
      </c>
    </row>
    <row r="413" s="2" customFormat="1" ht="16.5" customHeight="1">
      <c r="A413" s="40"/>
      <c r="B413" s="41"/>
      <c r="C413" s="273" t="s">
        <v>683</v>
      </c>
      <c r="D413" s="273" t="s">
        <v>300</v>
      </c>
      <c r="E413" s="274" t="s">
        <v>684</v>
      </c>
      <c r="F413" s="275" t="s">
        <v>685</v>
      </c>
      <c r="G413" s="276" t="s">
        <v>267</v>
      </c>
      <c r="H413" s="277">
        <v>150.494</v>
      </c>
      <c r="I413" s="278"/>
      <c r="J413" s="279">
        <f>ROUND(I413*H413,2)</f>
        <v>0</v>
      </c>
      <c r="K413" s="280"/>
      <c r="L413" s="281"/>
      <c r="M413" s="282" t="s">
        <v>1</v>
      </c>
      <c r="N413" s="283" t="s">
        <v>44</v>
      </c>
      <c r="O413" s="93"/>
      <c r="P413" s="229">
        <f>O413*H413</f>
        <v>0</v>
      </c>
      <c r="Q413" s="229">
        <v>0.00046000000000000001</v>
      </c>
      <c r="R413" s="229">
        <f>Q413*H413</f>
        <v>0.069227239999999995</v>
      </c>
      <c r="S413" s="229">
        <v>0</v>
      </c>
      <c r="T413" s="230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31" t="s">
        <v>368</v>
      </c>
      <c r="AT413" s="231" t="s">
        <v>300</v>
      </c>
      <c r="AU413" s="231" t="s">
        <v>88</v>
      </c>
      <c r="AY413" s="19" t="s">
        <v>140</v>
      </c>
      <c r="BE413" s="232">
        <f>IF(N413="základní",J413,0)</f>
        <v>0</v>
      </c>
      <c r="BF413" s="232">
        <f>IF(N413="snížená",J413,0)</f>
        <v>0</v>
      </c>
      <c r="BG413" s="232">
        <f>IF(N413="zákl. přenesená",J413,0)</f>
        <v>0</v>
      </c>
      <c r="BH413" s="232">
        <f>IF(N413="sníž. přenesená",J413,0)</f>
        <v>0</v>
      </c>
      <c r="BI413" s="232">
        <f>IF(N413="nulová",J413,0)</f>
        <v>0</v>
      </c>
      <c r="BJ413" s="19" t="s">
        <v>86</v>
      </c>
      <c r="BK413" s="232">
        <f>ROUND(I413*H413,2)</f>
        <v>0</v>
      </c>
      <c r="BL413" s="19" t="s">
        <v>168</v>
      </c>
      <c r="BM413" s="231" t="s">
        <v>686</v>
      </c>
    </row>
    <row r="414" s="13" customFormat="1">
      <c r="A414" s="13"/>
      <c r="B414" s="240"/>
      <c r="C414" s="241"/>
      <c r="D414" s="242" t="s">
        <v>233</v>
      </c>
      <c r="E414" s="243" t="s">
        <v>1</v>
      </c>
      <c r="F414" s="244" t="s">
        <v>516</v>
      </c>
      <c r="G414" s="241"/>
      <c r="H414" s="243" t="s">
        <v>1</v>
      </c>
      <c r="I414" s="245"/>
      <c r="J414" s="241"/>
      <c r="K414" s="241"/>
      <c r="L414" s="246"/>
      <c r="M414" s="247"/>
      <c r="N414" s="248"/>
      <c r="O414" s="248"/>
      <c r="P414" s="248"/>
      <c r="Q414" s="248"/>
      <c r="R414" s="248"/>
      <c r="S414" s="248"/>
      <c r="T414" s="24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0" t="s">
        <v>233</v>
      </c>
      <c r="AU414" s="250" t="s">
        <v>88</v>
      </c>
      <c r="AV414" s="13" t="s">
        <v>86</v>
      </c>
      <c r="AW414" s="13" t="s">
        <v>35</v>
      </c>
      <c r="AX414" s="13" t="s">
        <v>79</v>
      </c>
      <c r="AY414" s="250" t="s">
        <v>140</v>
      </c>
    </row>
    <row r="415" s="14" customFormat="1">
      <c r="A415" s="14"/>
      <c r="B415" s="251"/>
      <c r="C415" s="252"/>
      <c r="D415" s="242" t="s">
        <v>233</v>
      </c>
      <c r="E415" s="253" t="s">
        <v>1</v>
      </c>
      <c r="F415" s="254" t="s">
        <v>517</v>
      </c>
      <c r="G415" s="252"/>
      <c r="H415" s="255">
        <v>150.494</v>
      </c>
      <c r="I415" s="256"/>
      <c r="J415" s="252"/>
      <c r="K415" s="252"/>
      <c r="L415" s="257"/>
      <c r="M415" s="258"/>
      <c r="N415" s="259"/>
      <c r="O415" s="259"/>
      <c r="P415" s="259"/>
      <c r="Q415" s="259"/>
      <c r="R415" s="259"/>
      <c r="S415" s="259"/>
      <c r="T415" s="260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1" t="s">
        <v>233</v>
      </c>
      <c r="AU415" s="261" t="s">
        <v>88</v>
      </c>
      <c r="AV415" s="14" t="s">
        <v>88</v>
      </c>
      <c r="AW415" s="14" t="s">
        <v>35</v>
      </c>
      <c r="AX415" s="14" t="s">
        <v>86</v>
      </c>
      <c r="AY415" s="261" t="s">
        <v>140</v>
      </c>
    </row>
    <row r="416" s="2" customFormat="1" ht="24.15" customHeight="1">
      <c r="A416" s="40"/>
      <c r="B416" s="41"/>
      <c r="C416" s="273" t="s">
        <v>687</v>
      </c>
      <c r="D416" s="273" t="s">
        <v>300</v>
      </c>
      <c r="E416" s="274" t="s">
        <v>688</v>
      </c>
      <c r="F416" s="275" t="s">
        <v>689</v>
      </c>
      <c r="G416" s="276" t="s">
        <v>267</v>
      </c>
      <c r="H416" s="277">
        <v>51.5</v>
      </c>
      <c r="I416" s="278"/>
      <c r="J416" s="279">
        <f>ROUND(I416*H416,2)</f>
        <v>0</v>
      </c>
      <c r="K416" s="280"/>
      <c r="L416" s="281"/>
      <c r="M416" s="282" t="s">
        <v>1</v>
      </c>
      <c r="N416" s="283" t="s">
        <v>44</v>
      </c>
      <c r="O416" s="93"/>
      <c r="P416" s="229">
        <f>O416*H416</f>
        <v>0</v>
      </c>
      <c r="Q416" s="229">
        <v>0.0015</v>
      </c>
      <c r="R416" s="229">
        <f>Q416*H416</f>
        <v>0.077249999999999999</v>
      </c>
      <c r="S416" s="229">
        <v>0</v>
      </c>
      <c r="T416" s="230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31" t="s">
        <v>368</v>
      </c>
      <c r="AT416" s="231" t="s">
        <v>300</v>
      </c>
      <c r="AU416" s="231" t="s">
        <v>88</v>
      </c>
      <c r="AY416" s="19" t="s">
        <v>140</v>
      </c>
      <c r="BE416" s="232">
        <f>IF(N416="základní",J416,0)</f>
        <v>0</v>
      </c>
      <c r="BF416" s="232">
        <f>IF(N416="snížená",J416,0)</f>
        <v>0</v>
      </c>
      <c r="BG416" s="232">
        <f>IF(N416="zákl. přenesená",J416,0)</f>
        <v>0</v>
      </c>
      <c r="BH416" s="232">
        <f>IF(N416="sníž. přenesená",J416,0)</f>
        <v>0</v>
      </c>
      <c r="BI416" s="232">
        <f>IF(N416="nulová",J416,0)</f>
        <v>0</v>
      </c>
      <c r="BJ416" s="19" t="s">
        <v>86</v>
      </c>
      <c r="BK416" s="232">
        <f>ROUND(I416*H416,2)</f>
        <v>0</v>
      </c>
      <c r="BL416" s="19" t="s">
        <v>168</v>
      </c>
      <c r="BM416" s="231" t="s">
        <v>690</v>
      </c>
    </row>
    <row r="417" s="13" customFormat="1">
      <c r="A417" s="13"/>
      <c r="B417" s="240"/>
      <c r="C417" s="241"/>
      <c r="D417" s="242" t="s">
        <v>233</v>
      </c>
      <c r="E417" s="243" t="s">
        <v>1</v>
      </c>
      <c r="F417" s="244" t="s">
        <v>506</v>
      </c>
      <c r="G417" s="241"/>
      <c r="H417" s="243" t="s">
        <v>1</v>
      </c>
      <c r="I417" s="245"/>
      <c r="J417" s="241"/>
      <c r="K417" s="241"/>
      <c r="L417" s="246"/>
      <c r="M417" s="247"/>
      <c r="N417" s="248"/>
      <c r="O417" s="248"/>
      <c r="P417" s="248"/>
      <c r="Q417" s="248"/>
      <c r="R417" s="248"/>
      <c r="S417" s="248"/>
      <c r="T417" s="249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0" t="s">
        <v>233</v>
      </c>
      <c r="AU417" s="250" t="s">
        <v>88</v>
      </c>
      <c r="AV417" s="13" t="s">
        <v>86</v>
      </c>
      <c r="AW417" s="13" t="s">
        <v>35</v>
      </c>
      <c r="AX417" s="13" t="s">
        <v>79</v>
      </c>
      <c r="AY417" s="250" t="s">
        <v>140</v>
      </c>
    </row>
    <row r="418" s="14" customFormat="1">
      <c r="A418" s="14"/>
      <c r="B418" s="251"/>
      <c r="C418" s="252"/>
      <c r="D418" s="242" t="s">
        <v>233</v>
      </c>
      <c r="E418" s="253" t="s">
        <v>1</v>
      </c>
      <c r="F418" s="254" t="s">
        <v>682</v>
      </c>
      <c r="G418" s="252"/>
      <c r="H418" s="255">
        <v>51.5</v>
      </c>
      <c r="I418" s="256"/>
      <c r="J418" s="252"/>
      <c r="K418" s="252"/>
      <c r="L418" s="257"/>
      <c r="M418" s="258"/>
      <c r="N418" s="259"/>
      <c r="O418" s="259"/>
      <c r="P418" s="259"/>
      <c r="Q418" s="259"/>
      <c r="R418" s="259"/>
      <c r="S418" s="259"/>
      <c r="T418" s="260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1" t="s">
        <v>233</v>
      </c>
      <c r="AU418" s="261" t="s">
        <v>88</v>
      </c>
      <c r="AV418" s="14" t="s">
        <v>88</v>
      </c>
      <c r="AW418" s="14" t="s">
        <v>35</v>
      </c>
      <c r="AX418" s="14" t="s">
        <v>86</v>
      </c>
      <c r="AY418" s="261" t="s">
        <v>140</v>
      </c>
    </row>
    <row r="419" s="2" customFormat="1" ht="24.15" customHeight="1">
      <c r="A419" s="40"/>
      <c r="B419" s="41"/>
      <c r="C419" s="219" t="s">
        <v>691</v>
      </c>
      <c r="D419" s="219" t="s">
        <v>141</v>
      </c>
      <c r="E419" s="220" t="s">
        <v>692</v>
      </c>
      <c r="F419" s="221" t="s">
        <v>693</v>
      </c>
      <c r="G419" s="222" t="s">
        <v>267</v>
      </c>
      <c r="H419" s="223">
        <v>156.166</v>
      </c>
      <c r="I419" s="224"/>
      <c r="J419" s="225">
        <f>ROUND(I419*H419,2)</f>
        <v>0</v>
      </c>
      <c r="K419" s="226"/>
      <c r="L419" s="46"/>
      <c r="M419" s="227" t="s">
        <v>1</v>
      </c>
      <c r="N419" s="228" t="s">
        <v>44</v>
      </c>
      <c r="O419" s="93"/>
      <c r="P419" s="229">
        <f>O419*H419</f>
        <v>0</v>
      </c>
      <c r="Q419" s="229">
        <v>0</v>
      </c>
      <c r="R419" s="229">
        <f>Q419*H419</f>
        <v>0</v>
      </c>
      <c r="S419" s="229">
        <v>0</v>
      </c>
      <c r="T419" s="230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31" t="s">
        <v>168</v>
      </c>
      <c r="AT419" s="231" t="s">
        <v>141</v>
      </c>
      <c r="AU419" s="231" t="s">
        <v>88</v>
      </c>
      <c r="AY419" s="19" t="s">
        <v>140</v>
      </c>
      <c r="BE419" s="232">
        <f>IF(N419="základní",J419,0)</f>
        <v>0</v>
      </c>
      <c r="BF419" s="232">
        <f>IF(N419="snížená",J419,0)</f>
        <v>0</v>
      </c>
      <c r="BG419" s="232">
        <f>IF(N419="zákl. přenesená",J419,0)</f>
        <v>0</v>
      </c>
      <c r="BH419" s="232">
        <f>IF(N419="sníž. přenesená",J419,0)</f>
        <v>0</v>
      </c>
      <c r="BI419" s="232">
        <f>IF(N419="nulová",J419,0)</f>
        <v>0</v>
      </c>
      <c r="BJ419" s="19" t="s">
        <v>86</v>
      </c>
      <c r="BK419" s="232">
        <f>ROUND(I419*H419,2)</f>
        <v>0</v>
      </c>
      <c r="BL419" s="19" t="s">
        <v>168</v>
      </c>
      <c r="BM419" s="231" t="s">
        <v>694</v>
      </c>
    </row>
    <row r="420" s="14" customFormat="1">
      <c r="A420" s="14"/>
      <c r="B420" s="251"/>
      <c r="C420" s="252"/>
      <c r="D420" s="242" t="s">
        <v>233</v>
      </c>
      <c r="E420" s="253" t="s">
        <v>1</v>
      </c>
      <c r="F420" s="254" t="s">
        <v>648</v>
      </c>
      <c r="G420" s="252"/>
      <c r="H420" s="255">
        <v>156.166</v>
      </c>
      <c r="I420" s="256"/>
      <c r="J420" s="252"/>
      <c r="K420" s="252"/>
      <c r="L420" s="257"/>
      <c r="M420" s="258"/>
      <c r="N420" s="259"/>
      <c r="O420" s="259"/>
      <c r="P420" s="259"/>
      <c r="Q420" s="259"/>
      <c r="R420" s="259"/>
      <c r="S420" s="259"/>
      <c r="T420" s="260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1" t="s">
        <v>233</v>
      </c>
      <c r="AU420" s="261" t="s">
        <v>88</v>
      </c>
      <c r="AV420" s="14" t="s">
        <v>88</v>
      </c>
      <c r="AW420" s="14" t="s">
        <v>35</v>
      </c>
      <c r="AX420" s="14" t="s">
        <v>86</v>
      </c>
      <c r="AY420" s="261" t="s">
        <v>140</v>
      </c>
    </row>
    <row r="421" s="2" customFormat="1" ht="33" customHeight="1">
      <c r="A421" s="40"/>
      <c r="B421" s="41"/>
      <c r="C421" s="273" t="s">
        <v>695</v>
      </c>
      <c r="D421" s="273" t="s">
        <v>300</v>
      </c>
      <c r="E421" s="274" t="s">
        <v>696</v>
      </c>
      <c r="F421" s="275" t="s">
        <v>697</v>
      </c>
      <c r="G421" s="276" t="s">
        <v>231</v>
      </c>
      <c r="H421" s="277">
        <v>10.151</v>
      </c>
      <c r="I421" s="278"/>
      <c r="J421" s="279">
        <f>ROUND(I421*H421,2)</f>
        <v>0</v>
      </c>
      <c r="K421" s="280"/>
      <c r="L421" s="281"/>
      <c r="M421" s="282" t="s">
        <v>1</v>
      </c>
      <c r="N421" s="283" t="s">
        <v>44</v>
      </c>
      <c r="O421" s="93"/>
      <c r="P421" s="229">
        <f>O421*H421</f>
        <v>0</v>
      </c>
      <c r="Q421" s="229">
        <v>0</v>
      </c>
      <c r="R421" s="229">
        <f>Q421*H421</f>
        <v>0</v>
      </c>
      <c r="S421" s="229">
        <v>0</v>
      </c>
      <c r="T421" s="230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31" t="s">
        <v>368</v>
      </c>
      <c r="AT421" s="231" t="s">
        <v>300</v>
      </c>
      <c r="AU421" s="231" t="s">
        <v>88</v>
      </c>
      <c r="AY421" s="19" t="s">
        <v>140</v>
      </c>
      <c r="BE421" s="232">
        <f>IF(N421="základní",J421,0)</f>
        <v>0</v>
      </c>
      <c r="BF421" s="232">
        <f>IF(N421="snížená",J421,0)</f>
        <v>0</v>
      </c>
      <c r="BG421" s="232">
        <f>IF(N421="zákl. přenesená",J421,0)</f>
        <v>0</v>
      </c>
      <c r="BH421" s="232">
        <f>IF(N421="sníž. přenesená",J421,0)</f>
        <v>0</v>
      </c>
      <c r="BI421" s="232">
        <f>IF(N421="nulová",J421,0)</f>
        <v>0</v>
      </c>
      <c r="BJ421" s="19" t="s">
        <v>86</v>
      </c>
      <c r="BK421" s="232">
        <f>ROUND(I421*H421,2)</f>
        <v>0</v>
      </c>
      <c r="BL421" s="19" t="s">
        <v>168</v>
      </c>
      <c r="BM421" s="231" t="s">
        <v>698</v>
      </c>
    </row>
    <row r="422" s="14" customFormat="1">
      <c r="A422" s="14"/>
      <c r="B422" s="251"/>
      <c r="C422" s="252"/>
      <c r="D422" s="242" t="s">
        <v>233</v>
      </c>
      <c r="E422" s="253" t="s">
        <v>1</v>
      </c>
      <c r="F422" s="254" t="s">
        <v>699</v>
      </c>
      <c r="G422" s="252"/>
      <c r="H422" s="255">
        <v>10.151</v>
      </c>
      <c r="I422" s="256"/>
      <c r="J422" s="252"/>
      <c r="K422" s="252"/>
      <c r="L422" s="257"/>
      <c r="M422" s="258"/>
      <c r="N422" s="259"/>
      <c r="O422" s="259"/>
      <c r="P422" s="259"/>
      <c r="Q422" s="259"/>
      <c r="R422" s="259"/>
      <c r="S422" s="259"/>
      <c r="T422" s="260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1" t="s">
        <v>233</v>
      </c>
      <c r="AU422" s="261" t="s">
        <v>88</v>
      </c>
      <c r="AV422" s="14" t="s">
        <v>88</v>
      </c>
      <c r="AW422" s="14" t="s">
        <v>35</v>
      </c>
      <c r="AX422" s="14" t="s">
        <v>86</v>
      </c>
      <c r="AY422" s="261" t="s">
        <v>140</v>
      </c>
    </row>
    <row r="423" s="2" customFormat="1" ht="33" customHeight="1">
      <c r="A423" s="40"/>
      <c r="B423" s="41"/>
      <c r="C423" s="219" t="s">
        <v>700</v>
      </c>
      <c r="D423" s="219" t="s">
        <v>141</v>
      </c>
      <c r="E423" s="220" t="s">
        <v>701</v>
      </c>
      <c r="F423" s="221" t="s">
        <v>702</v>
      </c>
      <c r="G423" s="222" t="s">
        <v>267</v>
      </c>
      <c r="H423" s="223">
        <v>156.166</v>
      </c>
      <c r="I423" s="224"/>
      <c r="J423" s="225">
        <f>ROUND(I423*H423,2)</f>
        <v>0</v>
      </c>
      <c r="K423" s="226"/>
      <c r="L423" s="46"/>
      <c r="M423" s="227" t="s">
        <v>1</v>
      </c>
      <c r="N423" s="228" t="s">
        <v>44</v>
      </c>
      <c r="O423" s="93"/>
      <c r="P423" s="229">
        <f>O423*H423</f>
        <v>0</v>
      </c>
      <c r="Q423" s="229">
        <v>0</v>
      </c>
      <c r="R423" s="229">
        <f>Q423*H423</f>
        <v>0</v>
      </c>
      <c r="S423" s="229">
        <v>0</v>
      </c>
      <c r="T423" s="230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31" t="s">
        <v>168</v>
      </c>
      <c r="AT423" s="231" t="s">
        <v>141</v>
      </c>
      <c r="AU423" s="231" t="s">
        <v>88</v>
      </c>
      <c r="AY423" s="19" t="s">
        <v>140</v>
      </c>
      <c r="BE423" s="232">
        <f>IF(N423="základní",J423,0)</f>
        <v>0</v>
      </c>
      <c r="BF423" s="232">
        <f>IF(N423="snížená",J423,0)</f>
        <v>0</v>
      </c>
      <c r="BG423" s="232">
        <f>IF(N423="zákl. přenesená",J423,0)</f>
        <v>0</v>
      </c>
      <c r="BH423" s="232">
        <f>IF(N423="sníž. přenesená",J423,0)</f>
        <v>0</v>
      </c>
      <c r="BI423" s="232">
        <f>IF(N423="nulová",J423,0)</f>
        <v>0</v>
      </c>
      <c r="BJ423" s="19" t="s">
        <v>86</v>
      </c>
      <c r="BK423" s="232">
        <f>ROUND(I423*H423,2)</f>
        <v>0</v>
      </c>
      <c r="BL423" s="19" t="s">
        <v>168</v>
      </c>
      <c r="BM423" s="231" t="s">
        <v>703</v>
      </c>
    </row>
    <row r="424" s="14" customFormat="1">
      <c r="A424" s="14"/>
      <c r="B424" s="251"/>
      <c r="C424" s="252"/>
      <c r="D424" s="242" t="s">
        <v>233</v>
      </c>
      <c r="E424" s="253" t="s">
        <v>1</v>
      </c>
      <c r="F424" s="254" t="s">
        <v>648</v>
      </c>
      <c r="G424" s="252"/>
      <c r="H424" s="255">
        <v>156.166</v>
      </c>
      <c r="I424" s="256"/>
      <c r="J424" s="252"/>
      <c r="K424" s="252"/>
      <c r="L424" s="257"/>
      <c r="M424" s="258"/>
      <c r="N424" s="259"/>
      <c r="O424" s="259"/>
      <c r="P424" s="259"/>
      <c r="Q424" s="259"/>
      <c r="R424" s="259"/>
      <c r="S424" s="259"/>
      <c r="T424" s="260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1" t="s">
        <v>233</v>
      </c>
      <c r="AU424" s="261" t="s">
        <v>88</v>
      </c>
      <c r="AV424" s="14" t="s">
        <v>88</v>
      </c>
      <c r="AW424" s="14" t="s">
        <v>35</v>
      </c>
      <c r="AX424" s="14" t="s">
        <v>86</v>
      </c>
      <c r="AY424" s="261" t="s">
        <v>140</v>
      </c>
    </row>
    <row r="425" s="2" customFormat="1" ht="24.15" customHeight="1">
      <c r="A425" s="40"/>
      <c r="B425" s="41"/>
      <c r="C425" s="273" t="s">
        <v>704</v>
      </c>
      <c r="D425" s="273" t="s">
        <v>300</v>
      </c>
      <c r="E425" s="274" t="s">
        <v>705</v>
      </c>
      <c r="F425" s="275" t="s">
        <v>706</v>
      </c>
      <c r="G425" s="276" t="s">
        <v>267</v>
      </c>
      <c r="H425" s="277">
        <v>156.166</v>
      </c>
      <c r="I425" s="278"/>
      <c r="J425" s="279">
        <f>ROUND(I425*H425,2)</f>
        <v>0</v>
      </c>
      <c r="K425" s="280"/>
      <c r="L425" s="281"/>
      <c r="M425" s="282" t="s">
        <v>1</v>
      </c>
      <c r="N425" s="283" t="s">
        <v>44</v>
      </c>
      <c r="O425" s="93"/>
      <c r="P425" s="229">
        <f>O425*H425</f>
        <v>0</v>
      </c>
      <c r="Q425" s="229">
        <v>0.0060000000000000001</v>
      </c>
      <c r="R425" s="229">
        <f>Q425*H425</f>
        <v>0.93699600000000005</v>
      </c>
      <c r="S425" s="229">
        <v>0</v>
      </c>
      <c r="T425" s="230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31" t="s">
        <v>368</v>
      </c>
      <c r="AT425" s="231" t="s">
        <v>300</v>
      </c>
      <c r="AU425" s="231" t="s">
        <v>88</v>
      </c>
      <c r="AY425" s="19" t="s">
        <v>140</v>
      </c>
      <c r="BE425" s="232">
        <f>IF(N425="základní",J425,0)</f>
        <v>0</v>
      </c>
      <c r="BF425" s="232">
        <f>IF(N425="snížená",J425,0)</f>
        <v>0</v>
      </c>
      <c r="BG425" s="232">
        <f>IF(N425="zákl. přenesená",J425,0)</f>
        <v>0</v>
      </c>
      <c r="BH425" s="232">
        <f>IF(N425="sníž. přenesená",J425,0)</f>
        <v>0</v>
      </c>
      <c r="BI425" s="232">
        <f>IF(N425="nulová",J425,0)</f>
        <v>0</v>
      </c>
      <c r="BJ425" s="19" t="s">
        <v>86</v>
      </c>
      <c r="BK425" s="232">
        <f>ROUND(I425*H425,2)</f>
        <v>0</v>
      </c>
      <c r="BL425" s="19" t="s">
        <v>168</v>
      </c>
      <c r="BM425" s="231" t="s">
        <v>707</v>
      </c>
    </row>
    <row r="426" s="14" customFormat="1">
      <c r="A426" s="14"/>
      <c r="B426" s="251"/>
      <c r="C426" s="252"/>
      <c r="D426" s="242" t="s">
        <v>233</v>
      </c>
      <c r="E426" s="253" t="s">
        <v>1</v>
      </c>
      <c r="F426" s="254" t="s">
        <v>648</v>
      </c>
      <c r="G426" s="252"/>
      <c r="H426" s="255">
        <v>156.166</v>
      </c>
      <c r="I426" s="256"/>
      <c r="J426" s="252"/>
      <c r="K426" s="252"/>
      <c r="L426" s="257"/>
      <c r="M426" s="258"/>
      <c r="N426" s="259"/>
      <c r="O426" s="259"/>
      <c r="P426" s="259"/>
      <c r="Q426" s="259"/>
      <c r="R426" s="259"/>
      <c r="S426" s="259"/>
      <c r="T426" s="260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1" t="s">
        <v>233</v>
      </c>
      <c r="AU426" s="261" t="s">
        <v>88</v>
      </c>
      <c r="AV426" s="14" t="s">
        <v>88</v>
      </c>
      <c r="AW426" s="14" t="s">
        <v>35</v>
      </c>
      <c r="AX426" s="14" t="s">
        <v>86</v>
      </c>
      <c r="AY426" s="261" t="s">
        <v>140</v>
      </c>
    </row>
    <row r="427" s="2" customFormat="1" ht="24.15" customHeight="1">
      <c r="A427" s="40"/>
      <c r="B427" s="41"/>
      <c r="C427" s="219" t="s">
        <v>708</v>
      </c>
      <c r="D427" s="219" t="s">
        <v>141</v>
      </c>
      <c r="E427" s="220" t="s">
        <v>709</v>
      </c>
      <c r="F427" s="221" t="s">
        <v>710</v>
      </c>
      <c r="G427" s="222" t="s">
        <v>247</v>
      </c>
      <c r="H427" s="223">
        <v>1.083</v>
      </c>
      <c r="I427" s="224"/>
      <c r="J427" s="225">
        <f>ROUND(I427*H427,2)</f>
        <v>0</v>
      </c>
      <c r="K427" s="226"/>
      <c r="L427" s="46"/>
      <c r="M427" s="227" t="s">
        <v>1</v>
      </c>
      <c r="N427" s="228" t="s">
        <v>44</v>
      </c>
      <c r="O427" s="93"/>
      <c r="P427" s="229">
        <f>O427*H427</f>
        <v>0</v>
      </c>
      <c r="Q427" s="229">
        <v>0</v>
      </c>
      <c r="R427" s="229">
        <f>Q427*H427</f>
        <v>0</v>
      </c>
      <c r="S427" s="229">
        <v>0</v>
      </c>
      <c r="T427" s="230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31" t="s">
        <v>168</v>
      </c>
      <c r="AT427" s="231" t="s">
        <v>141</v>
      </c>
      <c r="AU427" s="231" t="s">
        <v>88</v>
      </c>
      <c r="AY427" s="19" t="s">
        <v>140</v>
      </c>
      <c r="BE427" s="232">
        <f>IF(N427="základní",J427,0)</f>
        <v>0</v>
      </c>
      <c r="BF427" s="232">
        <f>IF(N427="snížená",J427,0)</f>
        <v>0</v>
      </c>
      <c r="BG427" s="232">
        <f>IF(N427="zákl. přenesená",J427,0)</f>
        <v>0</v>
      </c>
      <c r="BH427" s="232">
        <f>IF(N427="sníž. přenesená",J427,0)</f>
        <v>0</v>
      </c>
      <c r="BI427" s="232">
        <f>IF(N427="nulová",J427,0)</f>
        <v>0</v>
      </c>
      <c r="BJ427" s="19" t="s">
        <v>86</v>
      </c>
      <c r="BK427" s="232">
        <f>ROUND(I427*H427,2)</f>
        <v>0</v>
      </c>
      <c r="BL427" s="19" t="s">
        <v>168</v>
      </c>
      <c r="BM427" s="231" t="s">
        <v>711</v>
      </c>
    </row>
    <row r="428" s="12" customFormat="1" ht="22.8" customHeight="1">
      <c r="A428" s="12"/>
      <c r="B428" s="205"/>
      <c r="C428" s="206"/>
      <c r="D428" s="207" t="s">
        <v>78</v>
      </c>
      <c r="E428" s="233" t="s">
        <v>712</v>
      </c>
      <c r="F428" s="233" t="s">
        <v>713</v>
      </c>
      <c r="G428" s="206"/>
      <c r="H428" s="206"/>
      <c r="I428" s="209"/>
      <c r="J428" s="234">
        <f>BK428</f>
        <v>0</v>
      </c>
      <c r="K428" s="206"/>
      <c r="L428" s="211"/>
      <c r="M428" s="212"/>
      <c r="N428" s="213"/>
      <c r="O428" s="213"/>
      <c r="P428" s="214">
        <f>SUM(P429:P438)</f>
        <v>0</v>
      </c>
      <c r="Q428" s="213"/>
      <c r="R428" s="214">
        <f>SUM(R429:R438)</f>
        <v>3.2102696400000004</v>
      </c>
      <c r="S428" s="213"/>
      <c r="T428" s="215">
        <f>SUM(T429:T438)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16" t="s">
        <v>88</v>
      </c>
      <c r="AT428" s="217" t="s">
        <v>78</v>
      </c>
      <c r="AU428" s="217" t="s">
        <v>86</v>
      </c>
      <c r="AY428" s="216" t="s">
        <v>140</v>
      </c>
      <c r="BK428" s="218">
        <f>SUM(BK429:BK438)</f>
        <v>0</v>
      </c>
    </row>
    <row r="429" s="2" customFormat="1" ht="24.15" customHeight="1">
      <c r="A429" s="40"/>
      <c r="B429" s="41"/>
      <c r="C429" s="219" t="s">
        <v>714</v>
      </c>
      <c r="D429" s="219" t="s">
        <v>141</v>
      </c>
      <c r="E429" s="220" t="s">
        <v>715</v>
      </c>
      <c r="F429" s="221" t="s">
        <v>716</v>
      </c>
      <c r="G429" s="222" t="s">
        <v>320</v>
      </c>
      <c r="H429" s="223">
        <v>30.25</v>
      </c>
      <c r="I429" s="224"/>
      <c r="J429" s="225">
        <f>ROUND(I429*H429,2)</f>
        <v>0</v>
      </c>
      <c r="K429" s="226"/>
      <c r="L429" s="46"/>
      <c r="M429" s="227" t="s">
        <v>1</v>
      </c>
      <c r="N429" s="228" t="s">
        <v>44</v>
      </c>
      <c r="O429" s="93"/>
      <c r="P429" s="229">
        <f>O429*H429</f>
        <v>0</v>
      </c>
      <c r="Q429" s="229">
        <v>0</v>
      </c>
      <c r="R429" s="229">
        <f>Q429*H429</f>
        <v>0</v>
      </c>
      <c r="S429" s="229">
        <v>0</v>
      </c>
      <c r="T429" s="230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31" t="s">
        <v>168</v>
      </c>
      <c r="AT429" s="231" t="s">
        <v>141</v>
      </c>
      <c r="AU429" s="231" t="s">
        <v>88</v>
      </c>
      <c r="AY429" s="19" t="s">
        <v>140</v>
      </c>
      <c r="BE429" s="232">
        <f>IF(N429="základní",J429,0)</f>
        <v>0</v>
      </c>
      <c r="BF429" s="232">
        <f>IF(N429="snížená",J429,0)</f>
        <v>0</v>
      </c>
      <c r="BG429" s="232">
        <f>IF(N429="zákl. přenesená",J429,0)</f>
        <v>0</v>
      </c>
      <c r="BH429" s="232">
        <f>IF(N429="sníž. přenesená",J429,0)</f>
        <v>0</v>
      </c>
      <c r="BI429" s="232">
        <f>IF(N429="nulová",J429,0)</f>
        <v>0</v>
      </c>
      <c r="BJ429" s="19" t="s">
        <v>86</v>
      </c>
      <c r="BK429" s="232">
        <f>ROUND(I429*H429,2)</f>
        <v>0</v>
      </c>
      <c r="BL429" s="19" t="s">
        <v>168</v>
      </c>
      <c r="BM429" s="231" t="s">
        <v>717</v>
      </c>
    </row>
    <row r="430" s="14" customFormat="1">
      <c r="A430" s="14"/>
      <c r="B430" s="251"/>
      <c r="C430" s="252"/>
      <c r="D430" s="242" t="s">
        <v>233</v>
      </c>
      <c r="E430" s="253" t="s">
        <v>1</v>
      </c>
      <c r="F430" s="254" t="s">
        <v>718</v>
      </c>
      <c r="G430" s="252"/>
      <c r="H430" s="255">
        <v>30.25</v>
      </c>
      <c r="I430" s="256"/>
      <c r="J430" s="252"/>
      <c r="K430" s="252"/>
      <c r="L430" s="257"/>
      <c r="M430" s="258"/>
      <c r="N430" s="259"/>
      <c r="O430" s="259"/>
      <c r="P430" s="259"/>
      <c r="Q430" s="259"/>
      <c r="R430" s="259"/>
      <c r="S430" s="259"/>
      <c r="T430" s="260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1" t="s">
        <v>233</v>
      </c>
      <c r="AU430" s="261" t="s">
        <v>88</v>
      </c>
      <c r="AV430" s="14" t="s">
        <v>88</v>
      </c>
      <c r="AW430" s="14" t="s">
        <v>35</v>
      </c>
      <c r="AX430" s="14" t="s">
        <v>86</v>
      </c>
      <c r="AY430" s="261" t="s">
        <v>140</v>
      </c>
    </row>
    <row r="431" s="2" customFormat="1" ht="16.5" customHeight="1">
      <c r="A431" s="40"/>
      <c r="B431" s="41"/>
      <c r="C431" s="273" t="s">
        <v>719</v>
      </c>
      <c r="D431" s="273" t="s">
        <v>300</v>
      </c>
      <c r="E431" s="274" t="s">
        <v>720</v>
      </c>
      <c r="F431" s="275" t="s">
        <v>721</v>
      </c>
      <c r="G431" s="276" t="s">
        <v>231</v>
      </c>
      <c r="H431" s="277">
        <v>0.32700000000000001</v>
      </c>
      <c r="I431" s="278"/>
      <c r="J431" s="279">
        <f>ROUND(I431*H431,2)</f>
        <v>0</v>
      </c>
      <c r="K431" s="280"/>
      <c r="L431" s="281"/>
      <c r="M431" s="282" t="s">
        <v>1</v>
      </c>
      <c r="N431" s="283" t="s">
        <v>44</v>
      </c>
      <c r="O431" s="93"/>
      <c r="P431" s="229">
        <f>O431*H431</f>
        <v>0</v>
      </c>
      <c r="Q431" s="229">
        <v>0.55000000000000004</v>
      </c>
      <c r="R431" s="229">
        <f>Q431*H431</f>
        <v>0.17985000000000001</v>
      </c>
      <c r="S431" s="229">
        <v>0</v>
      </c>
      <c r="T431" s="230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31" t="s">
        <v>368</v>
      </c>
      <c r="AT431" s="231" t="s">
        <v>300</v>
      </c>
      <c r="AU431" s="231" t="s">
        <v>88</v>
      </c>
      <c r="AY431" s="19" t="s">
        <v>140</v>
      </c>
      <c r="BE431" s="232">
        <f>IF(N431="základní",J431,0)</f>
        <v>0</v>
      </c>
      <c r="BF431" s="232">
        <f>IF(N431="snížená",J431,0)</f>
        <v>0</v>
      </c>
      <c r="BG431" s="232">
        <f>IF(N431="zákl. přenesená",J431,0)</f>
        <v>0</v>
      </c>
      <c r="BH431" s="232">
        <f>IF(N431="sníž. přenesená",J431,0)</f>
        <v>0</v>
      </c>
      <c r="BI431" s="232">
        <f>IF(N431="nulová",J431,0)</f>
        <v>0</v>
      </c>
      <c r="BJ431" s="19" t="s">
        <v>86</v>
      </c>
      <c r="BK431" s="232">
        <f>ROUND(I431*H431,2)</f>
        <v>0</v>
      </c>
      <c r="BL431" s="19" t="s">
        <v>168</v>
      </c>
      <c r="BM431" s="231" t="s">
        <v>722</v>
      </c>
    </row>
    <row r="432" s="14" customFormat="1">
      <c r="A432" s="14"/>
      <c r="B432" s="251"/>
      <c r="C432" s="252"/>
      <c r="D432" s="242" t="s">
        <v>233</v>
      </c>
      <c r="E432" s="253" t="s">
        <v>1</v>
      </c>
      <c r="F432" s="254" t="s">
        <v>723</v>
      </c>
      <c r="G432" s="252"/>
      <c r="H432" s="255">
        <v>0.32700000000000001</v>
      </c>
      <c r="I432" s="256"/>
      <c r="J432" s="252"/>
      <c r="K432" s="252"/>
      <c r="L432" s="257"/>
      <c r="M432" s="258"/>
      <c r="N432" s="259"/>
      <c r="O432" s="259"/>
      <c r="P432" s="259"/>
      <c r="Q432" s="259"/>
      <c r="R432" s="259"/>
      <c r="S432" s="259"/>
      <c r="T432" s="260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1" t="s">
        <v>233</v>
      </c>
      <c r="AU432" s="261" t="s">
        <v>88</v>
      </c>
      <c r="AV432" s="14" t="s">
        <v>88</v>
      </c>
      <c r="AW432" s="14" t="s">
        <v>35</v>
      </c>
      <c r="AX432" s="14" t="s">
        <v>86</v>
      </c>
      <c r="AY432" s="261" t="s">
        <v>140</v>
      </c>
    </row>
    <row r="433" s="2" customFormat="1" ht="24.15" customHeight="1">
      <c r="A433" s="40"/>
      <c r="B433" s="41"/>
      <c r="C433" s="219" t="s">
        <v>724</v>
      </c>
      <c r="D433" s="219" t="s">
        <v>141</v>
      </c>
      <c r="E433" s="220" t="s">
        <v>725</v>
      </c>
      <c r="F433" s="221" t="s">
        <v>726</v>
      </c>
      <c r="G433" s="222" t="s">
        <v>267</v>
      </c>
      <c r="H433" s="223">
        <v>6.0499999999999998</v>
      </c>
      <c r="I433" s="224"/>
      <c r="J433" s="225">
        <f>ROUND(I433*H433,2)</f>
        <v>0</v>
      </c>
      <c r="K433" s="226"/>
      <c r="L433" s="46"/>
      <c r="M433" s="227" t="s">
        <v>1</v>
      </c>
      <c r="N433" s="228" t="s">
        <v>44</v>
      </c>
      <c r="O433" s="93"/>
      <c r="P433" s="229">
        <f>O433*H433</f>
        <v>0</v>
      </c>
      <c r="Q433" s="229">
        <v>0.01434</v>
      </c>
      <c r="R433" s="229">
        <f>Q433*H433</f>
        <v>0.086757000000000001</v>
      </c>
      <c r="S433" s="229">
        <v>0</v>
      </c>
      <c r="T433" s="230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31" t="s">
        <v>168</v>
      </c>
      <c r="AT433" s="231" t="s">
        <v>141</v>
      </c>
      <c r="AU433" s="231" t="s">
        <v>88</v>
      </c>
      <c r="AY433" s="19" t="s">
        <v>140</v>
      </c>
      <c r="BE433" s="232">
        <f>IF(N433="základní",J433,0)</f>
        <v>0</v>
      </c>
      <c r="BF433" s="232">
        <f>IF(N433="snížená",J433,0)</f>
        <v>0</v>
      </c>
      <c r="BG433" s="232">
        <f>IF(N433="zákl. přenesená",J433,0)</f>
        <v>0</v>
      </c>
      <c r="BH433" s="232">
        <f>IF(N433="sníž. přenesená",J433,0)</f>
        <v>0</v>
      </c>
      <c r="BI433" s="232">
        <f>IF(N433="nulová",J433,0)</f>
        <v>0</v>
      </c>
      <c r="BJ433" s="19" t="s">
        <v>86</v>
      </c>
      <c r="BK433" s="232">
        <f>ROUND(I433*H433,2)</f>
        <v>0</v>
      </c>
      <c r="BL433" s="19" t="s">
        <v>168</v>
      </c>
      <c r="BM433" s="231" t="s">
        <v>727</v>
      </c>
    </row>
    <row r="434" s="14" customFormat="1">
      <c r="A434" s="14"/>
      <c r="B434" s="251"/>
      <c r="C434" s="252"/>
      <c r="D434" s="242" t="s">
        <v>233</v>
      </c>
      <c r="E434" s="253" t="s">
        <v>1</v>
      </c>
      <c r="F434" s="254" t="s">
        <v>728</v>
      </c>
      <c r="G434" s="252"/>
      <c r="H434" s="255">
        <v>6.0499999999999998</v>
      </c>
      <c r="I434" s="256"/>
      <c r="J434" s="252"/>
      <c r="K434" s="252"/>
      <c r="L434" s="257"/>
      <c r="M434" s="258"/>
      <c r="N434" s="259"/>
      <c r="O434" s="259"/>
      <c r="P434" s="259"/>
      <c r="Q434" s="259"/>
      <c r="R434" s="259"/>
      <c r="S434" s="259"/>
      <c r="T434" s="260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1" t="s">
        <v>233</v>
      </c>
      <c r="AU434" s="261" t="s">
        <v>88</v>
      </c>
      <c r="AV434" s="14" t="s">
        <v>88</v>
      </c>
      <c r="AW434" s="14" t="s">
        <v>35</v>
      </c>
      <c r="AX434" s="14" t="s">
        <v>86</v>
      </c>
      <c r="AY434" s="261" t="s">
        <v>140</v>
      </c>
    </row>
    <row r="435" s="2" customFormat="1" ht="24.15" customHeight="1">
      <c r="A435" s="40"/>
      <c r="B435" s="41"/>
      <c r="C435" s="219" t="s">
        <v>729</v>
      </c>
      <c r="D435" s="219" t="s">
        <v>141</v>
      </c>
      <c r="E435" s="220" t="s">
        <v>730</v>
      </c>
      <c r="F435" s="221" t="s">
        <v>731</v>
      </c>
      <c r="G435" s="222" t="s">
        <v>267</v>
      </c>
      <c r="H435" s="223">
        <v>300.988</v>
      </c>
      <c r="I435" s="224"/>
      <c r="J435" s="225">
        <f>ROUND(I435*H435,2)</f>
        <v>0</v>
      </c>
      <c r="K435" s="226"/>
      <c r="L435" s="46"/>
      <c r="M435" s="227" t="s">
        <v>1</v>
      </c>
      <c r="N435" s="228" t="s">
        <v>44</v>
      </c>
      <c r="O435" s="93"/>
      <c r="P435" s="229">
        <f>O435*H435</f>
        <v>0</v>
      </c>
      <c r="Q435" s="229">
        <v>0.0097800000000000005</v>
      </c>
      <c r="R435" s="229">
        <f>Q435*H435</f>
        <v>2.9436626400000003</v>
      </c>
      <c r="S435" s="229">
        <v>0</v>
      </c>
      <c r="T435" s="230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31" t="s">
        <v>168</v>
      </c>
      <c r="AT435" s="231" t="s">
        <v>141</v>
      </c>
      <c r="AU435" s="231" t="s">
        <v>88</v>
      </c>
      <c r="AY435" s="19" t="s">
        <v>140</v>
      </c>
      <c r="BE435" s="232">
        <f>IF(N435="základní",J435,0)</f>
        <v>0</v>
      </c>
      <c r="BF435" s="232">
        <f>IF(N435="snížená",J435,0)</f>
        <v>0</v>
      </c>
      <c r="BG435" s="232">
        <f>IF(N435="zákl. přenesená",J435,0)</f>
        <v>0</v>
      </c>
      <c r="BH435" s="232">
        <f>IF(N435="sníž. přenesená",J435,0)</f>
        <v>0</v>
      </c>
      <c r="BI435" s="232">
        <f>IF(N435="nulová",J435,0)</f>
        <v>0</v>
      </c>
      <c r="BJ435" s="19" t="s">
        <v>86</v>
      </c>
      <c r="BK435" s="232">
        <f>ROUND(I435*H435,2)</f>
        <v>0</v>
      </c>
      <c r="BL435" s="19" t="s">
        <v>168</v>
      </c>
      <c r="BM435" s="231" t="s">
        <v>732</v>
      </c>
    </row>
    <row r="436" s="13" customFormat="1">
      <c r="A436" s="13"/>
      <c r="B436" s="240"/>
      <c r="C436" s="241"/>
      <c r="D436" s="242" t="s">
        <v>233</v>
      </c>
      <c r="E436" s="243" t="s">
        <v>1</v>
      </c>
      <c r="F436" s="244" t="s">
        <v>516</v>
      </c>
      <c r="G436" s="241"/>
      <c r="H436" s="243" t="s">
        <v>1</v>
      </c>
      <c r="I436" s="245"/>
      <c r="J436" s="241"/>
      <c r="K436" s="241"/>
      <c r="L436" s="246"/>
      <c r="M436" s="247"/>
      <c r="N436" s="248"/>
      <c r="O436" s="248"/>
      <c r="P436" s="248"/>
      <c r="Q436" s="248"/>
      <c r="R436" s="248"/>
      <c r="S436" s="248"/>
      <c r="T436" s="24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0" t="s">
        <v>233</v>
      </c>
      <c r="AU436" s="250" t="s">
        <v>88</v>
      </c>
      <c r="AV436" s="13" t="s">
        <v>86</v>
      </c>
      <c r="AW436" s="13" t="s">
        <v>35</v>
      </c>
      <c r="AX436" s="13" t="s">
        <v>79</v>
      </c>
      <c r="AY436" s="250" t="s">
        <v>140</v>
      </c>
    </row>
    <row r="437" s="14" customFormat="1">
      <c r="A437" s="14"/>
      <c r="B437" s="251"/>
      <c r="C437" s="252"/>
      <c r="D437" s="242" t="s">
        <v>233</v>
      </c>
      <c r="E437" s="253" t="s">
        <v>1</v>
      </c>
      <c r="F437" s="254" t="s">
        <v>733</v>
      </c>
      <c r="G437" s="252"/>
      <c r="H437" s="255">
        <v>300.988</v>
      </c>
      <c r="I437" s="256"/>
      <c r="J437" s="252"/>
      <c r="K437" s="252"/>
      <c r="L437" s="257"/>
      <c r="M437" s="258"/>
      <c r="N437" s="259"/>
      <c r="O437" s="259"/>
      <c r="P437" s="259"/>
      <c r="Q437" s="259"/>
      <c r="R437" s="259"/>
      <c r="S437" s="259"/>
      <c r="T437" s="260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1" t="s">
        <v>233</v>
      </c>
      <c r="AU437" s="261" t="s">
        <v>88</v>
      </c>
      <c r="AV437" s="14" t="s">
        <v>88</v>
      </c>
      <c r="AW437" s="14" t="s">
        <v>35</v>
      </c>
      <c r="AX437" s="14" t="s">
        <v>86</v>
      </c>
      <c r="AY437" s="261" t="s">
        <v>140</v>
      </c>
    </row>
    <row r="438" s="2" customFormat="1" ht="24.15" customHeight="1">
      <c r="A438" s="40"/>
      <c r="B438" s="41"/>
      <c r="C438" s="219" t="s">
        <v>734</v>
      </c>
      <c r="D438" s="219" t="s">
        <v>141</v>
      </c>
      <c r="E438" s="220" t="s">
        <v>735</v>
      </c>
      <c r="F438" s="221" t="s">
        <v>736</v>
      </c>
      <c r="G438" s="222" t="s">
        <v>247</v>
      </c>
      <c r="H438" s="223">
        <v>3.21</v>
      </c>
      <c r="I438" s="224"/>
      <c r="J438" s="225">
        <f>ROUND(I438*H438,2)</f>
        <v>0</v>
      </c>
      <c r="K438" s="226"/>
      <c r="L438" s="46"/>
      <c r="M438" s="227" t="s">
        <v>1</v>
      </c>
      <c r="N438" s="228" t="s">
        <v>44</v>
      </c>
      <c r="O438" s="93"/>
      <c r="P438" s="229">
        <f>O438*H438</f>
        <v>0</v>
      </c>
      <c r="Q438" s="229">
        <v>0</v>
      </c>
      <c r="R438" s="229">
        <f>Q438*H438</f>
        <v>0</v>
      </c>
      <c r="S438" s="229">
        <v>0</v>
      </c>
      <c r="T438" s="230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31" t="s">
        <v>168</v>
      </c>
      <c r="AT438" s="231" t="s">
        <v>141</v>
      </c>
      <c r="AU438" s="231" t="s">
        <v>88</v>
      </c>
      <c r="AY438" s="19" t="s">
        <v>140</v>
      </c>
      <c r="BE438" s="232">
        <f>IF(N438="základní",J438,0)</f>
        <v>0</v>
      </c>
      <c r="BF438" s="232">
        <f>IF(N438="snížená",J438,0)</f>
        <v>0</v>
      </c>
      <c r="BG438" s="232">
        <f>IF(N438="zákl. přenesená",J438,0)</f>
        <v>0</v>
      </c>
      <c r="BH438" s="232">
        <f>IF(N438="sníž. přenesená",J438,0)</f>
        <v>0</v>
      </c>
      <c r="BI438" s="232">
        <f>IF(N438="nulová",J438,0)</f>
        <v>0</v>
      </c>
      <c r="BJ438" s="19" t="s">
        <v>86</v>
      </c>
      <c r="BK438" s="232">
        <f>ROUND(I438*H438,2)</f>
        <v>0</v>
      </c>
      <c r="BL438" s="19" t="s">
        <v>168</v>
      </c>
      <c r="BM438" s="231" t="s">
        <v>737</v>
      </c>
    </row>
    <row r="439" s="12" customFormat="1" ht="22.8" customHeight="1">
      <c r="A439" s="12"/>
      <c r="B439" s="205"/>
      <c r="C439" s="206"/>
      <c r="D439" s="207" t="s">
        <v>78</v>
      </c>
      <c r="E439" s="233" t="s">
        <v>738</v>
      </c>
      <c r="F439" s="233" t="s">
        <v>739</v>
      </c>
      <c r="G439" s="206"/>
      <c r="H439" s="206"/>
      <c r="I439" s="209"/>
      <c r="J439" s="234">
        <f>BK439</f>
        <v>0</v>
      </c>
      <c r="K439" s="206"/>
      <c r="L439" s="211"/>
      <c r="M439" s="212"/>
      <c r="N439" s="213"/>
      <c r="O439" s="213"/>
      <c r="P439" s="214">
        <f>SUM(P440:P447)</f>
        <v>0</v>
      </c>
      <c r="Q439" s="213"/>
      <c r="R439" s="214">
        <f>SUM(R440:R447)</f>
        <v>4.6181064400000009</v>
      </c>
      <c r="S439" s="213"/>
      <c r="T439" s="215">
        <f>SUM(T440:T447)</f>
        <v>0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216" t="s">
        <v>88</v>
      </c>
      <c r="AT439" s="217" t="s">
        <v>78</v>
      </c>
      <c r="AU439" s="217" t="s">
        <v>86</v>
      </c>
      <c r="AY439" s="216" t="s">
        <v>140</v>
      </c>
      <c r="BK439" s="218">
        <f>SUM(BK440:BK447)</f>
        <v>0</v>
      </c>
    </row>
    <row r="440" s="2" customFormat="1" ht="24.15" customHeight="1">
      <c r="A440" s="40"/>
      <c r="B440" s="41"/>
      <c r="C440" s="219" t="s">
        <v>740</v>
      </c>
      <c r="D440" s="219" t="s">
        <v>141</v>
      </c>
      <c r="E440" s="220" t="s">
        <v>741</v>
      </c>
      <c r="F440" s="221" t="s">
        <v>742</v>
      </c>
      <c r="G440" s="222" t="s">
        <v>267</v>
      </c>
      <c r="H440" s="223">
        <v>76.189999999999998</v>
      </c>
      <c r="I440" s="224"/>
      <c r="J440" s="225">
        <f>ROUND(I440*H440,2)</f>
        <v>0</v>
      </c>
      <c r="K440" s="226"/>
      <c r="L440" s="46"/>
      <c r="M440" s="227" t="s">
        <v>1</v>
      </c>
      <c r="N440" s="228" t="s">
        <v>44</v>
      </c>
      <c r="O440" s="93"/>
      <c r="P440" s="229">
        <f>O440*H440</f>
        <v>0</v>
      </c>
      <c r="Q440" s="229">
        <v>0.022610000000000002</v>
      </c>
      <c r="R440" s="229">
        <f>Q440*H440</f>
        <v>1.7226559000000001</v>
      </c>
      <c r="S440" s="229">
        <v>0</v>
      </c>
      <c r="T440" s="230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31" t="s">
        <v>168</v>
      </c>
      <c r="AT440" s="231" t="s">
        <v>141</v>
      </c>
      <c r="AU440" s="231" t="s">
        <v>88</v>
      </c>
      <c r="AY440" s="19" t="s">
        <v>140</v>
      </c>
      <c r="BE440" s="232">
        <f>IF(N440="základní",J440,0)</f>
        <v>0</v>
      </c>
      <c r="BF440" s="232">
        <f>IF(N440="snížená",J440,0)</f>
        <v>0</v>
      </c>
      <c r="BG440" s="232">
        <f>IF(N440="zákl. přenesená",J440,0)</f>
        <v>0</v>
      </c>
      <c r="BH440" s="232">
        <f>IF(N440="sníž. přenesená",J440,0)</f>
        <v>0</v>
      </c>
      <c r="BI440" s="232">
        <f>IF(N440="nulová",J440,0)</f>
        <v>0</v>
      </c>
      <c r="BJ440" s="19" t="s">
        <v>86</v>
      </c>
      <c r="BK440" s="232">
        <f>ROUND(I440*H440,2)</f>
        <v>0</v>
      </c>
      <c r="BL440" s="19" t="s">
        <v>168</v>
      </c>
      <c r="BM440" s="231" t="s">
        <v>743</v>
      </c>
    </row>
    <row r="441" s="13" customFormat="1">
      <c r="A441" s="13"/>
      <c r="B441" s="240"/>
      <c r="C441" s="241"/>
      <c r="D441" s="242" t="s">
        <v>233</v>
      </c>
      <c r="E441" s="243" t="s">
        <v>1</v>
      </c>
      <c r="F441" s="244" t="s">
        <v>282</v>
      </c>
      <c r="G441" s="241"/>
      <c r="H441" s="243" t="s">
        <v>1</v>
      </c>
      <c r="I441" s="245"/>
      <c r="J441" s="241"/>
      <c r="K441" s="241"/>
      <c r="L441" s="246"/>
      <c r="M441" s="247"/>
      <c r="N441" s="248"/>
      <c r="O441" s="248"/>
      <c r="P441" s="248"/>
      <c r="Q441" s="248"/>
      <c r="R441" s="248"/>
      <c r="S441" s="248"/>
      <c r="T441" s="24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0" t="s">
        <v>233</v>
      </c>
      <c r="AU441" s="250" t="s">
        <v>88</v>
      </c>
      <c r="AV441" s="13" t="s">
        <v>86</v>
      </c>
      <c r="AW441" s="13" t="s">
        <v>35</v>
      </c>
      <c r="AX441" s="13" t="s">
        <v>79</v>
      </c>
      <c r="AY441" s="250" t="s">
        <v>140</v>
      </c>
    </row>
    <row r="442" s="14" customFormat="1">
      <c r="A442" s="14"/>
      <c r="B442" s="251"/>
      <c r="C442" s="252"/>
      <c r="D442" s="242" t="s">
        <v>233</v>
      </c>
      <c r="E442" s="253" t="s">
        <v>1</v>
      </c>
      <c r="F442" s="254" t="s">
        <v>744</v>
      </c>
      <c r="G442" s="252"/>
      <c r="H442" s="255">
        <v>76.189999999999998</v>
      </c>
      <c r="I442" s="256"/>
      <c r="J442" s="252"/>
      <c r="K442" s="252"/>
      <c r="L442" s="257"/>
      <c r="M442" s="258"/>
      <c r="N442" s="259"/>
      <c r="O442" s="259"/>
      <c r="P442" s="259"/>
      <c r="Q442" s="259"/>
      <c r="R442" s="259"/>
      <c r="S442" s="259"/>
      <c r="T442" s="260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1" t="s">
        <v>233</v>
      </c>
      <c r="AU442" s="261" t="s">
        <v>88</v>
      </c>
      <c r="AV442" s="14" t="s">
        <v>88</v>
      </c>
      <c r="AW442" s="14" t="s">
        <v>35</v>
      </c>
      <c r="AX442" s="14" t="s">
        <v>86</v>
      </c>
      <c r="AY442" s="261" t="s">
        <v>140</v>
      </c>
    </row>
    <row r="443" s="2" customFormat="1" ht="24.15" customHeight="1">
      <c r="A443" s="40"/>
      <c r="B443" s="41"/>
      <c r="C443" s="219" t="s">
        <v>745</v>
      </c>
      <c r="D443" s="219" t="s">
        <v>141</v>
      </c>
      <c r="E443" s="220" t="s">
        <v>746</v>
      </c>
      <c r="F443" s="221" t="s">
        <v>747</v>
      </c>
      <c r="G443" s="222" t="s">
        <v>267</v>
      </c>
      <c r="H443" s="223">
        <v>61.158000000000001</v>
      </c>
      <c r="I443" s="224"/>
      <c r="J443" s="225">
        <f>ROUND(I443*H443,2)</f>
        <v>0</v>
      </c>
      <c r="K443" s="226"/>
      <c r="L443" s="46"/>
      <c r="M443" s="227" t="s">
        <v>1</v>
      </c>
      <c r="N443" s="228" t="s">
        <v>44</v>
      </c>
      <c r="O443" s="93"/>
      <c r="P443" s="229">
        <f>O443*H443</f>
        <v>0</v>
      </c>
      <c r="Q443" s="229">
        <v>0.045130000000000003</v>
      </c>
      <c r="R443" s="229">
        <f>Q443*H443</f>
        <v>2.7600605400000005</v>
      </c>
      <c r="S443" s="229">
        <v>0</v>
      </c>
      <c r="T443" s="230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31" t="s">
        <v>168</v>
      </c>
      <c r="AT443" s="231" t="s">
        <v>141</v>
      </c>
      <c r="AU443" s="231" t="s">
        <v>88</v>
      </c>
      <c r="AY443" s="19" t="s">
        <v>140</v>
      </c>
      <c r="BE443" s="232">
        <f>IF(N443="základní",J443,0)</f>
        <v>0</v>
      </c>
      <c r="BF443" s="232">
        <f>IF(N443="snížená",J443,0)</f>
        <v>0</v>
      </c>
      <c r="BG443" s="232">
        <f>IF(N443="zákl. přenesená",J443,0)</f>
        <v>0</v>
      </c>
      <c r="BH443" s="232">
        <f>IF(N443="sníž. přenesená",J443,0)</f>
        <v>0</v>
      </c>
      <c r="BI443" s="232">
        <f>IF(N443="nulová",J443,0)</f>
        <v>0</v>
      </c>
      <c r="BJ443" s="19" t="s">
        <v>86</v>
      </c>
      <c r="BK443" s="232">
        <f>ROUND(I443*H443,2)</f>
        <v>0</v>
      </c>
      <c r="BL443" s="19" t="s">
        <v>168</v>
      </c>
      <c r="BM443" s="231" t="s">
        <v>748</v>
      </c>
    </row>
    <row r="444" s="13" customFormat="1">
      <c r="A444" s="13"/>
      <c r="B444" s="240"/>
      <c r="C444" s="241"/>
      <c r="D444" s="242" t="s">
        <v>233</v>
      </c>
      <c r="E444" s="243" t="s">
        <v>1</v>
      </c>
      <c r="F444" s="244" t="s">
        <v>282</v>
      </c>
      <c r="G444" s="241"/>
      <c r="H444" s="243" t="s">
        <v>1</v>
      </c>
      <c r="I444" s="245"/>
      <c r="J444" s="241"/>
      <c r="K444" s="241"/>
      <c r="L444" s="246"/>
      <c r="M444" s="247"/>
      <c r="N444" s="248"/>
      <c r="O444" s="248"/>
      <c r="P444" s="248"/>
      <c r="Q444" s="248"/>
      <c r="R444" s="248"/>
      <c r="S444" s="248"/>
      <c r="T444" s="249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0" t="s">
        <v>233</v>
      </c>
      <c r="AU444" s="250" t="s">
        <v>88</v>
      </c>
      <c r="AV444" s="13" t="s">
        <v>86</v>
      </c>
      <c r="AW444" s="13" t="s">
        <v>35</v>
      </c>
      <c r="AX444" s="13" t="s">
        <v>79</v>
      </c>
      <c r="AY444" s="250" t="s">
        <v>140</v>
      </c>
    </row>
    <row r="445" s="14" customFormat="1">
      <c r="A445" s="14"/>
      <c r="B445" s="251"/>
      <c r="C445" s="252"/>
      <c r="D445" s="242" t="s">
        <v>233</v>
      </c>
      <c r="E445" s="253" t="s">
        <v>1</v>
      </c>
      <c r="F445" s="254" t="s">
        <v>749</v>
      </c>
      <c r="G445" s="252"/>
      <c r="H445" s="255">
        <v>61.158000000000001</v>
      </c>
      <c r="I445" s="256"/>
      <c r="J445" s="252"/>
      <c r="K445" s="252"/>
      <c r="L445" s="257"/>
      <c r="M445" s="258"/>
      <c r="N445" s="259"/>
      <c r="O445" s="259"/>
      <c r="P445" s="259"/>
      <c r="Q445" s="259"/>
      <c r="R445" s="259"/>
      <c r="S445" s="259"/>
      <c r="T445" s="260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1" t="s">
        <v>233</v>
      </c>
      <c r="AU445" s="261" t="s">
        <v>88</v>
      </c>
      <c r="AV445" s="14" t="s">
        <v>88</v>
      </c>
      <c r="AW445" s="14" t="s">
        <v>35</v>
      </c>
      <c r="AX445" s="14" t="s">
        <v>86</v>
      </c>
      <c r="AY445" s="261" t="s">
        <v>140</v>
      </c>
    </row>
    <row r="446" s="2" customFormat="1" ht="21.75" customHeight="1">
      <c r="A446" s="40"/>
      <c r="B446" s="41"/>
      <c r="C446" s="219" t="s">
        <v>750</v>
      </c>
      <c r="D446" s="219" t="s">
        <v>141</v>
      </c>
      <c r="E446" s="220" t="s">
        <v>751</v>
      </c>
      <c r="F446" s="221" t="s">
        <v>752</v>
      </c>
      <c r="G446" s="222" t="s">
        <v>753</v>
      </c>
      <c r="H446" s="223">
        <v>3</v>
      </c>
      <c r="I446" s="224"/>
      <c r="J446" s="225">
        <f>ROUND(I446*H446,2)</f>
        <v>0</v>
      </c>
      <c r="K446" s="226"/>
      <c r="L446" s="46"/>
      <c r="M446" s="227" t="s">
        <v>1</v>
      </c>
      <c r="N446" s="228" t="s">
        <v>44</v>
      </c>
      <c r="O446" s="93"/>
      <c r="P446" s="229">
        <f>O446*H446</f>
        <v>0</v>
      </c>
      <c r="Q446" s="229">
        <v>0.045130000000000003</v>
      </c>
      <c r="R446" s="229">
        <f>Q446*H446</f>
        <v>0.13539000000000001</v>
      </c>
      <c r="S446" s="229">
        <v>0</v>
      </c>
      <c r="T446" s="230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31" t="s">
        <v>168</v>
      </c>
      <c r="AT446" s="231" t="s">
        <v>141</v>
      </c>
      <c r="AU446" s="231" t="s">
        <v>88</v>
      </c>
      <c r="AY446" s="19" t="s">
        <v>140</v>
      </c>
      <c r="BE446" s="232">
        <f>IF(N446="základní",J446,0)</f>
        <v>0</v>
      </c>
      <c r="BF446" s="232">
        <f>IF(N446="snížená",J446,0)</f>
        <v>0</v>
      </c>
      <c r="BG446" s="232">
        <f>IF(N446="zákl. přenesená",J446,0)</f>
        <v>0</v>
      </c>
      <c r="BH446" s="232">
        <f>IF(N446="sníž. přenesená",J446,0)</f>
        <v>0</v>
      </c>
      <c r="BI446" s="232">
        <f>IF(N446="nulová",J446,0)</f>
        <v>0</v>
      </c>
      <c r="BJ446" s="19" t="s">
        <v>86</v>
      </c>
      <c r="BK446" s="232">
        <f>ROUND(I446*H446,2)</f>
        <v>0</v>
      </c>
      <c r="BL446" s="19" t="s">
        <v>168</v>
      </c>
      <c r="BM446" s="231" t="s">
        <v>754</v>
      </c>
    </row>
    <row r="447" s="2" customFormat="1" ht="24.15" customHeight="1">
      <c r="A447" s="40"/>
      <c r="B447" s="41"/>
      <c r="C447" s="219" t="s">
        <v>755</v>
      </c>
      <c r="D447" s="219" t="s">
        <v>141</v>
      </c>
      <c r="E447" s="220" t="s">
        <v>756</v>
      </c>
      <c r="F447" s="221" t="s">
        <v>757</v>
      </c>
      <c r="G447" s="222" t="s">
        <v>247</v>
      </c>
      <c r="H447" s="223">
        <v>4.6180000000000003</v>
      </c>
      <c r="I447" s="224"/>
      <c r="J447" s="225">
        <f>ROUND(I447*H447,2)</f>
        <v>0</v>
      </c>
      <c r="K447" s="226"/>
      <c r="L447" s="46"/>
      <c r="M447" s="227" t="s">
        <v>1</v>
      </c>
      <c r="N447" s="228" t="s">
        <v>44</v>
      </c>
      <c r="O447" s="93"/>
      <c r="P447" s="229">
        <f>O447*H447</f>
        <v>0</v>
      </c>
      <c r="Q447" s="229">
        <v>0</v>
      </c>
      <c r="R447" s="229">
        <f>Q447*H447</f>
        <v>0</v>
      </c>
      <c r="S447" s="229">
        <v>0</v>
      </c>
      <c r="T447" s="230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31" t="s">
        <v>168</v>
      </c>
      <c r="AT447" s="231" t="s">
        <v>141</v>
      </c>
      <c r="AU447" s="231" t="s">
        <v>88</v>
      </c>
      <c r="AY447" s="19" t="s">
        <v>140</v>
      </c>
      <c r="BE447" s="232">
        <f>IF(N447="základní",J447,0)</f>
        <v>0</v>
      </c>
      <c r="BF447" s="232">
        <f>IF(N447="snížená",J447,0)</f>
        <v>0</v>
      </c>
      <c r="BG447" s="232">
        <f>IF(N447="zákl. přenesená",J447,0)</f>
        <v>0</v>
      </c>
      <c r="BH447" s="232">
        <f>IF(N447="sníž. přenesená",J447,0)</f>
        <v>0</v>
      </c>
      <c r="BI447" s="232">
        <f>IF(N447="nulová",J447,0)</f>
        <v>0</v>
      </c>
      <c r="BJ447" s="19" t="s">
        <v>86</v>
      </c>
      <c r="BK447" s="232">
        <f>ROUND(I447*H447,2)</f>
        <v>0</v>
      </c>
      <c r="BL447" s="19" t="s">
        <v>168</v>
      </c>
      <c r="BM447" s="231" t="s">
        <v>758</v>
      </c>
    </row>
    <row r="448" s="12" customFormat="1" ht="22.8" customHeight="1">
      <c r="A448" s="12"/>
      <c r="B448" s="205"/>
      <c r="C448" s="206"/>
      <c r="D448" s="207" t="s">
        <v>78</v>
      </c>
      <c r="E448" s="233" t="s">
        <v>759</v>
      </c>
      <c r="F448" s="233" t="s">
        <v>760</v>
      </c>
      <c r="G448" s="206"/>
      <c r="H448" s="206"/>
      <c r="I448" s="209"/>
      <c r="J448" s="234">
        <f>BK448</f>
        <v>0</v>
      </c>
      <c r="K448" s="206"/>
      <c r="L448" s="211"/>
      <c r="M448" s="212"/>
      <c r="N448" s="213"/>
      <c r="O448" s="213"/>
      <c r="P448" s="214">
        <f>SUM(P449:P464)</f>
        <v>0</v>
      </c>
      <c r="Q448" s="213"/>
      <c r="R448" s="214">
        <f>SUM(R449:R464)</f>
        <v>0.066474000000000005</v>
      </c>
      <c r="S448" s="213"/>
      <c r="T448" s="215">
        <f>SUM(T449:T464)</f>
        <v>0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216" t="s">
        <v>88</v>
      </c>
      <c r="AT448" s="217" t="s">
        <v>78</v>
      </c>
      <c r="AU448" s="217" t="s">
        <v>86</v>
      </c>
      <c r="AY448" s="216" t="s">
        <v>140</v>
      </c>
      <c r="BK448" s="218">
        <f>SUM(BK449:BK464)</f>
        <v>0</v>
      </c>
    </row>
    <row r="449" s="2" customFormat="1" ht="24.15" customHeight="1">
      <c r="A449" s="40"/>
      <c r="B449" s="41"/>
      <c r="C449" s="219" t="s">
        <v>761</v>
      </c>
      <c r="D449" s="219" t="s">
        <v>141</v>
      </c>
      <c r="E449" s="220" t="s">
        <v>762</v>
      </c>
      <c r="F449" s="221" t="s">
        <v>763</v>
      </c>
      <c r="G449" s="222" t="s">
        <v>320</v>
      </c>
      <c r="H449" s="223">
        <v>39.75</v>
      </c>
      <c r="I449" s="224"/>
      <c r="J449" s="225">
        <f>ROUND(I449*H449,2)</f>
        <v>0</v>
      </c>
      <c r="K449" s="226"/>
      <c r="L449" s="46"/>
      <c r="M449" s="227" t="s">
        <v>1</v>
      </c>
      <c r="N449" s="228" t="s">
        <v>44</v>
      </c>
      <c r="O449" s="93"/>
      <c r="P449" s="229">
        <f>O449*H449</f>
        <v>0</v>
      </c>
      <c r="Q449" s="229">
        <v>0</v>
      </c>
      <c r="R449" s="229">
        <f>Q449*H449</f>
        <v>0</v>
      </c>
      <c r="S449" s="229">
        <v>0</v>
      </c>
      <c r="T449" s="230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31" t="s">
        <v>168</v>
      </c>
      <c r="AT449" s="231" t="s">
        <v>141</v>
      </c>
      <c r="AU449" s="231" t="s">
        <v>88</v>
      </c>
      <c r="AY449" s="19" t="s">
        <v>140</v>
      </c>
      <c r="BE449" s="232">
        <f>IF(N449="základní",J449,0)</f>
        <v>0</v>
      </c>
      <c r="BF449" s="232">
        <f>IF(N449="snížená",J449,0)</f>
        <v>0</v>
      </c>
      <c r="BG449" s="232">
        <f>IF(N449="zákl. přenesená",J449,0)</f>
        <v>0</v>
      </c>
      <c r="BH449" s="232">
        <f>IF(N449="sníž. přenesená",J449,0)</f>
        <v>0</v>
      </c>
      <c r="BI449" s="232">
        <f>IF(N449="nulová",J449,0)</f>
        <v>0</v>
      </c>
      <c r="BJ449" s="19" t="s">
        <v>86</v>
      </c>
      <c r="BK449" s="232">
        <f>ROUND(I449*H449,2)</f>
        <v>0</v>
      </c>
      <c r="BL449" s="19" t="s">
        <v>168</v>
      </c>
      <c r="BM449" s="231" t="s">
        <v>764</v>
      </c>
    </row>
    <row r="450" s="14" customFormat="1">
      <c r="A450" s="14"/>
      <c r="B450" s="251"/>
      <c r="C450" s="252"/>
      <c r="D450" s="242" t="s">
        <v>233</v>
      </c>
      <c r="E450" s="253" t="s">
        <v>1</v>
      </c>
      <c r="F450" s="254" t="s">
        <v>765</v>
      </c>
      <c r="G450" s="252"/>
      <c r="H450" s="255">
        <v>39.75</v>
      </c>
      <c r="I450" s="256"/>
      <c r="J450" s="252"/>
      <c r="K450" s="252"/>
      <c r="L450" s="257"/>
      <c r="M450" s="258"/>
      <c r="N450" s="259"/>
      <c r="O450" s="259"/>
      <c r="P450" s="259"/>
      <c r="Q450" s="259"/>
      <c r="R450" s="259"/>
      <c r="S450" s="259"/>
      <c r="T450" s="260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1" t="s">
        <v>233</v>
      </c>
      <c r="AU450" s="261" t="s">
        <v>88</v>
      </c>
      <c r="AV450" s="14" t="s">
        <v>88</v>
      </c>
      <c r="AW450" s="14" t="s">
        <v>35</v>
      </c>
      <c r="AX450" s="14" t="s">
        <v>86</v>
      </c>
      <c r="AY450" s="261" t="s">
        <v>140</v>
      </c>
    </row>
    <row r="451" s="2" customFormat="1" ht="33" customHeight="1">
      <c r="A451" s="40"/>
      <c r="B451" s="41"/>
      <c r="C451" s="219" t="s">
        <v>766</v>
      </c>
      <c r="D451" s="219" t="s">
        <v>141</v>
      </c>
      <c r="E451" s="220" t="s">
        <v>767</v>
      </c>
      <c r="F451" s="221" t="s">
        <v>768</v>
      </c>
      <c r="G451" s="222" t="s">
        <v>320</v>
      </c>
      <c r="H451" s="223">
        <v>40.950000000000003</v>
      </c>
      <c r="I451" s="224"/>
      <c r="J451" s="225">
        <f>ROUND(I451*H451,2)</f>
        <v>0</v>
      </c>
      <c r="K451" s="226"/>
      <c r="L451" s="46"/>
      <c r="M451" s="227" t="s">
        <v>1</v>
      </c>
      <c r="N451" s="228" t="s">
        <v>44</v>
      </c>
      <c r="O451" s="93"/>
      <c r="P451" s="229">
        <f>O451*H451</f>
        <v>0</v>
      </c>
      <c r="Q451" s="229">
        <v>0</v>
      </c>
      <c r="R451" s="229">
        <f>Q451*H451</f>
        <v>0</v>
      </c>
      <c r="S451" s="229">
        <v>0</v>
      </c>
      <c r="T451" s="230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31" t="s">
        <v>168</v>
      </c>
      <c r="AT451" s="231" t="s">
        <v>141</v>
      </c>
      <c r="AU451" s="231" t="s">
        <v>88</v>
      </c>
      <c r="AY451" s="19" t="s">
        <v>140</v>
      </c>
      <c r="BE451" s="232">
        <f>IF(N451="základní",J451,0)</f>
        <v>0</v>
      </c>
      <c r="BF451" s="232">
        <f>IF(N451="snížená",J451,0)</f>
        <v>0</v>
      </c>
      <c r="BG451" s="232">
        <f>IF(N451="zákl. přenesená",J451,0)</f>
        <v>0</v>
      </c>
      <c r="BH451" s="232">
        <f>IF(N451="sníž. přenesená",J451,0)</f>
        <v>0</v>
      </c>
      <c r="BI451" s="232">
        <f>IF(N451="nulová",J451,0)</f>
        <v>0</v>
      </c>
      <c r="BJ451" s="19" t="s">
        <v>86</v>
      </c>
      <c r="BK451" s="232">
        <f>ROUND(I451*H451,2)</f>
        <v>0</v>
      </c>
      <c r="BL451" s="19" t="s">
        <v>168</v>
      </c>
      <c r="BM451" s="231" t="s">
        <v>769</v>
      </c>
    </row>
    <row r="452" s="14" customFormat="1">
      <c r="A452" s="14"/>
      <c r="B452" s="251"/>
      <c r="C452" s="252"/>
      <c r="D452" s="242" t="s">
        <v>233</v>
      </c>
      <c r="E452" s="253" t="s">
        <v>1</v>
      </c>
      <c r="F452" s="254" t="s">
        <v>770</v>
      </c>
      <c r="G452" s="252"/>
      <c r="H452" s="255">
        <v>40.950000000000003</v>
      </c>
      <c r="I452" s="256"/>
      <c r="J452" s="252"/>
      <c r="K452" s="252"/>
      <c r="L452" s="257"/>
      <c r="M452" s="258"/>
      <c r="N452" s="259"/>
      <c r="O452" s="259"/>
      <c r="P452" s="259"/>
      <c r="Q452" s="259"/>
      <c r="R452" s="259"/>
      <c r="S452" s="259"/>
      <c r="T452" s="260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1" t="s">
        <v>233</v>
      </c>
      <c r="AU452" s="261" t="s">
        <v>88</v>
      </c>
      <c r="AV452" s="14" t="s">
        <v>88</v>
      </c>
      <c r="AW452" s="14" t="s">
        <v>35</v>
      </c>
      <c r="AX452" s="14" t="s">
        <v>86</v>
      </c>
      <c r="AY452" s="261" t="s">
        <v>140</v>
      </c>
    </row>
    <row r="453" s="2" customFormat="1" ht="24.15" customHeight="1">
      <c r="A453" s="40"/>
      <c r="B453" s="41"/>
      <c r="C453" s="219" t="s">
        <v>771</v>
      </c>
      <c r="D453" s="219" t="s">
        <v>141</v>
      </c>
      <c r="E453" s="220" t="s">
        <v>772</v>
      </c>
      <c r="F453" s="221" t="s">
        <v>773</v>
      </c>
      <c r="G453" s="222" t="s">
        <v>320</v>
      </c>
      <c r="H453" s="223">
        <v>54.799999999999997</v>
      </c>
      <c r="I453" s="224"/>
      <c r="J453" s="225">
        <f>ROUND(I453*H453,2)</f>
        <v>0</v>
      </c>
      <c r="K453" s="226"/>
      <c r="L453" s="46"/>
      <c r="M453" s="227" t="s">
        <v>1</v>
      </c>
      <c r="N453" s="228" t="s">
        <v>44</v>
      </c>
      <c r="O453" s="93"/>
      <c r="P453" s="229">
        <f>O453*H453</f>
        <v>0</v>
      </c>
      <c r="Q453" s="229">
        <v>0</v>
      </c>
      <c r="R453" s="229">
        <f>Q453*H453</f>
        <v>0</v>
      </c>
      <c r="S453" s="229">
        <v>0</v>
      </c>
      <c r="T453" s="230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31" t="s">
        <v>168</v>
      </c>
      <c r="AT453" s="231" t="s">
        <v>141</v>
      </c>
      <c r="AU453" s="231" t="s">
        <v>88</v>
      </c>
      <c r="AY453" s="19" t="s">
        <v>140</v>
      </c>
      <c r="BE453" s="232">
        <f>IF(N453="základní",J453,0)</f>
        <v>0</v>
      </c>
      <c r="BF453" s="232">
        <f>IF(N453="snížená",J453,0)</f>
        <v>0</v>
      </c>
      <c r="BG453" s="232">
        <f>IF(N453="zákl. přenesená",J453,0)</f>
        <v>0</v>
      </c>
      <c r="BH453" s="232">
        <f>IF(N453="sníž. přenesená",J453,0)</f>
        <v>0</v>
      </c>
      <c r="BI453" s="232">
        <f>IF(N453="nulová",J453,0)</f>
        <v>0</v>
      </c>
      <c r="BJ453" s="19" t="s">
        <v>86</v>
      </c>
      <c r="BK453" s="232">
        <f>ROUND(I453*H453,2)</f>
        <v>0</v>
      </c>
      <c r="BL453" s="19" t="s">
        <v>168</v>
      </c>
      <c r="BM453" s="231" t="s">
        <v>774</v>
      </c>
    </row>
    <row r="454" s="13" customFormat="1">
      <c r="A454" s="13"/>
      <c r="B454" s="240"/>
      <c r="C454" s="241"/>
      <c r="D454" s="242" t="s">
        <v>233</v>
      </c>
      <c r="E454" s="243" t="s">
        <v>1</v>
      </c>
      <c r="F454" s="244" t="s">
        <v>423</v>
      </c>
      <c r="G454" s="241"/>
      <c r="H454" s="243" t="s">
        <v>1</v>
      </c>
      <c r="I454" s="245"/>
      <c r="J454" s="241"/>
      <c r="K454" s="241"/>
      <c r="L454" s="246"/>
      <c r="M454" s="247"/>
      <c r="N454" s="248"/>
      <c r="O454" s="248"/>
      <c r="P454" s="248"/>
      <c r="Q454" s="248"/>
      <c r="R454" s="248"/>
      <c r="S454" s="248"/>
      <c r="T454" s="249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0" t="s">
        <v>233</v>
      </c>
      <c r="AU454" s="250" t="s">
        <v>88</v>
      </c>
      <c r="AV454" s="13" t="s">
        <v>86</v>
      </c>
      <c r="AW454" s="13" t="s">
        <v>35</v>
      </c>
      <c r="AX454" s="13" t="s">
        <v>79</v>
      </c>
      <c r="AY454" s="250" t="s">
        <v>140</v>
      </c>
    </row>
    <row r="455" s="14" customFormat="1">
      <c r="A455" s="14"/>
      <c r="B455" s="251"/>
      <c r="C455" s="252"/>
      <c r="D455" s="242" t="s">
        <v>233</v>
      </c>
      <c r="E455" s="253" t="s">
        <v>1</v>
      </c>
      <c r="F455" s="254" t="s">
        <v>775</v>
      </c>
      <c r="G455" s="252"/>
      <c r="H455" s="255">
        <v>15.75</v>
      </c>
      <c r="I455" s="256"/>
      <c r="J455" s="252"/>
      <c r="K455" s="252"/>
      <c r="L455" s="257"/>
      <c r="M455" s="258"/>
      <c r="N455" s="259"/>
      <c r="O455" s="259"/>
      <c r="P455" s="259"/>
      <c r="Q455" s="259"/>
      <c r="R455" s="259"/>
      <c r="S455" s="259"/>
      <c r="T455" s="260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1" t="s">
        <v>233</v>
      </c>
      <c r="AU455" s="261" t="s">
        <v>88</v>
      </c>
      <c r="AV455" s="14" t="s">
        <v>88</v>
      </c>
      <c r="AW455" s="14" t="s">
        <v>35</v>
      </c>
      <c r="AX455" s="14" t="s">
        <v>79</v>
      </c>
      <c r="AY455" s="261" t="s">
        <v>140</v>
      </c>
    </row>
    <row r="456" s="13" customFormat="1">
      <c r="A456" s="13"/>
      <c r="B456" s="240"/>
      <c r="C456" s="241"/>
      <c r="D456" s="242" t="s">
        <v>233</v>
      </c>
      <c r="E456" s="243" t="s">
        <v>1</v>
      </c>
      <c r="F456" s="244" t="s">
        <v>425</v>
      </c>
      <c r="G456" s="241"/>
      <c r="H456" s="243" t="s">
        <v>1</v>
      </c>
      <c r="I456" s="245"/>
      <c r="J456" s="241"/>
      <c r="K456" s="241"/>
      <c r="L456" s="246"/>
      <c r="M456" s="247"/>
      <c r="N456" s="248"/>
      <c r="O456" s="248"/>
      <c r="P456" s="248"/>
      <c r="Q456" s="248"/>
      <c r="R456" s="248"/>
      <c r="S456" s="248"/>
      <c r="T456" s="249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0" t="s">
        <v>233</v>
      </c>
      <c r="AU456" s="250" t="s">
        <v>88</v>
      </c>
      <c r="AV456" s="13" t="s">
        <v>86</v>
      </c>
      <c r="AW456" s="13" t="s">
        <v>35</v>
      </c>
      <c r="AX456" s="13" t="s">
        <v>79</v>
      </c>
      <c r="AY456" s="250" t="s">
        <v>140</v>
      </c>
    </row>
    <row r="457" s="14" customFormat="1">
      <c r="A457" s="14"/>
      <c r="B457" s="251"/>
      <c r="C457" s="252"/>
      <c r="D457" s="242" t="s">
        <v>233</v>
      </c>
      <c r="E457" s="253" t="s">
        <v>1</v>
      </c>
      <c r="F457" s="254" t="s">
        <v>776</v>
      </c>
      <c r="G457" s="252"/>
      <c r="H457" s="255">
        <v>19.100000000000001</v>
      </c>
      <c r="I457" s="256"/>
      <c r="J457" s="252"/>
      <c r="K457" s="252"/>
      <c r="L457" s="257"/>
      <c r="M457" s="258"/>
      <c r="N457" s="259"/>
      <c r="O457" s="259"/>
      <c r="P457" s="259"/>
      <c r="Q457" s="259"/>
      <c r="R457" s="259"/>
      <c r="S457" s="259"/>
      <c r="T457" s="260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1" t="s">
        <v>233</v>
      </c>
      <c r="AU457" s="261" t="s">
        <v>88</v>
      </c>
      <c r="AV457" s="14" t="s">
        <v>88</v>
      </c>
      <c r="AW457" s="14" t="s">
        <v>35</v>
      </c>
      <c r="AX457" s="14" t="s">
        <v>79</v>
      </c>
      <c r="AY457" s="261" t="s">
        <v>140</v>
      </c>
    </row>
    <row r="458" s="13" customFormat="1">
      <c r="A458" s="13"/>
      <c r="B458" s="240"/>
      <c r="C458" s="241"/>
      <c r="D458" s="242" t="s">
        <v>233</v>
      </c>
      <c r="E458" s="243" t="s">
        <v>1</v>
      </c>
      <c r="F458" s="244" t="s">
        <v>439</v>
      </c>
      <c r="G458" s="241"/>
      <c r="H458" s="243" t="s">
        <v>1</v>
      </c>
      <c r="I458" s="245"/>
      <c r="J458" s="241"/>
      <c r="K458" s="241"/>
      <c r="L458" s="246"/>
      <c r="M458" s="247"/>
      <c r="N458" s="248"/>
      <c r="O458" s="248"/>
      <c r="P458" s="248"/>
      <c r="Q458" s="248"/>
      <c r="R458" s="248"/>
      <c r="S458" s="248"/>
      <c r="T458" s="24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0" t="s">
        <v>233</v>
      </c>
      <c r="AU458" s="250" t="s">
        <v>88</v>
      </c>
      <c r="AV458" s="13" t="s">
        <v>86</v>
      </c>
      <c r="AW458" s="13" t="s">
        <v>35</v>
      </c>
      <c r="AX458" s="13" t="s">
        <v>79</v>
      </c>
      <c r="AY458" s="250" t="s">
        <v>140</v>
      </c>
    </row>
    <row r="459" s="14" customFormat="1">
      <c r="A459" s="14"/>
      <c r="B459" s="251"/>
      <c r="C459" s="252"/>
      <c r="D459" s="242" t="s">
        <v>233</v>
      </c>
      <c r="E459" s="253" t="s">
        <v>1</v>
      </c>
      <c r="F459" s="254" t="s">
        <v>777</v>
      </c>
      <c r="G459" s="252"/>
      <c r="H459" s="255">
        <v>19.949999999999999</v>
      </c>
      <c r="I459" s="256"/>
      <c r="J459" s="252"/>
      <c r="K459" s="252"/>
      <c r="L459" s="257"/>
      <c r="M459" s="258"/>
      <c r="N459" s="259"/>
      <c r="O459" s="259"/>
      <c r="P459" s="259"/>
      <c r="Q459" s="259"/>
      <c r="R459" s="259"/>
      <c r="S459" s="259"/>
      <c r="T459" s="260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1" t="s">
        <v>233</v>
      </c>
      <c r="AU459" s="261" t="s">
        <v>88</v>
      </c>
      <c r="AV459" s="14" t="s">
        <v>88</v>
      </c>
      <c r="AW459" s="14" t="s">
        <v>35</v>
      </c>
      <c r="AX459" s="14" t="s">
        <v>79</v>
      </c>
      <c r="AY459" s="261" t="s">
        <v>140</v>
      </c>
    </row>
    <row r="460" s="15" customFormat="1">
      <c r="A460" s="15"/>
      <c r="B460" s="262"/>
      <c r="C460" s="263"/>
      <c r="D460" s="242" t="s">
        <v>233</v>
      </c>
      <c r="E460" s="264" t="s">
        <v>1</v>
      </c>
      <c r="F460" s="265" t="s">
        <v>286</v>
      </c>
      <c r="G460" s="263"/>
      <c r="H460" s="266">
        <v>54.799999999999997</v>
      </c>
      <c r="I460" s="267"/>
      <c r="J460" s="263"/>
      <c r="K460" s="263"/>
      <c r="L460" s="268"/>
      <c r="M460" s="269"/>
      <c r="N460" s="270"/>
      <c r="O460" s="270"/>
      <c r="P460" s="270"/>
      <c r="Q460" s="270"/>
      <c r="R460" s="270"/>
      <c r="S460" s="270"/>
      <c r="T460" s="271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72" t="s">
        <v>233</v>
      </c>
      <c r="AU460" s="272" t="s">
        <v>88</v>
      </c>
      <c r="AV460" s="15" t="s">
        <v>145</v>
      </c>
      <c r="AW460" s="15" t="s">
        <v>35</v>
      </c>
      <c r="AX460" s="15" t="s">
        <v>86</v>
      </c>
      <c r="AY460" s="272" t="s">
        <v>140</v>
      </c>
    </row>
    <row r="461" s="2" customFormat="1" ht="16.5" customHeight="1">
      <c r="A461" s="40"/>
      <c r="B461" s="41"/>
      <c r="C461" s="219" t="s">
        <v>778</v>
      </c>
      <c r="D461" s="219" t="s">
        <v>141</v>
      </c>
      <c r="E461" s="220" t="s">
        <v>779</v>
      </c>
      <c r="F461" s="221" t="s">
        <v>780</v>
      </c>
      <c r="G461" s="222" t="s">
        <v>320</v>
      </c>
      <c r="H461" s="223">
        <v>10.1</v>
      </c>
      <c r="I461" s="224"/>
      <c r="J461" s="225">
        <f>ROUND(I461*H461,2)</f>
        <v>0</v>
      </c>
      <c r="K461" s="226"/>
      <c r="L461" s="46"/>
      <c r="M461" s="227" t="s">
        <v>1</v>
      </c>
      <c r="N461" s="228" t="s">
        <v>44</v>
      </c>
      <c r="O461" s="93"/>
      <c r="P461" s="229">
        <f>O461*H461</f>
        <v>0</v>
      </c>
      <c r="Q461" s="229">
        <v>0</v>
      </c>
      <c r="R461" s="229">
        <f>Q461*H461</f>
        <v>0</v>
      </c>
      <c r="S461" s="229">
        <v>0</v>
      </c>
      <c r="T461" s="230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31" t="s">
        <v>168</v>
      </c>
      <c r="AT461" s="231" t="s">
        <v>141</v>
      </c>
      <c r="AU461" s="231" t="s">
        <v>88</v>
      </c>
      <c r="AY461" s="19" t="s">
        <v>140</v>
      </c>
      <c r="BE461" s="232">
        <f>IF(N461="základní",J461,0)</f>
        <v>0</v>
      </c>
      <c r="BF461" s="232">
        <f>IF(N461="snížená",J461,0)</f>
        <v>0</v>
      </c>
      <c r="BG461" s="232">
        <f>IF(N461="zákl. přenesená",J461,0)</f>
        <v>0</v>
      </c>
      <c r="BH461" s="232">
        <f>IF(N461="sníž. přenesená",J461,0)</f>
        <v>0</v>
      </c>
      <c r="BI461" s="232">
        <f>IF(N461="nulová",J461,0)</f>
        <v>0</v>
      </c>
      <c r="BJ461" s="19" t="s">
        <v>86</v>
      </c>
      <c r="BK461" s="232">
        <f>ROUND(I461*H461,2)</f>
        <v>0</v>
      </c>
      <c r="BL461" s="19" t="s">
        <v>168</v>
      </c>
      <c r="BM461" s="231" t="s">
        <v>781</v>
      </c>
    </row>
    <row r="462" s="2" customFormat="1" ht="16.5" customHeight="1">
      <c r="A462" s="40"/>
      <c r="B462" s="41"/>
      <c r="C462" s="273" t="s">
        <v>782</v>
      </c>
      <c r="D462" s="273" t="s">
        <v>300</v>
      </c>
      <c r="E462" s="274" t="s">
        <v>783</v>
      </c>
      <c r="F462" s="275" t="s">
        <v>784</v>
      </c>
      <c r="G462" s="276" t="s">
        <v>320</v>
      </c>
      <c r="H462" s="277">
        <v>10.1</v>
      </c>
      <c r="I462" s="278"/>
      <c r="J462" s="279">
        <f>ROUND(I462*H462,2)</f>
        <v>0</v>
      </c>
      <c r="K462" s="280"/>
      <c r="L462" s="281"/>
      <c r="M462" s="282" t="s">
        <v>1</v>
      </c>
      <c r="N462" s="283" t="s">
        <v>44</v>
      </c>
      <c r="O462" s="93"/>
      <c r="P462" s="229">
        <f>O462*H462</f>
        <v>0</v>
      </c>
      <c r="Q462" s="229">
        <v>0.00164</v>
      </c>
      <c r="R462" s="229">
        <f>Q462*H462</f>
        <v>0.016563999999999999</v>
      </c>
      <c r="S462" s="229">
        <v>0</v>
      </c>
      <c r="T462" s="230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31" t="s">
        <v>368</v>
      </c>
      <c r="AT462" s="231" t="s">
        <v>300</v>
      </c>
      <c r="AU462" s="231" t="s">
        <v>88</v>
      </c>
      <c r="AY462" s="19" t="s">
        <v>140</v>
      </c>
      <c r="BE462" s="232">
        <f>IF(N462="základní",J462,0)</f>
        <v>0</v>
      </c>
      <c r="BF462" s="232">
        <f>IF(N462="snížená",J462,0)</f>
        <v>0</v>
      </c>
      <c r="BG462" s="232">
        <f>IF(N462="zákl. přenesená",J462,0)</f>
        <v>0</v>
      </c>
      <c r="BH462" s="232">
        <f>IF(N462="sníž. přenesená",J462,0)</f>
        <v>0</v>
      </c>
      <c r="BI462" s="232">
        <f>IF(N462="nulová",J462,0)</f>
        <v>0</v>
      </c>
      <c r="BJ462" s="19" t="s">
        <v>86</v>
      </c>
      <c r="BK462" s="232">
        <f>ROUND(I462*H462,2)</f>
        <v>0</v>
      </c>
      <c r="BL462" s="19" t="s">
        <v>168</v>
      </c>
      <c r="BM462" s="231" t="s">
        <v>785</v>
      </c>
    </row>
    <row r="463" s="2" customFormat="1" ht="21.75" customHeight="1">
      <c r="A463" s="40"/>
      <c r="B463" s="41"/>
      <c r="C463" s="219" t="s">
        <v>786</v>
      </c>
      <c r="D463" s="219" t="s">
        <v>141</v>
      </c>
      <c r="E463" s="220" t="s">
        <v>787</v>
      </c>
      <c r="F463" s="221" t="s">
        <v>788</v>
      </c>
      <c r="G463" s="222" t="s">
        <v>320</v>
      </c>
      <c r="H463" s="223">
        <v>15.5</v>
      </c>
      <c r="I463" s="224"/>
      <c r="J463" s="225">
        <f>ROUND(I463*H463,2)</f>
        <v>0</v>
      </c>
      <c r="K463" s="226"/>
      <c r="L463" s="46"/>
      <c r="M463" s="227" t="s">
        <v>1</v>
      </c>
      <c r="N463" s="228" t="s">
        <v>44</v>
      </c>
      <c r="O463" s="93"/>
      <c r="P463" s="229">
        <f>O463*H463</f>
        <v>0</v>
      </c>
      <c r="Q463" s="229">
        <v>0.0032200000000000002</v>
      </c>
      <c r="R463" s="229">
        <f>Q463*H463</f>
        <v>0.049910000000000003</v>
      </c>
      <c r="S463" s="229">
        <v>0</v>
      </c>
      <c r="T463" s="230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31" t="s">
        <v>168</v>
      </c>
      <c r="AT463" s="231" t="s">
        <v>141</v>
      </c>
      <c r="AU463" s="231" t="s">
        <v>88</v>
      </c>
      <c r="AY463" s="19" t="s">
        <v>140</v>
      </c>
      <c r="BE463" s="232">
        <f>IF(N463="základní",J463,0)</f>
        <v>0</v>
      </c>
      <c r="BF463" s="232">
        <f>IF(N463="snížená",J463,0)</f>
        <v>0</v>
      </c>
      <c r="BG463" s="232">
        <f>IF(N463="zákl. přenesená",J463,0)</f>
        <v>0</v>
      </c>
      <c r="BH463" s="232">
        <f>IF(N463="sníž. přenesená",J463,0)</f>
        <v>0</v>
      </c>
      <c r="BI463" s="232">
        <f>IF(N463="nulová",J463,0)</f>
        <v>0</v>
      </c>
      <c r="BJ463" s="19" t="s">
        <v>86</v>
      </c>
      <c r="BK463" s="232">
        <f>ROUND(I463*H463,2)</f>
        <v>0</v>
      </c>
      <c r="BL463" s="19" t="s">
        <v>168</v>
      </c>
      <c r="BM463" s="231" t="s">
        <v>789</v>
      </c>
    </row>
    <row r="464" s="2" customFormat="1" ht="24.15" customHeight="1">
      <c r="A464" s="40"/>
      <c r="B464" s="41"/>
      <c r="C464" s="219" t="s">
        <v>790</v>
      </c>
      <c r="D464" s="219" t="s">
        <v>141</v>
      </c>
      <c r="E464" s="220" t="s">
        <v>791</v>
      </c>
      <c r="F464" s="221" t="s">
        <v>792</v>
      </c>
      <c r="G464" s="222" t="s">
        <v>247</v>
      </c>
      <c r="H464" s="223">
        <v>0.066000000000000003</v>
      </c>
      <c r="I464" s="224"/>
      <c r="J464" s="225">
        <f>ROUND(I464*H464,2)</f>
        <v>0</v>
      </c>
      <c r="K464" s="226"/>
      <c r="L464" s="46"/>
      <c r="M464" s="227" t="s">
        <v>1</v>
      </c>
      <c r="N464" s="228" t="s">
        <v>44</v>
      </c>
      <c r="O464" s="93"/>
      <c r="P464" s="229">
        <f>O464*H464</f>
        <v>0</v>
      </c>
      <c r="Q464" s="229">
        <v>0</v>
      </c>
      <c r="R464" s="229">
        <f>Q464*H464</f>
        <v>0</v>
      </c>
      <c r="S464" s="229">
        <v>0</v>
      </c>
      <c r="T464" s="230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31" t="s">
        <v>168</v>
      </c>
      <c r="AT464" s="231" t="s">
        <v>141</v>
      </c>
      <c r="AU464" s="231" t="s">
        <v>88</v>
      </c>
      <c r="AY464" s="19" t="s">
        <v>140</v>
      </c>
      <c r="BE464" s="232">
        <f>IF(N464="základní",J464,0)</f>
        <v>0</v>
      </c>
      <c r="BF464" s="232">
        <f>IF(N464="snížená",J464,0)</f>
        <v>0</v>
      </c>
      <c r="BG464" s="232">
        <f>IF(N464="zákl. přenesená",J464,0)</f>
        <v>0</v>
      </c>
      <c r="BH464" s="232">
        <f>IF(N464="sníž. přenesená",J464,0)</f>
        <v>0</v>
      </c>
      <c r="BI464" s="232">
        <f>IF(N464="nulová",J464,0)</f>
        <v>0</v>
      </c>
      <c r="BJ464" s="19" t="s">
        <v>86</v>
      </c>
      <c r="BK464" s="232">
        <f>ROUND(I464*H464,2)</f>
        <v>0</v>
      </c>
      <c r="BL464" s="19" t="s">
        <v>168</v>
      </c>
      <c r="BM464" s="231" t="s">
        <v>793</v>
      </c>
    </row>
    <row r="465" s="12" customFormat="1" ht="22.8" customHeight="1">
      <c r="A465" s="12"/>
      <c r="B465" s="205"/>
      <c r="C465" s="206"/>
      <c r="D465" s="207" t="s">
        <v>78</v>
      </c>
      <c r="E465" s="233" t="s">
        <v>794</v>
      </c>
      <c r="F465" s="233" t="s">
        <v>795</v>
      </c>
      <c r="G465" s="206"/>
      <c r="H465" s="206"/>
      <c r="I465" s="209"/>
      <c r="J465" s="234">
        <f>BK465</f>
        <v>0</v>
      </c>
      <c r="K465" s="206"/>
      <c r="L465" s="211"/>
      <c r="M465" s="212"/>
      <c r="N465" s="213"/>
      <c r="O465" s="213"/>
      <c r="P465" s="214">
        <f>SUM(P466:P509)</f>
        <v>0</v>
      </c>
      <c r="Q465" s="213"/>
      <c r="R465" s="214">
        <f>SUM(R466:R509)</f>
        <v>1.45305</v>
      </c>
      <c r="S465" s="213"/>
      <c r="T465" s="215">
        <f>SUM(T466:T509)</f>
        <v>0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216" t="s">
        <v>88</v>
      </c>
      <c r="AT465" s="217" t="s">
        <v>78</v>
      </c>
      <c r="AU465" s="217" t="s">
        <v>86</v>
      </c>
      <c r="AY465" s="216" t="s">
        <v>140</v>
      </c>
      <c r="BK465" s="218">
        <f>SUM(BK466:BK509)</f>
        <v>0</v>
      </c>
    </row>
    <row r="466" s="2" customFormat="1" ht="24.15" customHeight="1">
      <c r="A466" s="40"/>
      <c r="B466" s="41"/>
      <c r="C466" s="219" t="s">
        <v>796</v>
      </c>
      <c r="D466" s="219" t="s">
        <v>141</v>
      </c>
      <c r="E466" s="220" t="s">
        <v>797</v>
      </c>
      <c r="F466" s="221" t="s">
        <v>798</v>
      </c>
      <c r="G466" s="222" t="s">
        <v>267</v>
      </c>
      <c r="H466" s="223">
        <v>76.474999999999994</v>
      </c>
      <c r="I466" s="224"/>
      <c r="J466" s="225">
        <f>ROUND(I466*H466,2)</f>
        <v>0</v>
      </c>
      <c r="K466" s="226"/>
      <c r="L466" s="46"/>
      <c r="M466" s="227" t="s">
        <v>1</v>
      </c>
      <c r="N466" s="228" t="s">
        <v>44</v>
      </c>
      <c r="O466" s="93"/>
      <c r="P466" s="229">
        <f>O466*H466</f>
        <v>0</v>
      </c>
      <c r="Q466" s="229">
        <v>0</v>
      </c>
      <c r="R466" s="229">
        <f>Q466*H466</f>
        <v>0</v>
      </c>
      <c r="S466" s="229">
        <v>0</v>
      </c>
      <c r="T466" s="230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31" t="s">
        <v>168</v>
      </c>
      <c r="AT466" s="231" t="s">
        <v>141</v>
      </c>
      <c r="AU466" s="231" t="s">
        <v>88</v>
      </c>
      <c r="AY466" s="19" t="s">
        <v>140</v>
      </c>
      <c r="BE466" s="232">
        <f>IF(N466="základní",J466,0)</f>
        <v>0</v>
      </c>
      <c r="BF466" s="232">
        <f>IF(N466="snížená",J466,0)</f>
        <v>0</v>
      </c>
      <c r="BG466" s="232">
        <f>IF(N466="zákl. přenesená",J466,0)</f>
        <v>0</v>
      </c>
      <c r="BH466" s="232">
        <f>IF(N466="sníž. přenesená",J466,0)</f>
        <v>0</v>
      </c>
      <c r="BI466" s="232">
        <f>IF(N466="nulová",J466,0)</f>
        <v>0</v>
      </c>
      <c r="BJ466" s="19" t="s">
        <v>86</v>
      </c>
      <c r="BK466" s="232">
        <f>ROUND(I466*H466,2)</f>
        <v>0</v>
      </c>
      <c r="BL466" s="19" t="s">
        <v>168</v>
      </c>
      <c r="BM466" s="231" t="s">
        <v>799</v>
      </c>
    </row>
    <row r="467" s="13" customFormat="1">
      <c r="A467" s="13"/>
      <c r="B467" s="240"/>
      <c r="C467" s="241"/>
      <c r="D467" s="242" t="s">
        <v>233</v>
      </c>
      <c r="E467" s="243" t="s">
        <v>1</v>
      </c>
      <c r="F467" s="244" t="s">
        <v>274</v>
      </c>
      <c r="G467" s="241"/>
      <c r="H467" s="243" t="s">
        <v>1</v>
      </c>
      <c r="I467" s="245"/>
      <c r="J467" s="241"/>
      <c r="K467" s="241"/>
      <c r="L467" s="246"/>
      <c r="M467" s="247"/>
      <c r="N467" s="248"/>
      <c r="O467" s="248"/>
      <c r="P467" s="248"/>
      <c r="Q467" s="248"/>
      <c r="R467" s="248"/>
      <c r="S467" s="248"/>
      <c r="T467" s="249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0" t="s">
        <v>233</v>
      </c>
      <c r="AU467" s="250" t="s">
        <v>88</v>
      </c>
      <c r="AV467" s="13" t="s">
        <v>86</v>
      </c>
      <c r="AW467" s="13" t="s">
        <v>35</v>
      </c>
      <c r="AX467" s="13" t="s">
        <v>79</v>
      </c>
      <c r="AY467" s="250" t="s">
        <v>140</v>
      </c>
    </row>
    <row r="468" s="14" customFormat="1">
      <c r="A468" s="14"/>
      <c r="B468" s="251"/>
      <c r="C468" s="252"/>
      <c r="D468" s="242" t="s">
        <v>233</v>
      </c>
      <c r="E468" s="253" t="s">
        <v>1</v>
      </c>
      <c r="F468" s="254" t="s">
        <v>800</v>
      </c>
      <c r="G468" s="252"/>
      <c r="H468" s="255">
        <v>22.265000000000001</v>
      </c>
      <c r="I468" s="256"/>
      <c r="J468" s="252"/>
      <c r="K468" s="252"/>
      <c r="L468" s="257"/>
      <c r="M468" s="258"/>
      <c r="N468" s="259"/>
      <c r="O468" s="259"/>
      <c r="P468" s="259"/>
      <c r="Q468" s="259"/>
      <c r="R468" s="259"/>
      <c r="S468" s="259"/>
      <c r="T468" s="260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1" t="s">
        <v>233</v>
      </c>
      <c r="AU468" s="261" t="s">
        <v>88</v>
      </c>
      <c r="AV468" s="14" t="s">
        <v>88</v>
      </c>
      <c r="AW468" s="14" t="s">
        <v>35</v>
      </c>
      <c r="AX468" s="14" t="s">
        <v>79</v>
      </c>
      <c r="AY468" s="261" t="s">
        <v>140</v>
      </c>
    </row>
    <row r="469" s="13" customFormat="1">
      <c r="A469" s="13"/>
      <c r="B469" s="240"/>
      <c r="C469" s="241"/>
      <c r="D469" s="242" t="s">
        <v>233</v>
      </c>
      <c r="E469" s="243" t="s">
        <v>1</v>
      </c>
      <c r="F469" s="244" t="s">
        <v>280</v>
      </c>
      <c r="G469" s="241"/>
      <c r="H469" s="243" t="s">
        <v>1</v>
      </c>
      <c r="I469" s="245"/>
      <c r="J469" s="241"/>
      <c r="K469" s="241"/>
      <c r="L469" s="246"/>
      <c r="M469" s="247"/>
      <c r="N469" s="248"/>
      <c r="O469" s="248"/>
      <c r="P469" s="248"/>
      <c r="Q469" s="248"/>
      <c r="R469" s="248"/>
      <c r="S469" s="248"/>
      <c r="T469" s="249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0" t="s">
        <v>233</v>
      </c>
      <c r="AU469" s="250" t="s">
        <v>88</v>
      </c>
      <c r="AV469" s="13" t="s">
        <v>86</v>
      </c>
      <c r="AW469" s="13" t="s">
        <v>35</v>
      </c>
      <c r="AX469" s="13" t="s">
        <v>79</v>
      </c>
      <c r="AY469" s="250" t="s">
        <v>140</v>
      </c>
    </row>
    <row r="470" s="14" customFormat="1">
      <c r="A470" s="14"/>
      <c r="B470" s="251"/>
      <c r="C470" s="252"/>
      <c r="D470" s="242" t="s">
        <v>233</v>
      </c>
      <c r="E470" s="253" t="s">
        <v>1</v>
      </c>
      <c r="F470" s="254" t="s">
        <v>801</v>
      </c>
      <c r="G470" s="252"/>
      <c r="H470" s="255">
        <v>27.734999999999999</v>
      </c>
      <c r="I470" s="256"/>
      <c r="J470" s="252"/>
      <c r="K470" s="252"/>
      <c r="L470" s="257"/>
      <c r="M470" s="258"/>
      <c r="N470" s="259"/>
      <c r="O470" s="259"/>
      <c r="P470" s="259"/>
      <c r="Q470" s="259"/>
      <c r="R470" s="259"/>
      <c r="S470" s="259"/>
      <c r="T470" s="260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1" t="s">
        <v>233</v>
      </c>
      <c r="AU470" s="261" t="s">
        <v>88</v>
      </c>
      <c r="AV470" s="14" t="s">
        <v>88</v>
      </c>
      <c r="AW470" s="14" t="s">
        <v>35</v>
      </c>
      <c r="AX470" s="14" t="s">
        <v>79</v>
      </c>
      <c r="AY470" s="261" t="s">
        <v>140</v>
      </c>
    </row>
    <row r="471" s="13" customFormat="1">
      <c r="A471" s="13"/>
      <c r="B471" s="240"/>
      <c r="C471" s="241"/>
      <c r="D471" s="242" t="s">
        <v>233</v>
      </c>
      <c r="E471" s="243" t="s">
        <v>1</v>
      </c>
      <c r="F471" s="244" t="s">
        <v>282</v>
      </c>
      <c r="G471" s="241"/>
      <c r="H471" s="243" t="s">
        <v>1</v>
      </c>
      <c r="I471" s="245"/>
      <c r="J471" s="241"/>
      <c r="K471" s="241"/>
      <c r="L471" s="246"/>
      <c r="M471" s="247"/>
      <c r="N471" s="248"/>
      <c r="O471" s="248"/>
      <c r="P471" s="248"/>
      <c r="Q471" s="248"/>
      <c r="R471" s="248"/>
      <c r="S471" s="248"/>
      <c r="T471" s="249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0" t="s">
        <v>233</v>
      </c>
      <c r="AU471" s="250" t="s">
        <v>88</v>
      </c>
      <c r="AV471" s="13" t="s">
        <v>86</v>
      </c>
      <c r="AW471" s="13" t="s">
        <v>35</v>
      </c>
      <c r="AX471" s="13" t="s">
        <v>79</v>
      </c>
      <c r="AY471" s="250" t="s">
        <v>140</v>
      </c>
    </row>
    <row r="472" s="14" customFormat="1">
      <c r="A472" s="14"/>
      <c r="B472" s="251"/>
      <c r="C472" s="252"/>
      <c r="D472" s="242" t="s">
        <v>233</v>
      </c>
      <c r="E472" s="253" t="s">
        <v>1</v>
      </c>
      <c r="F472" s="254" t="s">
        <v>802</v>
      </c>
      <c r="G472" s="252"/>
      <c r="H472" s="255">
        <v>26.475000000000001</v>
      </c>
      <c r="I472" s="256"/>
      <c r="J472" s="252"/>
      <c r="K472" s="252"/>
      <c r="L472" s="257"/>
      <c r="M472" s="258"/>
      <c r="N472" s="259"/>
      <c r="O472" s="259"/>
      <c r="P472" s="259"/>
      <c r="Q472" s="259"/>
      <c r="R472" s="259"/>
      <c r="S472" s="259"/>
      <c r="T472" s="260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1" t="s">
        <v>233</v>
      </c>
      <c r="AU472" s="261" t="s">
        <v>88</v>
      </c>
      <c r="AV472" s="14" t="s">
        <v>88</v>
      </c>
      <c r="AW472" s="14" t="s">
        <v>35</v>
      </c>
      <c r="AX472" s="14" t="s">
        <v>79</v>
      </c>
      <c r="AY472" s="261" t="s">
        <v>140</v>
      </c>
    </row>
    <row r="473" s="15" customFormat="1">
      <c r="A473" s="15"/>
      <c r="B473" s="262"/>
      <c r="C473" s="263"/>
      <c r="D473" s="242" t="s">
        <v>233</v>
      </c>
      <c r="E473" s="264" t="s">
        <v>1</v>
      </c>
      <c r="F473" s="265" t="s">
        <v>286</v>
      </c>
      <c r="G473" s="263"/>
      <c r="H473" s="266">
        <v>76.474999999999994</v>
      </c>
      <c r="I473" s="267"/>
      <c r="J473" s="263"/>
      <c r="K473" s="263"/>
      <c r="L473" s="268"/>
      <c r="M473" s="269"/>
      <c r="N473" s="270"/>
      <c r="O473" s="270"/>
      <c r="P473" s="270"/>
      <c r="Q473" s="270"/>
      <c r="R473" s="270"/>
      <c r="S473" s="270"/>
      <c r="T473" s="271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72" t="s">
        <v>233</v>
      </c>
      <c r="AU473" s="272" t="s">
        <v>88</v>
      </c>
      <c r="AV473" s="15" t="s">
        <v>145</v>
      </c>
      <c r="AW473" s="15" t="s">
        <v>35</v>
      </c>
      <c r="AX473" s="15" t="s">
        <v>86</v>
      </c>
      <c r="AY473" s="272" t="s">
        <v>140</v>
      </c>
    </row>
    <row r="474" s="2" customFormat="1" ht="21.75" customHeight="1">
      <c r="A474" s="40"/>
      <c r="B474" s="41"/>
      <c r="C474" s="273" t="s">
        <v>803</v>
      </c>
      <c r="D474" s="273" t="s">
        <v>300</v>
      </c>
      <c r="E474" s="274" t="s">
        <v>804</v>
      </c>
      <c r="F474" s="275" t="s">
        <v>805</v>
      </c>
      <c r="G474" s="276" t="s">
        <v>289</v>
      </c>
      <c r="H474" s="277">
        <v>9</v>
      </c>
      <c r="I474" s="278"/>
      <c r="J474" s="279">
        <f>ROUND(I474*H474,2)</f>
        <v>0</v>
      </c>
      <c r="K474" s="280"/>
      <c r="L474" s="281"/>
      <c r="M474" s="282" t="s">
        <v>1</v>
      </c>
      <c r="N474" s="283" t="s">
        <v>44</v>
      </c>
      <c r="O474" s="93"/>
      <c r="P474" s="229">
        <f>O474*H474</f>
        <v>0</v>
      </c>
      <c r="Q474" s="229">
        <v>0.024899999999999999</v>
      </c>
      <c r="R474" s="229">
        <f>Q474*H474</f>
        <v>0.22409999999999999</v>
      </c>
      <c r="S474" s="229">
        <v>0</v>
      </c>
      <c r="T474" s="230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31" t="s">
        <v>368</v>
      </c>
      <c r="AT474" s="231" t="s">
        <v>300</v>
      </c>
      <c r="AU474" s="231" t="s">
        <v>88</v>
      </c>
      <c r="AY474" s="19" t="s">
        <v>140</v>
      </c>
      <c r="BE474" s="232">
        <f>IF(N474="základní",J474,0)</f>
        <v>0</v>
      </c>
      <c r="BF474" s="232">
        <f>IF(N474="snížená",J474,0)</f>
        <v>0</v>
      </c>
      <c r="BG474" s="232">
        <f>IF(N474="zákl. přenesená",J474,0)</f>
        <v>0</v>
      </c>
      <c r="BH474" s="232">
        <f>IF(N474="sníž. přenesená",J474,0)</f>
        <v>0</v>
      </c>
      <c r="BI474" s="232">
        <f>IF(N474="nulová",J474,0)</f>
        <v>0</v>
      </c>
      <c r="BJ474" s="19" t="s">
        <v>86</v>
      </c>
      <c r="BK474" s="232">
        <f>ROUND(I474*H474,2)</f>
        <v>0</v>
      </c>
      <c r="BL474" s="19" t="s">
        <v>168</v>
      </c>
      <c r="BM474" s="231" t="s">
        <v>806</v>
      </c>
    </row>
    <row r="475" s="2" customFormat="1" ht="21.75" customHeight="1">
      <c r="A475" s="40"/>
      <c r="B475" s="41"/>
      <c r="C475" s="273" t="s">
        <v>807</v>
      </c>
      <c r="D475" s="273" t="s">
        <v>300</v>
      </c>
      <c r="E475" s="274" t="s">
        <v>808</v>
      </c>
      <c r="F475" s="275" t="s">
        <v>809</v>
      </c>
      <c r="G475" s="276" t="s">
        <v>289</v>
      </c>
      <c r="H475" s="277">
        <v>3</v>
      </c>
      <c r="I475" s="278"/>
      <c r="J475" s="279">
        <f>ROUND(I475*H475,2)</f>
        <v>0</v>
      </c>
      <c r="K475" s="280"/>
      <c r="L475" s="281"/>
      <c r="M475" s="282" t="s">
        <v>1</v>
      </c>
      <c r="N475" s="283" t="s">
        <v>44</v>
      </c>
      <c r="O475" s="93"/>
      <c r="P475" s="229">
        <f>O475*H475</f>
        <v>0</v>
      </c>
      <c r="Q475" s="229">
        <v>0.024899999999999999</v>
      </c>
      <c r="R475" s="229">
        <f>Q475*H475</f>
        <v>0.074699999999999989</v>
      </c>
      <c r="S475" s="229">
        <v>0</v>
      </c>
      <c r="T475" s="230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31" t="s">
        <v>368</v>
      </c>
      <c r="AT475" s="231" t="s">
        <v>300</v>
      </c>
      <c r="AU475" s="231" t="s">
        <v>88</v>
      </c>
      <c r="AY475" s="19" t="s">
        <v>140</v>
      </c>
      <c r="BE475" s="232">
        <f>IF(N475="základní",J475,0)</f>
        <v>0</v>
      </c>
      <c r="BF475" s="232">
        <f>IF(N475="snížená",J475,0)</f>
        <v>0</v>
      </c>
      <c r="BG475" s="232">
        <f>IF(N475="zákl. přenesená",J475,0)</f>
        <v>0</v>
      </c>
      <c r="BH475" s="232">
        <f>IF(N475="sníž. přenesená",J475,0)</f>
        <v>0</v>
      </c>
      <c r="BI475" s="232">
        <f>IF(N475="nulová",J475,0)</f>
        <v>0</v>
      </c>
      <c r="BJ475" s="19" t="s">
        <v>86</v>
      </c>
      <c r="BK475" s="232">
        <f>ROUND(I475*H475,2)</f>
        <v>0</v>
      </c>
      <c r="BL475" s="19" t="s">
        <v>168</v>
      </c>
      <c r="BM475" s="231" t="s">
        <v>810</v>
      </c>
    </row>
    <row r="476" s="2" customFormat="1" ht="21.75" customHeight="1">
      <c r="A476" s="40"/>
      <c r="B476" s="41"/>
      <c r="C476" s="273" t="s">
        <v>811</v>
      </c>
      <c r="D476" s="273" t="s">
        <v>300</v>
      </c>
      <c r="E476" s="274" t="s">
        <v>812</v>
      </c>
      <c r="F476" s="275" t="s">
        <v>813</v>
      </c>
      <c r="G476" s="276" t="s">
        <v>289</v>
      </c>
      <c r="H476" s="277">
        <v>1</v>
      </c>
      <c r="I476" s="278"/>
      <c r="J476" s="279">
        <f>ROUND(I476*H476,2)</f>
        <v>0</v>
      </c>
      <c r="K476" s="280"/>
      <c r="L476" s="281"/>
      <c r="M476" s="282" t="s">
        <v>1</v>
      </c>
      <c r="N476" s="283" t="s">
        <v>44</v>
      </c>
      <c r="O476" s="93"/>
      <c r="P476" s="229">
        <f>O476*H476</f>
        <v>0</v>
      </c>
      <c r="Q476" s="229">
        <v>0.024899999999999999</v>
      </c>
      <c r="R476" s="229">
        <f>Q476*H476</f>
        <v>0.024899999999999999</v>
      </c>
      <c r="S476" s="229">
        <v>0</v>
      </c>
      <c r="T476" s="230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31" t="s">
        <v>368</v>
      </c>
      <c r="AT476" s="231" t="s">
        <v>300</v>
      </c>
      <c r="AU476" s="231" t="s">
        <v>88</v>
      </c>
      <c r="AY476" s="19" t="s">
        <v>140</v>
      </c>
      <c r="BE476" s="232">
        <f>IF(N476="základní",J476,0)</f>
        <v>0</v>
      </c>
      <c r="BF476" s="232">
        <f>IF(N476="snížená",J476,0)</f>
        <v>0</v>
      </c>
      <c r="BG476" s="232">
        <f>IF(N476="zákl. přenesená",J476,0)</f>
        <v>0</v>
      </c>
      <c r="BH476" s="232">
        <f>IF(N476="sníž. přenesená",J476,0)</f>
        <v>0</v>
      </c>
      <c r="BI476" s="232">
        <f>IF(N476="nulová",J476,0)</f>
        <v>0</v>
      </c>
      <c r="BJ476" s="19" t="s">
        <v>86</v>
      </c>
      <c r="BK476" s="232">
        <f>ROUND(I476*H476,2)</f>
        <v>0</v>
      </c>
      <c r="BL476" s="19" t="s">
        <v>168</v>
      </c>
      <c r="BM476" s="231" t="s">
        <v>814</v>
      </c>
    </row>
    <row r="477" s="2" customFormat="1" ht="21.75" customHeight="1">
      <c r="A477" s="40"/>
      <c r="B477" s="41"/>
      <c r="C477" s="273" t="s">
        <v>815</v>
      </c>
      <c r="D477" s="273" t="s">
        <v>300</v>
      </c>
      <c r="E477" s="274" t="s">
        <v>816</v>
      </c>
      <c r="F477" s="275" t="s">
        <v>817</v>
      </c>
      <c r="G477" s="276" t="s">
        <v>289</v>
      </c>
      <c r="H477" s="277">
        <v>3</v>
      </c>
      <c r="I477" s="278"/>
      <c r="J477" s="279">
        <f>ROUND(I477*H477,2)</f>
        <v>0</v>
      </c>
      <c r="K477" s="280"/>
      <c r="L477" s="281"/>
      <c r="M477" s="282" t="s">
        <v>1</v>
      </c>
      <c r="N477" s="283" t="s">
        <v>44</v>
      </c>
      <c r="O477" s="93"/>
      <c r="P477" s="229">
        <f>O477*H477</f>
        <v>0</v>
      </c>
      <c r="Q477" s="229">
        <v>0.024899999999999999</v>
      </c>
      <c r="R477" s="229">
        <f>Q477*H477</f>
        <v>0.074699999999999989</v>
      </c>
      <c r="S477" s="229">
        <v>0</v>
      </c>
      <c r="T477" s="230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31" t="s">
        <v>368</v>
      </c>
      <c r="AT477" s="231" t="s">
        <v>300</v>
      </c>
      <c r="AU477" s="231" t="s">
        <v>88</v>
      </c>
      <c r="AY477" s="19" t="s">
        <v>140</v>
      </c>
      <c r="BE477" s="232">
        <f>IF(N477="základní",J477,0)</f>
        <v>0</v>
      </c>
      <c r="BF477" s="232">
        <f>IF(N477="snížená",J477,0)</f>
        <v>0</v>
      </c>
      <c r="BG477" s="232">
        <f>IF(N477="zákl. přenesená",J477,0)</f>
        <v>0</v>
      </c>
      <c r="BH477" s="232">
        <f>IF(N477="sníž. přenesená",J477,0)</f>
        <v>0</v>
      </c>
      <c r="BI477" s="232">
        <f>IF(N477="nulová",J477,0)</f>
        <v>0</v>
      </c>
      <c r="BJ477" s="19" t="s">
        <v>86</v>
      </c>
      <c r="BK477" s="232">
        <f>ROUND(I477*H477,2)</f>
        <v>0</v>
      </c>
      <c r="BL477" s="19" t="s">
        <v>168</v>
      </c>
      <c r="BM477" s="231" t="s">
        <v>818</v>
      </c>
    </row>
    <row r="478" s="2" customFormat="1" ht="21.75" customHeight="1">
      <c r="A478" s="40"/>
      <c r="B478" s="41"/>
      <c r="C478" s="273" t="s">
        <v>819</v>
      </c>
      <c r="D478" s="273" t="s">
        <v>300</v>
      </c>
      <c r="E478" s="274" t="s">
        <v>820</v>
      </c>
      <c r="F478" s="275" t="s">
        <v>821</v>
      </c>
      <c r="G478" s="276" t="s">
        <v>289</v>
      </c>
      <c r="H478" s="277">
        <v>1</v>
      </c>
      <c r="I478" s="278"/>
      <c r="J478" s="279">
        <f>ROUND(I478*H478,2)</f>
        <v>0</v>
      </c>
      <c r="K478" s="280"/>
      <c r="L478" s="281"/>
      <c r="M478" s="282" t="s">
        <v>1</v>
      </c>
      <c r="N478" s="283" t="s">
        <v>44</v>
      </c>
      <c r="O478" s="93"/>
      <c r="P478" s="229">
        <f>O478*H478</f>
        <v>0</v>
      </c>
      <c r="Q478" s="229">
        <v>0.024899999999999999</v>
      </c>
      <c r="R478" s="229">
        <f>Q478*H478</f>
        <v>0.024899999999999999</v>
      </c>
      <c r="S478" s="229">
        <v>0</v>
      </c>
      <c r="T478" s="230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31" t="s">
        <v>368</v>
      </c>
      <c r="AT478" s="231" t="s">
        <v>300</v>
      </c>
      <c r="AU478" s="231" t="s">
        <v>88</v>
      </c>
      <c r="AY478" s="19" t="s">
        <v>140</v>
      </c>
      <c r="BE478" s="232">
        <f>IF(N478="základní",J478,0)</f>
        <v>0</v>
      </c>
      <c r="BF478" s="232">
        <f>IF(N478="snížená",J478,0)</f>
        <v>0</v>
      </c>
      <c r="BG478" s="232">
        <f>IF(N478="zákl. přenesená",J478,0)</f>
        <v>0</v>
      </c>
      <c r="BH478" s="232">
        <f>IF(N478="sníž. přenesená",J478,0)</f>
        <v>0</v>
      </c>
      <c r="BI478" s="232">
        <f>IF(N478="nulová",J478,0)</f>
        <v>0</v>
      </c>
      <c r="BJ478" s="19" t="s">
        <v>86</v>
      </c>
      <c r="BK478" s="232">
        <f>ROUND(I478*H478,2)</f>
        <v>0</v>
      </c>
      <c r="BL478" s="19" t="s">
        <v>168</v>
      </c>
      <c r="BM478" s="231" t="s">
        <v>822</v>
      </c>
    </row>
    <row r="479" s="2" customFormat="1" ht="21.75" customHeight="1">
      <c r="A479" s="40"/>
      <c r="B479" s="41"/>
      <c r="C479" s="273" t="s">
        <v>823</v>
      </c>
      <c r="D479" s="273" t="s">
        <v>300</v>
      </c>
      <c r="E479" s="274" t="s">
        <v>824</v>
      </c>
      <c r="F479" s="275" t="s">
        <v>825</v>
      </c>
      <c r="G479" s="276" t="s">
        <v>289</v>
      </c>
      <c r="H479" s="277">
        <v>1</v>
      </c>
      <c r="I479" s="278"/>
      <c r="J479" s="279">
        <f>ROUND(I479*H479,2)</f>
        <v>0</v>
      </c>
      <c r="K479" s="280"/>
      <c r="L479" s="281"/>
      <c r="M479" s="282" t="s">
        <v>1</v>
      </c>
      <c r="N479" s="283" t="s">
        <v>44</v>
      </c>
      <c r="O479" s="93"/>
      <c r="P479" s="229">
        <f>O479*H479</f>
        <v>0</v>
      </c>
      <c r="Q479" s="229">
        <v>0.024899999999999999</v>
      </c>
      <c r="R479" s="229">
        <f>Q479*H479</f>
        <v>0.024899999999999999</v>
      </c>
      <c r="S479" s="229">
        <v>0</v>
      </c>
      <c r="T479" s="230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31" t="s">
        <v>368</v>
      </c>
      <c r="AT479" s="231" t="s">
        <v>300</v>
      </c>
      <c r="AU479" s="231" t="s">
        <v>88</v>
      </c>
      <c r="AY479" s="19" t="s">
        <v>140</v>
      </c>
      <c r="BE479" s="232">
        <f>IF(N479="základní",J479,0)</f>
        <v>0</v>
      </c>
      <c r="BF479" s="232">
        <f>IF(N479="snížená",J479,0)</f>
        <v>0</v>
      </c>
      <c r="BG479" s="232">
        <f>IF(N479="zákl. přenesená",J479,0)</f>
        <v>0</v>
      </c>
      <c r="BH479" s="232">
        <f>IF(N479="sníž. přenesená",J479,0)</f>
        <v>0</v>
      </c>
      <c r="BI479" s="232">
        <f>IF(N479="nulová",J479,0)</f>
        <v>0</v>
      </c>
      <c r="BJ479" s="19" t="s">
        <v>86</v>
      </c>
      <c r="BK479" s="232">
        <f>ROUND(I479*H479,2)</f>
        <v>0</v>
      </c>
      <c r="BL479" s="19" t="s">
        <v>168</v>
      </c>
      <c r="BM479" s="231" t="s">
        <v>826</v>
      </c>
    </row>
    <row r="480" s="2" customFormat="1" ht="21.75" customHeight="1">
      <c r="A480" s="40"/>
      <c r="B480" s="41"/>
      <c r="C480" s="273" t="s">
        <v>827</v>
      </c>
      <c r="D480" s="273" t="s">
        <v>300</v>
      </c>
      <c r="E480" s="274" t="s">
        <v>828</v>
      </c>
      <c r="F480" s="275" t="s">
        <v>829</v>
      </c>
      <c r="G480" s="276" t="s">
        <v>289</v>
      </c>
      <c r="H480" s="277">
        <v>3</v>
      </c>
      <c r="I480" s="278"/>
      <c r="J480" s="279">
        <f>ROUND(I480*H480,2)</f>
        <v>0</v>
      </c>
      <c r="K480" s="280"/>
      <c r="L480" s="281"/>
      <c r="M480" s="282" t="s">
        <v>1</v>
      </c>
      <c r="N480" s="283" t="s">
        <v>44</v>
      </c>
      <c r="O480" s="93"/>
      <c r="P480" s="229">
        <f>O480*H480</f>
        <v>0</v>
      </c>
      <c r="Q480" s="229">
        <v>0.024899999999999999</v>
      </c>
      <c r="R480" s="229">
        <f>Q480*H480</f>
        <v>0.074699999999999989</v>
      </c>
      <c r="S480" s="229">
        <v>0</v>
      </c>
      <c r="T480" s="230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31" t="s">
        <v>368</v>
      </c>
      <c r="AT480" s="231" t="s">
        <v>300</v>
      </c>
      <c r="AU480" s="231" t="s">
        <v>88</v>
      </c>
      <c r="AY480" s="19" t="s">
        <v>140</v>
      </c>
      <c r="BE480" s="232">
        <f>IF(N480="základní",J480,0)</f>
        <v>0</v>
      </c>
      <c r="BF480" s="232">
        <f>IF(N480="snížená",J480,0)</f>
        <v>0</v>
      </c>
      <c r="BG480" s="232">
        <f>IF(N480="zákl. přenesená",J480,0)</f>
        <v>0</v>
      </c>
      <c r="BH480" s="232">
        <f>IF(N480="sníž. přenesená",J480,0)</f>
        <v>0</v>
      </c>
      <c r="BI480" s="232">
        <f>IF(N480="nulová",J480,0)</f>
        <v>0</v>
      </c>
      <c r="BJ480" s="19" t="s">
        <v>86</v>
      </c>
      <c r="BK480" s="232">
        <f>ROUND(I480*H480,2)</f>
        <v>0</v>
      </c>
      <c r="BL480" s="19" t="s">
        <v>168</v>
      </c>
      <c r="BM480" s="231" t="s">
        <v>830</v>
      </c>
    </row>
    <row r="481" s="2" customFormat="1" ht="21.75" customHeight="1">
      <c r="A481" s="40"/>
      <c r="B481" s="41"/>
      <c r="C481" s="273" t="s">
        <v>831</v>
      </c>
      <c r="D481" s="273" t="s">
        <v>300</v>
      </c>
      <c r="E481" s="274" t="s">
        <v>832</v>
      </c>
      <c r="F481" s="275" t="s">
        <v>833</v>
      </c>
      <c r="G481" s="276" t="s">
        <v>289</v>
      </c>
      <c r="H481" s="277">
        <v>4</v>
      </c>
      <c r="I481" s="278"/>
      <c r="J481" s="279">
        <f>ROUND(I481*H481,2)</f>
        <v>0</v>
      </c>
      <c r="K481" s="280"/>
      <c r="L481" s="281"/>
      <c r="M481" s="282" t="s">
        <v>1</v>
      </c>
      <c r="N481" s="283" t="s">
        <v>44</v>
      </c>
      <c r="O481" s="93"/>
      <c r="P481" s="229">
        <f>O481*H481</f>
        <v>0</v>
      </c>
      <c r="Q481" s="229">
        <v>0.024899999999999999</v>
      </c>
      <c r="R481" s="229">
        <f>Q481*H481</f>
        <v>0.099599999999999994</v>
      </c>
      <c r="S481" s="229">
        <v>0</v>
      </c>
      <c r="T481" s="230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31" t="s">
        <v>368</v>
      </c>
      <c r="AT481" s="231" t="s">
        <v>300</v>
      </c>
      <c r="AU481" s="231" t="s">
        <v>88</v>
      </c>
      <c r="AY481" s="19" t="s">
        <v>140</v>
      </c>
      <c r="BE481" s="232">
        <f>IF(N481="základní",J481,0)</f>
        <v>0</v>
      </c>
      <c r="BF481" s="232">
        <f>IF(N481="snížená",J481,0)</f>
        <v>0</v>
      </c>
      <c r="BG481" s="232">
        <f>IF(N481="zákl. přenesená",J481,0)</f>
        <v>0</v>
      </c>
      <c r="BH481" s="232">
        <f>IF(N481="sníž. přenesená",J481,0)</f>
        <v>0</v>
      </c>
      <c r="BI481" s="232">
        <f>IF(N481="nulová",J481,0)</f>
        <v>0</v>
      </c>
      <c r="BJ481" s="19" t="s">
        <v>86</v>
      </c>
      <c r="BK481" s="232">
        <f>ROUND(I481*H481,2)</f>
        <v>0</v>
      </c>
      <c r="BL481" s="19" t="s">
        <v>168</v>
      </c>
      <c r="BM481" s="231" t="s">
        <v>834</v>
      </c>
    </row>
    <row r="482" s="14" customFormat="1">
      <c r="A482" s="14"/>
      <c r="B482" s="251"/>
      <c r="C482" s="252"/>
      <c r="D482" s="242" t="s">
        <v>233</v>
      </c>
      <c r="E482" s="252"/>
      <c r="F482" s="254" t="s">
        <v>835</v>
      </c>
      <c r="G482" s="252"/>
      <c r="H482" s="255">
        <v>4</v>
      </c>
      <c r="I482" s="256"/>
      <c r="J482" s="252"/>
      <c r="K482" s="252"/>
      <c r="L482" s="257"/>
      <c r="M482" s="258"/>
      <c r="N482" s="259"/>
      <c r="O482" s="259"/>
      <c r="P482" s="259"/>
      <c r="Q482" s="259"/>
      <c r="R482" s="259"/>
      <c r="S482" s="259"/>
      <c r="T482" s="260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1" t="s">
        <v>233</v>
      </c>
      <c r="AU482" s="261" t="s">
        <v>88</v>
      </c>
      <c r="AV482" s="14" t="s">
        <v>88</v>
      </c>
      <c r="AW482" s="14" t="s">
        <v>4</v>
      </c>
      <c r="AX482" s="14" t="s">
        <v>86</v>
      </c>
      <c r="AY482" s="261" t="s">
        <v>140</v>
      </c>
    </row>
    <row r="483" s="2" customFormat="1" ht="21.75" customHeight="1">
      <c r="A483" s="40"/>
      <c r="B483" s="41"/>
      <c r="C483" s="273" t="s">
        <v>836</v>
      </c>
      <c r="D483" s="273" t="s">
        <v>300</v>
      </c>
      <c r="E483" s="274" t="s">
        <v>837</v>
      </c>
      <c r="F483" s="275" t="s">
        <v>838</v>
      </c>
      <c r="G483" s="276" t="s">
        <v>289</v>
      </c>
      <c r="H483" s="277">
        <v>4</v>
      </c>
      <c r="I483" s="278"/>
      <c r="J483" s="279">
        <f>ROUND(I483*H483,2)</f>
        <v>0</v>
      </c>
      <c r="K483" s="280"/>
      <c r="L483" s="281"/>
      <c r="M483" s="282" t="s">
        <v>1</v>
      </c>
      <c r="N483" s="283" t="s">
        <v>44</v>
      </c>
      <c r="O483" s="93"/>
      <c r="P483" s="229">
        <f>O483*H483</f>
        <v>0</v>
      </c>
      <c r="Q483" s="229">
        <v>0.024899999999999999</v>
      </c>
      <c r="R483" s="229">
        <f>Q483*H483</f>
        <v>0.099599999999999994</v>
      </c>
      <c r="S483" s="229">
        <v>0</v>
      </c>
      <c r="T483" s="230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31" t="s">
        <v>368</v>
      </c>
      <c r="AT483" s="231" t="s">
        <v>300</v>
      </c>
      <c r="AU483" s="231" t="s">
        <v>88</v>
      </c>
      <c r="AY483" s="19" t="s">
        <v>140</v>
      </c>
      <c r="BE483" s="232">
        <f>IF(N483="základní",J483,0)</f>
        <v>0</v>
      </c>
      <c r="BF483" s="232">
        <f>IF(N483="snížená",J483,0)</f>
        <v>0</v>
      </c>
      <c r="BG483" s="232">
        <f>IF(N483="zákl. přenesená",J483,0)</f>
        <v>0</v>
      </c>
      <c r="BH483" s="232">
        <f>IF(N483="sníž. přenesená",J483,0)</f>
        <v>0</v>
      </c>
      <c r="BI483" s="232">
        <f>IF(N483="nulová",J483,0)</f>
        <v>0</v>
      </c>
      <c r="BJ483" s="19" t="s">
        <v>86</v>
      </c>
      <c r="BK483" s="232">
        <f>ROUND(I483*H483,2)</f>
        <v>0</v>
      </c>
      <c r="BL483" s="19" t="s">
        <v>168</v>
      </c>
      <c r="BM483" s="231" t="s">
        <v>839</v>
      </c>
    </row>
    <row r="484" s="14" customFormat="1">
      <c r="A484" s="14"/>
      <c r="B484" s="251"/>
      <c r="C484" s="252"/>
      <c r="D484" s="242" t="s">
        <v>233</v>
      </c>
      <c r="E484" s="252"/>
      <c r="F484" s="254" t="s">
        <v>835</v>
      </c>
      <c r="G484" s="252"/>
      <c r="H484" s="255">
        <v>4</v>
      </c>
      <c r="I484" s="256"/>
      <c r="J484" s="252"/>
      <c r="K484" s="252"/>
      <c r="L484" s="257"/>
      <c r="M484" s="258"/>
      <c r="N484" s="259"/>
      <c r="O484" s="259"/>
      <c r="P484" s="259"/>
      <c r="Q484" s="259"/>
      <c r="R484" s="259"/>
      <c r="S484" s="259"/>
      <c r="T484" s="260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1" t="s">
        <v>233</v>
      </c>
      <c r="AU484" s="261" t="s">
        <v>88</v>
      </c>
      <c r="AV484" s="14" t="s">
        <v>88</v>
      </c>
      <c r="AW484" s="14" t="s">
        <v>4</v>
      </c>
      <c r="AX484" s="14" t="s">
        <v>86</v>
      </c>
      <c r="AY484" s="261" t="s">
        <v>140</v>
      </c>
    </row>
    <row r="485" s="2" customFormat="1" ht="24.15" customHeight="1">
      <c r="A485" s="40"/>
      <c r="B485" s="41"/>
      <c r="C485" s="219" t="s">
        <v>840</v>
      </c>
      <c r="D485" s="219" t="s">
        <v>141</v>
      </c>
      <c r="E485" s="220" t="s">
        <v>841</v>
      </c>
      <c r="F485" s="221" t="s">
        <v>842</v>
      </c>
      <c r="G485" s="222" t="s">
        <v>289</v>
      </c>
      <c r="H485" s="223">
        <v>3</v>
      </c>
      <c r="I485" s="224"/>
      <c r="J485" s="225">
        <f>ROUND(I485*H485,2)</f>
        <v>0</v>
      </c>
      <c r="K485" s="226"/>
      <c r="L485" s="46"/>
      <c r="M485" s="227" t="s">
        <v>1</v>
      </c>
      <c r="N485" s="228" t="s">
        <v>44</v>
      </c>
      <c r="O485" s="93"/>
      <c r="P485" s="229">
        <f>O485*H485</f>
        <v>0</v>
      </c>
      <c r="Q485" s="229">
        <v>0.00025000000000000001</v>
      </c>
      <c r="R485" s="229">
        <f>Q485*H485</f>
        <v>0.00075000000000000002</v>
      </c>
      <c r="S485" s="229">
        <v>0</v>
      </c>
      <c r="T485" s="230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31" t="s">
        <v>168</v>
      </c>
      <c r="AT485" s="231" t="s">
        <v>141</v>
      </c>
      <c r="AU485" s="231" t="s">
        <v>88</v>
      </c>
      <c r="AY485" s="19" t="s">
        <v>140</v>
      </c>
      <c r="BE485" s="232">
        <f>IF(N485="základní",J485,0)</f>
        <v>0</v>
      </c>
      <c r="BF485" s="232">
        <f>IF(N485="snížená",J485,0)</f>
        <v>0</v>
      </c>
      <c r="BG485" s="232">
        <f>IF(N485="zákl. přenesená",J485,0)</f>
        <v>0</v>
      </c>
      <c r="BH485" s="232">
        <f>IF(N485="sníž. přenesená",J485,0)</f>
        <v>0</v>
      </c>
      <c r="BI485" s="232">
        <f>IF(N485="nulová",J485,0)</f>
        <v>0</v>
      </c>
      <c r="BJ485" s="19" t="s">
        <v>86</v>
      </c>
      <c r="BK485" s="232">
        <f>ROUND(I485*H485,2)</f>
        <v>0</v>
      </c>
      <c r="BL485" s="19" t="s">
        <v>168</v>
      </c>
      <c r="BM485" s="231" t="s">
        <v>843</v>
      </c>
    </row>
    <row r="486" s="2" customFormat="1" ht="21.75" customHeight="1">
      <c r="A486" s="40"/>
      <c r="B486" s="41"/>
      <c r="C486" s="273" t="s">
        <v>844</v>
      </c>
      <c r="D486" s="273" t="s">
        <v>300</v>
      </c>
      <c r="E486" s="274" t="s">
        <v>845</v>
      </c>
      <c r="F486" s="275" t="s">
        <v>846</v>
      </c>
      <c r="G486" s="276" t="s">
        <v>289</v>
      </c>
      <c r="H486" s="277">
        <v>1</v>
      </c>
      <c r="I486" s="278"/>
      <c r="J486" s="279">
        <f>ROUND(I486*H486,2)</f>
        <v>0</v>
      </c>
      <c r="K486" s="280"/>
      <c r="L486" s="281"/>
      <c r="M486" s="282" t="s">
        <v>1</v>
      </c>
      <c r="N486" s="283" t="s">
        <v>44</v>
      </c>
      <c r="O486" s="93"/>
      <c r="P486" s="229">
        <f>O486*H486</f>
        <v>0</v>
      </c>
      <c r="Q486" s="229">
        <v>0.024899999999999999</v>
      </c>
      <c r="R486" s="229">
        <f>Q486*H486</f>
        <v>0.024899999999999999</v>
      </c>
      <c r="S486" s="229">
        <v>0</v>
      </c>
      <c r="T486" s="230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31" t="s">
        <v>368</v>
      </c>
      <c r="AT486" s="231" t="s">
        <v>300</v>
      </c>
      <c r="AU486" s="231" t="s">
        <v>88</v>
      </c>
      <c r="AY486" s="19" t="s">
        <v>140</v>
      </c>
      <c r="BE486" s="232">
        <f>IF(N486="základní",J486,0)</f>
        <v>0</v>
      </c>
      <c r="BF486" s="232">
        <f>IF(N486="snížená",J486,0)</f>
        <v>0</v>
      </c>
      <c r="BG486" s="232">
        <f>IF(N486="zákl. přenesená",J486,0)</f>
        <v>0</v>
      </c>
      <c r="BH486" s="232">
        <f>IF(N486="sníž. přenesená",J486,0)</f>
        <v>0</v>
      </c>
      <c r="BI486" s="232">
        <f>IF(N486="nulová",J486,0)</f>
        <v>0</v>
      </c>
      <c r="BJ486" s="19" t="s">
        <v>86</v>
      </c>
      <c r="BK486" s="232">
        <f>ROUND(I486*H486,2)</f>
        <v>0</v>
      </c>
      <c r="BL486" s="19" t="s">
        <v>168</v>
      </c>
      <c r="BM486" s="231" t="s">
        <v>847</v>
      </c>
    </row>
    <row r="487" s="2" customFormat="1" ht="21.75" customHeight="1">
      <c r="A487" s="40"/>
      <c r="B487" s="41"/>
      <c r="C487" s="273" t="s">
        <v>848</v>
      </c>
      <c r="D487" s="273" t="s">
        <v>300</v>
      </c>
      <c r="E487" s="274" t="s">
        <v>849</v>
      </c>
      <c r="F487" s="275" t="s">
        <v>850</v>
      </c>
      <c r="G487" s="276" t="s">
        <v>289</v>
      </c>
      <c r="H487" s="277">
        <v>1</v>
      </c>
      <c r="I487" s="278"/>
      <c r="J487" s="279">
        <f>ROUND(I487*H487,2)</f>
        <v>0</v>
      </c>
      <c r="K487" s="280"/>
      <c r="L487" s="281"/>
      <c r="M487" s="282" t="s">
        <v>1</v>
      </c>
      <c r="N487" s="283" t="s">
        <v>44</v>
      </c>
      <c r="O487" s="93"/>
      <c r="P487" s="229">
        <f>O487*H487</f>
        <v>0</v>
      </c>
      <c r="Q487" s="229">
        <v>0.024899999999999999</v>
      </c>
      <c r="R487" s="229">
        <f>Q487*H487</f>
        <v>0.024899999999999999</v>
      </c>
      <c r="S487" s="229">
        <v>0</v>
      </c>
      <c r="T487" s="230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31" t="s">
        <v>368</v>
      </c>
      <c r="AT487" s="231" t="s">
        <v>300</v>
      </c>
      <c r="AU487" s="231" t="s">
        <v>88</v>
      </c>
      <c r="AY487" s="19" t="s">
        <v>140</v>
      </c>
      <c r="BE487" s="232">
        <f>IF(N487="základní",J487,0)</f>
        <v>0</v>
      </c>
      <c r="BF487" s="232">
        <f>IF(N487="snížená",J487,0)</f>
        <v>0</v>
      </c>
      <c r="BG487" s="232">
        <f>IF(N487="zákl. přenesená",J487,0)</f>
        <v>0</v>
      </c>
      <c r="BH487" s="232">
        <f>IF(N487="sníž. přenesená",J487,0)</f>
        <v>0</v>
      </c>
      <c r="BI487" s="232">
        <f>IF(N487="nulová",J487,0)</f>
        <v>0</v>
      </c>
      <c r="BJ487" s="19" t="s">
        <v>86</v>
      </c>
      <c r="BK487" s="232">
        <f>ROUND(I487*H487,2)</f>
        <v>0</v>
      </c>
      <c r="BL487" s="19" t="s">
        <v>168</v>
      </c>
      <c r="BM487" s="231" t="s">
        <v>851</v>
      </c>
    </row>
    <row r="488" s="2" customFormat="1" ht="21.75" customHeight="1">
      <c r="A488" s="40"/>
      <c r="B488" s="41"/>
      <c r="C488" s="273" t="s">
        <v>852</v>
      </c>
      <c r="D488" s="273" t="s">
        <v>300</v>
      </c>
      <c r="E488" s="274" t="s">
        <v>853</v>
      </c>
      <c r="F488" s="275" t="s">
        <v>854</v>
      </c>
      <c r="G488" s="276" t="s">
        <v>289</v>
      </c>
      <c r="H488" s="277">
        <v>1</v>
      </c>
      <c r="I488" s="278"/>
      <c r="J488" s="279">
        <f>ROUND(I488*H488,2)</f>
        <v>0</v>
      </c>
      <c r="K488" s="280"/>
      <c r="L488" s="281"/>
      <c r="M488" s="282" t="s">
        <v>1</v>
      </c>
      <c r="N488" s="283" t="s">
        <v>44</v>
      </c>
      <c r="O488" s="93"/>
      <c r="P488" s="229">
        <f>O488*H488</f>
        <v>0</v>
      </c>
      <c r="Q488" s="229">
        <v>0.024899999999999999</v>
      </c>
      <c r="R488" s="229">
        <f>Q488*H488</f>
        <v>0.024899999999999999</v>
      </c>
      <c r="S488" s="229">
        <v>0</v>
      </c>
      <c r="T488" s="230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31" t="s">
        <v>368</v>
      </c>
      <c r="AT488" s="231" t="s">
        <v>300</v>
      </c>
      <c r="AU488" s="231" t="s">
        <v>88</v>
      </c>
      <c r="AY488" s="19" t="s">
        <v>140</v>
      </c>
      <c r="BE488" s="232">
        <f>IF(N488="základní",J488,0)</f>
        <v>0</v>
      </c>
      <c r="BF488" s="232">
        <f>IF(N488="snížená",J488,0)</f>
        <v>0</v>
      </c>
      <c r="BG488" s="232">
        <f>IF(N488="zákl. přenesená",J488,0)</f>
        <v>0</v>
      </c>
      <c r="BH488" s="232">
        <f>IF(N488="sníž. přenesená",J488,0)</f>
        <v>0</v>
      </c>
      <c r="BI488" s="232">
        <f>IF(N488="nulová",J488,0)</f>
        <v>0</v>
      </c>
      <c r="BJ488" s="19" t="s">
        <v>86</v>
      </c>
      <c r="BK488" s="232">
        <f>ROUND(I488*H488,2)</f>
        <v>0</v>
      </c>
      <c r="BL488" s="19" t="s">
        <v>168</v>
      </c>
      <c r="BM488" s="231" t="s">
        <v>855</v>
      </c>
    </row>
    <row r="489" s="2" customFormat="1" ht="24.15" customHeight="1">
      <c r="A489" s="40"/>
      <c r="B489" s="41"/>
      <c r="C489" s="219" t="s">
        <v>856</v>
      </c>
      <c r="D489" s="219" t="s">
        <v>141</v>
      </c>
      <c r="E489" s="220" t="s">
        <v>857</v>
      </c>
      <c r="F489" s="221" t="s">
        <v>858</v>
      </c>
      <c r="G489" s="222" t="s">
        <v>289</v>
      </c>
      <c r="H489" s="223">
        <v>11</v>
      </c>
      <c r="I489" s="224"/>
      <c r="J489" s="225">
        <f>ROUND(I489*H489,2)</f>
        <v>0</v>
      </c>
      <c r="K489" s="226"/>
      <c r="L489" s="46"/>
      <c r="M489" s="227" t="s">
        <v>1</v>
      </c>
      <c r="N489" s="228" t="s">
        <v>44</v>
      </c>
      <c r="O489" s="93"/>
      <c r="P489" s="229">
        <f>O489*H489</f>
        <v>0</v>
      </c>
      <c r="Q489" s="229">
        <v>0</v>
      </c>
      <c r="R489" s="229">
        <f>Q489*H489</f>
        <v>0</v>
      </c>
      <c r="S489" s="229">
        <v>0</v>
      </c>
      <c r="T489" s="230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31" t="s">
        <v>145</v>
      </c>
      <c r="AT489" s="231" t="s">
        <v>141</v>
      </c>
      <c r="AU489" s="231" t="s">
        <v>88</v>
      </c>
      <c r="AY489" s="19" t="s">
        <v>140</v>
      </c>
      <c r="BE489" s="232">
        <f>IF(N489="základní",J489,0)</f>
        <v>0</v>
      </c>
      <c r="BF489" s="232">
        <f>IF(N489="snížená",J489,0)</f>
        <v>0</v>
      </c>
      <c r="BG489" s="232">
        <f>IF(N489="zákl. přenesená",J489,0)</f>
        <v>0</v>
      </c>
      <c r="BH489" s="232">
        <f>IF(N489="sníž. přenesená",J489,0)</f>
        <v>0</v>
      </c>
      <c r="BI489" s="232">
        <f>IF(N489="nulová",J489,0)</f>
        <v>0</v>
      </c>
      <c r="BJ489" s="19" t="s">
        <v>86</v>
      </c>
      <c r="BK489" s="232">
        <f>ROUND(I489*H489,2)</f>
        <v>0</v>
      </c>
      <c r="BL489" s="19" t="s">
        <v>145</v>
      </c>
      <c r="BM489" s="231" t="s">
        <v>859</v>
      </c>
    </row>
    <row r="490" s="13" customFormat="1">
      <c r="A490" s="13"/>
      <c r="B490" s="240"/>
      <c r="C490" s="241"/>
      <c r="D490" s="242" t="s">
        <v>233</v>
      </c>
      <c r="E490" s="243" t="s">
        <v>1</v>
      </c>
      <c r="F490" s="244" t="s">
        <v>423</v>
      </c>
      <c r="G490" s="241"/>
      <c r="H490" s="243" t="s">
        <v>1</v>
      </c>
      <c r="I490" s="245"/>
      <c r="J490" s="241"/>
      <c r="K490" s="241"/>
      <c r="L490" s="246"/>
      <c r="M490" s="247"/>
      <c r="N490" s="248"/>
      <c r="O490" s="248"/>
      <c r="P490" s="248"/>
      <c r="Q490" s="248"/>
      <c r="R490" s="248"/>
      <c r="S490" s="248"/>
      <c r="T490" s="249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0" t="s">
        <v>233</v>
      </c>
      <c r="AU490" s="250" t="s">
        <v>88</v>
      </c>
      <c r="AV490" s="13" t="s">
        <v>86</v>
      </c>
      <c r="AW490" s="13" t="s">
        <v>35</v>
      </c>
      <c r="AX490" s="13" t="s">
        <v>79</v>
      </c>
      <c r="AY490" s="250" t="s">
        <v>140</v>
      </c>
    </row>
    <row r="491" s="14" customFormat="1">
      <c r="A491" s="14"/>
      <c r="B491" s="251"/>
      <c r="C491" s="252"/>
      <c r="D491" s="242" t="s">
        <v>233</v>
      </c>
      <c r="E491" s="253" t="s">
        <v>1</v>
      </c>
      <c r="F491" s="254" t="s">
        <v>88</v>
      </c>
      <c r="G491" s="252"/>
      <c r="H491" s="255">
        <v>2</v>
      </c>
      <c r="I491" s="256"/>
      <c r="J491" s="252"/>
      <c r="K491" s="252"/>
      <c r="L491" s="257"/>
      <c r="M491" s="258"/>
      <c r="N491" s="259"/>
      <c r="O491" s="259"/>
      <c r="P491" s="259"/>
      <c r="Q491" s="259"/>
      <c r="R491" s="259"/>
      <c r="S491" s="259"/>
      <c r="T491" s="260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1" t="s">
        <v>233</v>
      </c>
      <c r="AU491" s="261" t="s">
        <v>88</v>
      </c>
      <c r="AV491" s="14" t="s">
        <v>88</v>
      </c>
      <c r="AW491" s="14" t="s">
        <v>35</v>
      </c>
      <c r="AX491" s="14" t="s">
        <v>79</v>
      </c>
      <c r="AY491" s="261" t="s">
        <v>140</v>
      </c>
    </row>
    <row r="492" s="13" customFormat="1">
      <c r="A492" s="13"/>
      <c r="B492" s="240"/>
      <c r="C492" s="241"/>
      <c r="D492" s="242" t="s">
        <v>233</v>
      </c>
      <c r="E492" s="243" t="s">
        <v>1</v>
      </c>
      <c r="F492" s="244" t="s">
        <v>425</v>
      </c>
      <c r="G492" s="241"/>
      <c r="H492" s="243" t="s">
        <v>1</v>
      </c>
      <c r="I492" s="245"/>
      <c r="J492" s="241"/>
      <c r="K492" s="241"/>
      <c r="L492" s="246"/>
      <c r="M492" s="247"/>
      <c r="N492" s="248"/>
      <c r="O492" s="248"/>
      <c r="P492" s="248"/>
      <c r="Q492" s="248"/>
      <c r="R492" s="248"/>
      <c r="S492" s="248"/>
      <c r="T492" s="249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0" t="s">
        <v>233</v>
      </c>
      <c r="AU492" s="250" t="s">
        <v>88</v>
      </c>
      <c r="AV492" s="13" t="s">
        <v>86</v>
      </c>
      <c r="AW492" s="13" t="s">
        <v>35</v>
      </c>
      <c r="AX492" s="13" t="s">
        <v>79</v>
      </c>
      <c r="AY492" s="250" t="s">
        <v>140</v>
      </c>
    </row>
    <row r="493" s="14" customFormat="1">
      <c r="A493" s="14"/>
      <c r="B493" s="251"/>
      <c r="C493" s="252"/>
      <c r="D493" s="242" t="s">
        <v>233</v>
      </c>
      <c r="E493" s="253" t="s">
        <v>1</v>
      </c>
      <c r="F493" s="254" t="s">
        <v>86</v>
      </c>
      <c r="G493" s="252"/>
      <c r="H493" s="255">
        <v>1</v>
      </c>
      <c r="I493" s="256"/>
      <c r="J493" s="252"/>
      <c r="K493" s="252"/>
      <c r="L493" s="257"/>
      <c r="M493" s="258"/>
      <c r="N493" s="259"/>
      <c r="O493" s="259"/>
      <c r="P493" s="259"/>
      <c r="Q493" s="259"/>
      <c r="R493" s="259"/>
      <c r="S493" s="259"/>
      <c r="T493" s="260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1" t="s">
        <v>233</v>
      </c>
      <c r="AU493" s="261" t="s">
        <v>88</v>
      </c>
      <c r="AV493" s="14" t="s">
        <v>88</v>
      </c>
      <c r="AW493" s="14" t="s">
        <v>35</v>
      </c>
      <c r="AX493" s="14" t="s">
        <v>79</v>
      </c>
      <c r="AY493" s="261" t="s">
        <v>140</v>
      </c>
    </row>
    <row r="494" s="13" customFormat="1">
      <c r="A494" s="13"/>
      <c r="B494" s="240"/>
      <c r="C494" s="241"/>
      <c r="D494" s="242" t="s">
        <v>233</v>
      </c>
      <c r="E494" s="243" t="s">
        <v>1</v>
      </c>
      <c r="F494" s="244" t="s">
        <v>439</v>
      </c>
      <c r="G494" s="241"/>
      <c r="H494" s="243" t="s">
        <v>1</v>
      </c>
      <c r="I494" s="245"/>
      <c r="J494" s="241"/>
      <c r="K494" s="241"/>
      <c r="L494" s="246"/>
      <c r="M494" s="247"/>
      <c r="N494" s="248"/>
      <c r="O494" s="248"/>
      <c r="P494" s="248"/>
      <c r="Q494" s="248"/>
      <c r="R494" s="248"/>
      <c r="S494" s="248"/>
      <c r="T494" s="249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0" t="s">
        <v>233</v>
      </c>
      <c r="AU494" s="250" t="s">
        <v>88</v>
      </c>
      <c r="AV494" s="13" t="s">
        <v>86</v>
      </c>
      <c r="AW494" s="13" t="s">
        <v>35</v>
      </c>
      <c r="AX494" s="13" t="s">
        <v>79</v>
      </c>
      <c r="AY494" s="250" t="s">
        <v>140</v>
      </c>
    </row>
    <row r="495" s="14" customFormat="1">
      <c r="A495" s="14"/>
      <c r="B495" s="251"/>
      <c r="C495" s="252"/>
      <c r="D495" s="242" t="s">
        <v>233</v>
      </c>
      <c r="E495" s="253" t="s">
        <v>1</v>
      </c>
      <c r="F495" s="254" t="s">
        <v>165</v>
      </c>
      <c r="G495" s="252"/>
      <c r="H495" s="255">
        <v>8</v>
      </c>
      <c r="I495" s="256"/>
      <c r="J495" s="252"/>
      <c r="K495" s="252"/>
      <c r="L495" s="257"/>
      <c r="M495" s="258"/>
      <c r="N495" s="259"/>
      <c r="O495" s="259"/>
      <c r="P495" s="259"/>
      <c r="Q495" s="259"/>
      <c r="R495" s="259"/>
      <c r="S495" s="259"/>
      <c r="T495" s="260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1" t="s">
        <v>233</v>
      </c>
      <c r="AU495" s="261" t="s">
        <v>88</v>
      </c>
      <c r="AV495" s="14" t="s">
        <v>88</v>
      </c>
      <c r="AW495" s="14" t="s">
        <v>35</v>
      </c>
      <c r="AX495" s="14" t="s">
        <v>79</v>
      </c>
      <c r="AY495" s="261" t="s">
        <v>140</v>
      </c>
    </row>
    <row r="496" s="15" customFormat="1">
      <c r="A496" s="15"/>
      <c r="B496" s="262"/>
      <c r="C496" s="263"/>
      <c r="D496" s="242" t="s">
        <v>233</v>
      </c>
      <c r="E496" s="264" t="s">
        <v>1</v>
      </c>
      <c r="F496" s="265" t="s">
        <v>286</v>
      </c>
      <c r="G496" s="263"/>
      <c r="H496" s="266">
        <v>11</v>
      </c>
      <c r="I496" s="267"/>
      <c r="J496" s="263"/>
      <c r="K496" s="263"/>
      <c r="L496" s="268"/>
      <c r="M496" s="269"/>
      <c r="N496" s="270"/>
      <c r="O496" s="270"/>
      <c r="P496" s="270"/>
      <c r="Q496" s="270"/>
      <c r="R496" s="270"/>
      <c r="S496" s="270"/>
      <c r="T496" s="271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72" t="s">
        <v>233</v>
      </c>
      <c r="AU496" s="272" t="s">
        <v>88</v>
      </c>
      <c r="AV496" s="15" t="s">
        <v>145</v>
      </c>
      <c r="AW496" s="15" t="s">
        <v>35</v>
      </c>
      <c r="AX496" s="15" t="s">
        <v>86</v>
      </c>
      <c r="AY496" s="272" t="s">
        <v>140</v>
      </c>
    </row>
    <row r="497" s="2" customFormat="1" ht="24.15" customHeight="1">
      <c r="A497" s="40"/>
      <c r="B497" s="41"/>
      <c r="C497" s="219" t="s">
        <v>860</v>
      </c>
      <c r="D497" s="219" t="s">
        <v>141</v>
      </c>
      <c r="E497" s="220" t="s">
        <v>861</v>
      </c>
      <c r="F497" s="221" t="s">
        <v>862</v>
      </c>
      <c r="G497" s="222" t="s">
        <v>289</v>
      </c>
      <c r="H497" s="223">
        <v>11</v>
      </c>
      <c r="I497" s="224"/>
      <c r="J497" s="225">
        <f>ROUND(I497*H497,2)</f>
        <v>0</v>
      </c>
      <c r="K497" s="226"/>
      <c r="L497" s="46"/>
      <c r="M497" s="227" t="s">
        <v>1</v>
      </c>
      <c r="N497" s="228" t="s">
        <v>44</v>
      </c>
      <c r="O497" s="93"/>
      <c r="P497" s="229">
        <f>O497*H497</f>
        <v>0</v>
      </c>
      <c r="Q497" s="229">
        <v>0</v>
      </c>
      <c r="R497" s="229">
        <f>Q497*H497</f>
        <v>0</v>
      </c>
      <c r="S497" s="229">
        <v>0</v>
      </c>
      <c r="T497" s="230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31" t="s">
        <v>145</v>
      </c>
      <c r="AT497" s="231" t="s">
        <v>141</v>
      </c>
      <c r="AU497" s="231" t="s">
        <v>88</v>
      </c>
      <c r="AY497" s="19" t="s">
        <v>140</v>
      </c>
      <c r="BE497" s="232">
        <f>IF(N497="základní",J497,0)</f>
        <v>0</v>
      </c>
      <c r="BF497" s="232">
        <f>IF(N497="snížená",J497,0)</f>
        <v>0</v>
      </c>
      <c r="BG497" s="232">
        <f>IF(N497="zákl. přenesená",J497,0)</f>
        <v>0</v>
      </c>
      <c r="BH497" s="232">
        <f>IF(N497="sníž. přenesená",J497,0)</f>
        <v>0</v>
      </c>
      <c r="BI497" s="232">
        <f>IF(N497="nulová",J497,0)</f>
        <v>0</v>
      </c>
      <c r="BJ497" s="19" t="s">
        <v>86</v>
      </c>
      <c r="BK497" s="232">
        <f>ROUND(I497*H497,2)</f>
        <v>0</v>
      </c>
      <c r="BL497" s="19" t="s">
        <v>145</v>
      </c>
      <c r="BM497" s="231" t="s">
        <v>863</v>
      </c>
    </row>
    <row r="498" s="2" customFormat="1" ht="24.15" customHeight="1">
      <c r="A498" s="40"/>
      <c r="B498" s="41"/>
      <c r="C498" s="219" t="s">
        <v>864</v>
      </c>
      <c r="D498" s="219" t="s">
        <v>141</v>
      </c>
      <c r="E498" s="220" t="s">
        <v>865</v>
      </c>
      <c r="F498" s="221" t="s">
        <v>866</v>
      </c>
      <c r="G498" s="222" t="s">
        <v>289</v>
      </c>
      <c r="H498" s="223">
        <v>2</v>
      </c>
      <c r="I498" s="224"/>
      <c r="J498" s="225">
        <f>ROUND(I498*H498,2)</f>
        <v>0</v>
      </c>
      <c r="K498" s="226"/>
      <c r="L498" s="46"/>
      <c r="M498" s="227" t="s">
        <v>1</v>
      </c>
      <c r="N498" s="228" t="s">
        <v>44</v>
      </c>
      <c r="O498" s="93"/>
      <c r="P498" s="229">
        <f>O498*H498</f>
        <v>0</v>
      </c>
      <c r="Q498" s="229">
        <v>0.00044999999999999999</v>
      </c>
      <c r="R498" s="229">
        <f>Q498*H498</f>
        <v>0.00089999999999999998</v>
      </c>
      <c r="S498" s="229">
        <v>0</v>
      </c>
      <c r="T498" s="230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31" t="s">
        <v>168</v>
      </c>
      <c r="AT498" s="231" t="s">
        <v>141</v>
      </c>
      <c r="AU498" s="231" t="s">
        <v>88</v>
      </c>
      <c r="AY498" s="19" t="s">
        <v>140</v>
      </c>
      <c r="BE498" s="232">
        <f>IF(N498="základní",J498,0)</f>
        <v>0</v>
      </c>
      <c r="BF498" s="232">
        <f>IF(N498="snížená",J498,0)</f>
        <v>0</v>
      </c>
      <c r="BG498" s="232">
        <f>IF(N498="zákl. přenesená",J498,0)</f>
        <v>0</v>
      </c>
      <c r="BH498" s="232">
        <f>IF(N498="sníž. přenesená",J498,0)</f>
        <v>0</v>
      </c>
      <c r="BI498" s="232">
        <f>IF(N498="nulová",J498,0)</f>
        <v>0</v>
      </c>
      <c r="BJ498" s="19" t="s">
        <v>86</v>
      </c>
      <c r="BK498" s="232">
        <f>ROUND(I498*H498,2)</f>
        <v>0</v>
      </c>
      <c r="BL498" s="19" t="s">
        <v>168</v>
      </c>
      <c r="BM498" s="231" t="s">
        <v>867</v>
      </c>
    </row>
    <row r="499" s="13" customFormat="1">
      <c r="A499" s="13"/>
      <c r="B499" s="240"/>
      <c r="C499" s="241"/>
      <c r="D499" s="242" t="s">
        <v>233</v>
      </c>
      <c r="E499" s="243" t="s">
        <v>1</v>
      </c>
      <c r="F499" s="244" t="s">
        <v>423</v>
      </c>
      <c r="G499" s="241"/>
      <c r="H499" s="243" t="s">
        <v>1</v>
      </c>
      <c r="I499" s="245"/>
      <c r="J499" s="241"/>
      <c r="K499" s="241"/>
      <c r="L499" s="246"/>
      <c r="M499" s="247"/>
      <c r="N499" s="248"/>
      <c r="O499" s="248"/>
      <c r="P499" s="248"/>
      <c r="Q499" s="248"/>
      <c r="R499" s="248"/>
      <c r="S499" s="248"/>
      <c r="T499" s="249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0" t="s">
        <v>233</v>
      </c>
      <c r="AU499" s="250" t="s">
        <v>88</v>
      </c>
      <c r="AV499" s="13" t="s">
        <v>86</v>
      </c>
      <c r="AW499" s="13" t="s">
        <v>35</v>
      </c>
      <c r="AX499" s="13" t="s">
        <v>79</v>
      </c>
      <c r="AY499" s="250" t="s">
        <v>140</v>
      </c>
    </row>
    <row r="500" s="14" customFormat="1">
      <c r="A500" s="14"/>
      <c r="B500" s="251"/>
      <c r="C500" s="252"/>
      <c r="D500" s="242" t="s">
        <v>233</v>
      </c>
      <c r="E500" s="253" t="s">
        <v>1</v>
      </c>
      <c r="F500" s="254" t="s">
        <v>88</v>
      </c>
      <c r="G500" s="252"/>
      <c r="H500" s="255">
        <v>2</v>
      </c>
      <c r="I500" s="256"/>
      <c r="J500" s="252"/>
      <c r="K500" s="252"/>
      <c r="L500" s="257"/>
      <c r="M500" s="258"/>
      <c r="N500" s="259"/>
      <c r="O500" s="259"/>
      <c r="P500" s="259"/>
      <c r="Q500" s="259"/>
      <c r="R500" s="259"/>
      <c r="S500" s="259"/>
      <c r="T500" s="260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1" t="s">
        <v>233</v>
      </c>
      <c r="AU500" s="261" t="s">
        <v>88</v>
      </c>
      <c r="AV500" s="14" t="s">
        <v>88</v>
      </c>
      <c r="AW500" s="14" t="s">
        <v>35</v>
      </c>
      <c r="AX500" s="14" t="s">
        <v>86</v>
      </c>
      <c r="AY500" s="261" t="s">
        <v>140</v>
      </c>
    </row>
    <row r="501" s="2" customFormat="1" ht="24.15" customHeight="1">
      <c r="A501" s="40"/>
      <c r="B501" s="41"/>
      <c r="C501" s="219" t="s">
        <v>868</v>
      </c>
      <c r="D501" s="219" t="s">
        <v>141</v>
      </c>
      <c r="E501" s="220" t="s">
        <v>869</v>
      </c>
      <c r="F501" s="221" t="s">
        <v>870</v>
      </c>
      <c r="G501" s="222" t="s">
        <v>289</v>
      </c>
      <c r="H501" s="223">
        <v>2</v>
      </c>
      <c r="I501" s="224"/>
      <c r="J501" s="225">
        <f>ROUND(I501*H501,2)</f>
        <v>0</v>
      </c>
      <c r="K501" s="226"/>
      <c r="L501" s="46"/>
      <c r="M501" s="227" t="s">
        <v>1</v>
      </c>
      <c r="N501" s="228" t="s">
        <v>44</v>
      </c>
      <c r="O501" s="93"/>
      <c r="P501" s="229">
        <f>O501*H501</f>
        <v>0</v>
      </c>
      <c r="Q501" s="229">
        <v>0</v>
      </c>
      <c r="R501" s="229">
        <f>Q501*H501</f>
        <v>0</v>
      </c>
      <c r="S501" s="229">
        <v>0</v>
      </c>
      <c r="T501" s="230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31" t="s">
        <v>145</v>
      </c>
      <c r="AT501" s="231" t="s">
        <v>141</v>
      </c>
      <c r="AU501" s="231" t="s">
        <v>88</v>
      </c>
      <c r="AY501" s="19" t="s">
        <v>140</v>
      </c>
      <c r="BE501" s="232">
        <f>IF(N501="základní",J501,0)</f>
        <v>0</v>
      </c>
      <c r="BF501" s="232">
        <f>IF(N501="snížená",J501,0)</f>
        <v>0</v>
      </c>
      <c r="BG501" s="232">
        <f>IF(N501="zákl. přenesená",J501,0)</f>
        <v>0</v>
      </c>
      <c r="BH501" s="232">
        <f>IF(N501="sníž. přenesená",J501,0)</f>
        <v>0</v>
      </c>
      <c r="BI501" s="232">
        <f>IF(N501="nulová",J501,0)</f>
        <v>0</v>
      </c>
      <c r="BJ501" s="19" t="s">
        <v>86</v>
      </c>
      <c r="BK501" s="232">
        <f>ROUND(I501*H501,2)</f>
        <v>0</v>
      </c>
      <c r="BL501" s="19" t="s">
        <v>145</v>
      </c>
      <c r="BM501" s="231" t="s">
        <v>871</v>
      </c>
    </row>
    <row r="502" s="2" customFormat="1" ht="24.15" customHeight="1">
      <c r="A502" s="40"/>
      <c r="B502" s="41"/>
      <c r="C502" s="219" t="s">
        <v>872</v>
      </c>
      <c r="D502" s="219" t="s">
        <v>141</v>
      </c>
      <c r="E502" s="220" t="s">
        <v>873</v>
      </c>
      <c r="F502" s="221" t="s">
        <v>874</v>
      </c>
      <c r="G502" s="222" t="s">
        <v>289</v>
      </c>
      <c r="H502" s="223">
        <v>13</v>
      </c>
      <c r="I502" s="224"/>
      <c r="J502" s="225">
        <f>ROUND(I502*H502,2)</f>
        <v>0</v>
      </c>
      <c r="K502" s="226"/>
      <c r="L502" s="46"/>
      <c r="M502" s="227" t="s">
        <v>1</v>
      </c>
      <c r="N502" s="228" t="s">
        <v>44</v>
      </c>
      <c r="O502" s="93"/>
      <c r="P502" s="229">
        <f>O502*H502</f>
        <v>0</v>
      </c>
      <c r="Q502" s="229">
        <v>0</v>
      </c>
      <c r="R502" s="229">
        <f>Q502*H502</f>
        <v>0</v>
      </c>
      <c r="S502" s="229">
        <v>0</v>
      </c>
      <c r="T502" s="230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31" t="s">
        <v>145</v>
      </c>
      <c r="AT502" s="231" t="s">
        <v>141</v>
      </c>
      <c r="AU502" s="231" t="s">
        <v>88</v>
      </c>
      <c r="AY502" s="19" t="s">
        <v>140</v>
      </c>
      <c r="BE502" s="232">
        <f>IF(N502="základní",J502,0)</f>
        <v>0</v>
      </c>
      <c r="BF502" s="232">
        <f>IF(N502="snížená",J502,0)</f>
        <v>0</v>
      </c>
      <c r="BG502" s="232">
        <f>IF(N502="zákl. přenesená",J502,0)</f>
        <v>0</v>
      </c>
      <c r="BH502" s="232">
        <f>IF(N502="sníž. přenesená",J502,0)</f>
        <v>0</v>
      </c>
      <c r="BI502" s="232">
        <f>IF(N502="nulová",J502,0)</f>
        <v>0</v>
      </c>
      <c r="BJ502" s="19" t="s">
        <v>86</v>
      </c>
      <c r="BK502" s="232">
        <f>ROUND(I502*H502,2)</f>
        <v>0</v>
      </c>
      <c r="BL502" s="19" t="s">
        <v>145</v>
      </c>
      <c r="BM502" s="231" t="s">
        <v>875</v>
      </c>
    </row>
    <row r="503" s="2" customFormat="1" ht="44.25" customHeight="1">
      <c r="A503" s="40"/>
      <c r="B503" s="41"/>
      <c r="C503" s="219" t="s">
        <v>876</v>
      </c>
      <c r="D503" s="219" t="s">
        <v>141</v>
      </c>
      <c r="E503" s="220" t="s">
        <v>877</v>
      </c>
      <c r="F503" s="221" t="s">
        <v>878</v>
      </c>
      <c r="G503" s="222" t="s">
        <v>289</v>
      </c>
      <c r="H503" s="223">
        <v>13</v>
      </c>
      <c r="I503" s="224"/>
      <c r="J503" s="225">
        <f>ROUND(I503*H503,2)</f>
        <v>0</v>
      </c>
      <c r="K503" s="226"/>
      <c r="L503" s="46"/>
      <c r="M503" s="227" t="s">
        <v>1</v>
      </c>
      <c r="N503" s="228" t="s">
        <v>44</v>
      </c>
      <c r="O503" s="93"/>
      <c r="P503" s="229">
        <f>O503*H503</f>
        <v>0</v>
      </c>
      <c r="Q503" s="229">
        <v>0</v>
      </c>
      <c r="R503" s="229">
        <f>Q503*H503</f>
        <v>0</v>
      </c>
      <c r="S503" s="229">
        <v>0</v>
      </c>
      <c r="T503" s="230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31" t="s">
        <v>145</v>
      </c>
      <c r="AT503" s="231" t="s">
        <v>141</v>
      </c>
      <c r="AU503" s="231" t="s">
        <v>88</v>
      </c>
      <c r="AY503" s="19" t="s">
        <v>140</v>
      </c>
      <c r="BE503" s="232">
        <f>IF(N503="základní",J503,0)</f>
        <v>0</v>
      </c>
      <c r="BF503" s="232">
        <f>IF(N503="snížená",J503,0)</f>
        <v>0</v>
      </c>
      <c r="BG503" s="232">
        <f>IF(N503="zákl. přenesená",J503,0)</f>
        <v>0</v>
      </c>
      <c r="BH503" s="232">
        <f>IF(N503="sníž. přenesená",J503,0)</f>
        <v>0</v>
      </c>
      <c r="BI503" s="232">
        <f>IF(N503="nulová",J503,0)</f>
        <v>0</v>
      </c>
      <c r="BJ503" s="19" t="s">
        <v>86</v>
      </c>
      <c r="BK503" s="232">
        <f>ROUND(I503*H503,2)</f>
        <v>0</v>
      </c>
      <c r="BL503" s="19" t="s">
        <v>145</v>
      </c>
      <c r="BM503" s="231" t="s">
        <v>879</v>
      </c>
    </row>
    <row r="504" s="2" customFormat="1" ht="24.15" customHeight="1">
      <c r="A504" s="40"/>
      <c r="B504" s="41"/>
      <c r="C504" s="219" t="s">
        <v>880</v>
      </c>
      <c r="D504" s="219" t="s">
        <v>141</v>
      </c>
      <c r="E504" s="220" t="s">
        <v>881</v>
      </c>
      <c r="F504" s="221" t="s">
        <v>882</v>
      </c>
      <c r="G504" s="222" t="s">
        <v>289</v>
      </c>
      <c r="H504" s="223">
        <v>4</v>
      </c>
      <c r="I504" s="224"/>
      <c r="J504" s="225">
        <f>ROUND(I504*H504,2)</f>
        <v>0</v>
      </c>
      <c r="K504" s="226"/>
      <c r="L504" s="46"/>
      <c r="M504" s="227" t="s">
        <v>1</v>
      </c>
      <c r="N504" s="228" t="s">
        <v>44</v>
      </c>
      <c r="O504" s="93"/>
      <c r="P504" s="229">
        <f>O504*H504</f>
        <v>0</v>
      </c>
      <c r="Q504" s="229">
        <v>0</v>
      </c>
      <c r="R504" s="229">
        <f>Q504*H504</f>
        <v>0</v>
      </c>
      <c r="S504" s="229">
        <v>0</v>
      </c>
      <c r="T504" s="230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31" t="s">
        <v>168</v>
      </c>
      <c r="AT504" s="231" t="s">
        <v>141</v>
      </c>
      <c r="AU504" s="231" t="s">
        <v>88</v>
      </c>
      <c r="AY504" s="19" t="s">
        <v>140</v>
      </c>
      <c r="BE504" s="232">
        <f>IF(N504="základní",J504,0)</f>
        <v>0</v>
      </c>
      <c r="BF504" s="232">
        <f>IF(N504="snížená",J504,0)</f>
        <v>0</v>
      </c>
      <c r="BG504" s="232">
        <f>IF(N504="zákl. přenesená",J504,0)</f>
        <v>0</v>
      </c>
      <c r="BH504" s="232">
        <f>IF(N504="sníž. přenesená",J504,0)</f>
        <v>0</v>
      </c>
      <c r="BI504" s="232">
        <f>IF(N504="nulová",J504,0)</f>
        <v>0</v>
      </c>
      <c r="BJ504" s="19" t="s">
        <v>86</v>
      </c>
      <c r="BK504" s="232">
        <f>ROUND(I504*H504,2)</f>
        <v>0</v>
      </c>
      <c r="BL504" s="19" t="s">
        <v>168</v>
      </c>
      <c r="BM504" s="231" t="s">
        <v>883</v>
      </c>
    </row>
    <row r="505" s="2" customFormat="1" ht="24.15" customHeight="1">
      <c r="A505" s="40"/>
      <c r="B505" s="41"/>
      <c r="C505" s="219" t="s">
        <v>884</v>
      </c>
      <c r="D505" s="219" t="s">
        <v>141</v>
      </c>
      <c r="E505" s="220" t="s">
        <v>885</v>
      </c>
      <c r="F505" s="221" t="s">
        <v>886</v>
      </c>
      <c r="G505" s="222" t="s">
        <v>289</v>
      </c>
      <c r="H505" s="223">
        <v>9</v>
      </c>
      <c r="I505" s="224"/>
      <c r="J505" s="225">
        <f>ROUND(I505*H505,2)</f>
        <v>0</v>
      </c>
      <c r="K505" s="226"/>
      <c r="L505" s="46"/>
      <c r="M505" s="227" t="s">
        <v>1</v>
      </c>
      <c r="N505" s="228" t="s">
        <v>44</v>
      </c>
      <c r="O505" s="93"/>
      <c r="P505" s="229">
        <f>O505*H505</f>
        <v>0</v>
      </c>
      <c r="Q505" s="229">
        <v>0</v>
      </c>
      <c r="R505" s="229">
        <f>Q505*H505</f>
        <v>0</v>
      </c>
      <c r="S505" s="229">
        <v>0</v>
      </c>
      <c r="T505" s="230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31" t="s">
        <v>168</v>
      </c>
      <c r="AT505" s="231" t="s">
        <v>141</v>
      </c>
      <c r="AU505" s="231" t="s">
        <v>88</v>
      </c>
      <c r="AY505" s="19" t="s">
        <v>140</v>
      </c>
      <c r="BE505" s="232">
        <f>IF(N505="základní",J505,0)</f>
        <v>0</v>
      </c>
      <c r="BF505" s="232">
        <f>IF(N505="snížená",J505,0)</f>
        <v>0</v>
      </c>
      <c r="BG505" s="232">
        <f>IF(N505="zákl. přenesená",J505,0)</f>
        <v>0</v>
      </c>
      <c r="BH505" s="232">
        <f>IF(N505="sníž. přenesená",J505,0)</f>
        <v>0</v>
      </c>
      <c r="BI505" s="232">
        <f>IF(N505="nulová",J505,0)</f>
        <v>0</v>
      </c>
      <c r="BJ505" s="19" t="s">
        <v>86</v>
      </c>
      <c r="BK505" s="232">
        <f>ROUND(I505*H505,2)</f>
        <v>0</v>
      </c>
      <c r="BL505" s="19" t="s">
        <v>168</v>
      </c>
      <c r="BM505" s="231" t="s">
        <v>887</v>
      </c>
    </row>
    <row r="506" s="2" customFormat="1" ht="24.15" customHeight="1">
      <c r="A506" s="40"/>
      <c r="B506" s="41"/>
      <c r="C506" s="219" t="s">
        <v>888</v>
      </c>
      <c r="D506" s="219" t="s">
        <v>141</v>
      </c>
      <c r="E506" s="220" t="s">
        <v>889</v>
      </c>
      <c r="F506" s="221" t="s">
        <v>890</v>
      </c>
      <c r="G506" s="222" t="s">
        <v>289</v>
      </c>
      <c r="H506" s="223">
        <v>16</v>
      </c>
      <c r="I506" s="224"/>
      <c r="J506" s="225">
        <f>ROUND(I506*H506,2)</f>
        <v>0</v>
      </c>
      <c r="K506" s="226"/>
      <c r="L506" s="46"/>
      <c r="M506" s="227" t="s">
        <v>1</v>
      </c>
      <c r="N506" s="228" t="s">
        <v>44</v>
      </c>
      <c r="O506" s="93"/>
      <c r="P506" s="229">
        <f>O506*H506</f>
        <v>0</v>
      </c>
      <c r="Q506" s="229">
        <v>0</v>
      </c>
      <c r="R506" s="229">
        <f>Q506*H506</f>
        <v>0</v>
      </c>
      <c r="S506" s="229">
        <v>0</v>
      </c>
      <c r="T506" s="230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31" t="s">
        <v>168</v>
      </c>
      <c r="AT506" s="231" t="s">
        <v>141</v>
      </c>
      <c r="AU506" s="231" t="s">
        <v>88</v>
      </c>
      <c r="AY506" s="19" t="s">
        <v>140</v>
      </c>
      <c r="BE506" s="232">
        <f>IF(N506="základní",J506,0)</f>
        <v>0</v>
      </c>
      <c r="BF506" s="232">
        <f>IF(N506="snížená",J506,0)</f>
        <v>0</v>
      </c>
      <c r="BG506" s="232">
        <f>IF(N506="zákl. přenesená",J506,0)</f>
        <v>0</v>
      </c>
      <c r="BH506" s="232">
        <f>IF(N506="sníž. přenesená",J506,0)</f>
        <v>0</v>
      </c>
      <c r="BI506" s="232">
        <f>IF(N506="nulová",J506,0)</f>
        <v>0</v>
      </c>
      <c r="BJ506" s="19" t="s">
        <v>86</v>
      </c>
      <c r="BK506" s="232">
        <f>ROUND(I506*H506,2)</f>
        <v>0</v>
      </c>
      <c r="BL506" s="19" t="s">
        <v>168</v>
      </c>
      <c r="BM506" s="231" t="s">
        <v>891</v>
      </c>
    </row>
    <row r="507" s="2" customFormat="1" ht="24.15" customHeight="1">
      <c r="A507" s="40"/>
      <c r="B507" s="41"/>
      <c r="C507" s="273" t="s">
        <v>892</v>
      </c>
      <c r="D507" s="273" t="s">
        <v>300</v>
      </c>
      <c r="E507" s="274" t="s">
        <v>893</v>
      </c>
      <c r="F507" s="275" t="s">
        <v>894</v>
      </c>
      <c r="G507" s="276" t="s">
        <v>320</v>
      </c>
      <c r="H507" s="277">
        <v>53.649999999999999</v>
      </c>
      <c r="I507" s="278"/>
      <c r="J507" s="279">
        <f>ROUND(I507*H507,2)</f>
        <v>0</v>
      </c>
      <c r="K507" s="280"/>
      <c r="L507" s="281"/>
      <c r="M507" s="282" t="s">
        <v>1</v>
      </c>
      <c r="N507" s="283" t="s">
        <v>44</v>
      </c>
      <c r="O507" s="93"/>
      <c r="P507" s="229">
        <f>O507*H507</f>
        <v>0</v>
      </c>
      <c r="Q507" s="229">
        <v>0.0040000000000000001</v>
      </c>
      <c r="R507" s="229">
        <f>Q507*H507</f>
        <v>0.21459999999999999</v>
      </c>
      <c r="S507" s="229">
        <v>0</v>
      </c>
      <c r="T507" s="230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31" t="s">
        <v>368</v>
      </c>
      <c r="AT507" s="231" t="s">
        <v>300</v>
      </c>
      <c r="AU507" s="231" t="s">
        <v>88</v>
      </c>
      <c r="AY507" s="19" t="s">
        <v>140</v>
      </c>
      <c r="BE507" s="232">
        <f>IF(N507="základní",J507,0)</f>
        <v>0</v>
      </c>
      <c r="BF507" s="232">
        <f>IF(N507="snížená",J507,0)</f>
        <v>0</v>
      </c>
      <c r="BG507" s="232">
        <f>IF(N507="zákl. přenesená",J507,0)</f>
        <v>0</v>
      </c>
      <c r="BH507" s="232">
        <f>IF(N507="sníž. přenesená",J507,0)</f>
        <v>0</v>
      </c>
      <c r="BI507" s="232">
        <f>IF(N507="nulová",J507,0)</f>
        <v>0</v>
      </c>
      <c r="BJ507" s="19" t="s">
        <v>86</v>
      </c>
      <c r="BK507" s="232">
        <f>ROUND(I507*H507,2)</f>
        <v>0</v>
      </c>
      <c r="BL507" s="19" t="s">
        <v>168</v>
      </c>
      <c r="BM507" s="231" t="s">
        <v>895</v>
      </c>
    </row>
    <row r="508" s="2" customFormat="1" ht="24.15" customHeight="1">
      <c r="A508" s="40"/>
      <c r="B508" s="41"/>
      <c r="C508" s="219" t="s">
        <v>896</v>
      </c>
      <c r="D508" s="219" t="s">
        <v>141</v>
      </c>
      <c r="E508" s="220" t="s">
        <v>897</v>
      </c>
      <c r="F508" s="221" t="s">
        <v>898</v>
      </c>
      <c r="G508" s="222" t="s">
        <v>899</v>
      </c>
      <c r="H508" s="223">
        <v>1</v>
      </c>
      <c r="I508" s="224"/>
      <c r="J508" s="225">
        <f>ROUND(I508*H508,2)</f>
        <v>0</v>
      </c>
      <c r="K508" s="226"/>
      <c r="L508" s="46"/>
      <c r="M508" s="227" t="s">
        <v>1</v>
      </c>
      <c r="N508" s="228" t="s">
        <v>44</v>
      </c>
      <c r="O508" s="93"/>
      <c r="P508" s="229">
        <f>O508*H508</f>
        <v>0</v>
      </c>
      <c r="Q508" s="229">
        <v>0.44</v>
      </c>
      <c r="R508" s="229">
        <f>Q508*H508</f>
        <v>0.44</v>
      </c>
      <c r="S508" s="229">
        <v>0</v>
      </c>
      <c r="T508" s="230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31" t="s">
        <v>168</v>
      </c>
      <c r="AT508" s="231" t="s">
        <v>141</v>
      </c>
      <c r="AU508" s="231" t="s">
        <v>88</v>
      </c>
      <c r="AY508" s="19" t="s">
        <v>140</v>
      </c>
      <c r="BE508" s="232">
        <f>IF(N508="základní",J508,0)</f>
        <v>0</v>
      </c>
      <c r="BF508" s="232">
        <f>IF(N508="snížená",J508,0)</f>
        <v>0</v>
      </c>
      <c r="BG508" s="232">
        <f>IF(N508="zákl. přenesená",J508,0)</f>
        <v>0</v>
      </c>
      <c r="BH508" s="232">
        <f>IF(N508="sníž. přenesená",J508,0)</f>
        <v>0</v>
      </c>
      <c r="BI508" s="232">
        <f>IF(N508="nulová",J508,0)</f>
        <v>0</v>
      </c>
      <c r="BJ508" s="19" t="s">
        <v>86</v>
      </c>
      <c r="BK508" s="232">
        <f>ROUND(I508*H508,2)</f>
        <v>0</v>
      </c>
      <c r="BL508" s="19" t="s">
        <v>168</v>
      </c>
      <c r="BM508" s="231" t="s">
        <v>900</v>
      </c>
    </row>
    <row r="509" s="2" customFormat="1" ht="24.15" customHeight="1">
      <c r="A509" s="40"/>
      <c r="B509" s="41"/>
      <c r="C509" s="219" t="s">
        <v>901</v>
      </c>
      <c r="D509" s="219" t="s">
        <v>141</v>
      </c>
      <c r="E509" s="220" t="s">
        <v>902</v>
      </c>
      <c r="F509" s="221" t="s">
        <v>903</v>
      </c>
      <c r="G509" s="222" t="s">
        <v>247</v>
      </c>
      <c r="H509" s="223">
        <v>1.4530000000000001</v>
      </c>
      <c r="I509" s="224"/>
      <c r="J509" s="225">
        <f>ROUND(I509*H509,2)</f>
        <v>0</v>
      </c>
      <c r="K509" s="226"/>
      <c r="L509" s="46"/>
      <c r="M509" s="227" t="s">
        <v>1</v>
      </c>
      <c r="N509" s="228" t="s">
        <v>44</v>
      </c>
      <c r="O509" s="93"/>
      <c r="P509" s="229">
        <f>O509*H509</f>
        <v>0</v>
      </c>
      <c r="Q509" s="229">
        <v>0</v>
      </c>
      <c r="R509" s="229">
        <f>Q509*H509</f>
        <v>0</v>
      </c>
      <c r="S509" s="229">
        <v>0</v>
      </c>
      <c r="T509" s="230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31" t="s">
        <v>168</v>
      </c>
      <c r="AT509" s="231" t="s">
        <v>141</v>
      </c>
      <c r="AU509" s="231" t="s">
        <v>88</v>
      </c>
      <c r="AY509" s="19" t="s">
        <v>140</v>
      </c>
      <c r="BE509" s="232">
        <f>IF(N509="základní",J509,0)</f>
        <v>0</v>
      </c>
      <c r="BF509" s="232">
        <f>IF(N509="snížená",J509,0)</f>
        <v>0</v>
      </c>
      <c r="BG509" s="232">
        <f>IF(N509="zákl. přenesená",J509,0)</f>
        <v>0</v>
      </c>
      <c r="BH509" s="232">
        <f>IF(N509="sníž. přenesená",J509,0)</f>
        <v>0</v>
      </c>
      <c r="BI509" s="232">
        <f>IF(N509="nulová",J509,0)</f>
        <v>0</v>
      </c>
      <c r="BJ509" s="19" t="s">
        <v>86</v>
      </c>
      <c r="BK509" s="232">
        <f>ROUND(I509*H509,2)</f>
        <v>0</v>
      </c>
      <c r="BL509" s="19" t="s">
        <v>168</v>
      </c>
      <c r="BM509" s="231" t="s">
        <v>904</v>
      </c>
    </row>
    <row r="510" s="12" customFormat="1" ht="22.8" customHeight="1">
      <c r="A510" s="12"/>
      <c r="B510" s="205"/>
      <c r="C510" s="206"/>
      <c r="D510" s="207" t="s">
        <v>78</v>
      </c>
      <c r="E510" s="233" t="s">
        <v>905</v>
      </c>
      <c r="F510" s="233" t="s">
        <v>906</v>
      </c>
      <c r="G510" s="206"/>
      <c r="H510" s="206"/>
      <c r="I510" s="209"/>
      <c r="J510" s="234">
        <f>BK510</f>
        <v>0</v>
      </c>
      <c r="K510" s="206"/>
      <c r="L510" s="211"/>
      <c r="M510" s="212"/>
      <c r="N510" s="213"/>
      <c r="O510" s="213"/>
      <c r="P510" s="214">
        <f>SUM(P511:P515)</f>
        <v>0</v>
      </c>
      <c r="Q510" s="213"/>
      <c r="R510" s="214">
        <f>SUM(R511:R515)</f>
        <v>0.0013450000000000001</v>
      </c>
      <c r="S510" s="213"/>
      <c r="T510" s="215">
        <f>SUM(T511:T515)</f>
        <v>0</v>
      </c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R510" s="216" t="s">
        <v>88</v>
      </c>
      <c r="AT510" s="217" t="s">
        <v>78</v>
      </c>
      <c r="AU510" s="217" t="s">
        <v>86</v>
      </c>
      <c r="AY510" s="216" t="s">
        <v>140</v>
      </c>
      <c r="BK510" s="218">
        <f>SUM(BK511:BK515)</f>
        <v>0</v>
      </c>
    </row>
    <row r="511" s="2" customFormat="1" ht="24.15" customHeight="1">
      <c r="A511" s="40"/>
      <c r="B511" s="41"/>
      <c r="C511" s="219" t="s">
        <v>907</v>
      </c>
      <c r="D511" s="219" t="s">
        <v>141</v>
      </c>
      <c r="E511" s="220" t="s">
        <v>908</v>
      </c>
      <c r="F511" s="221" t="s">
        <v>909</v>
      </c>
      <c r="G511" s="222" t="s">
        <v>320</v>
      </c>
      <c r="H511" s="223">
        <v>1.75</v>
      </c>
      <c r="I511" s="224"/>
      <c r="J511" s="225">
        <f>ROUND(I511*H511,2)</f>
        <v>0</v>
      </c>
      <c r="K511" s="226"/>
      <c r="L511" s="46"/>
      <c r="M511" s="227" t="s">
        <v>1</v>
      </c>
      <c r="N511" s="228" t="s">
        <v>44</v>
      </c>
      <c r="O511" s="93"/>
      <c r="P511" s="229">
        <f>O511*H511</f>
        <v>0</v>
      </c>
      <c r="Q511" s="229">
        <v>6.0000000000000002E-05</v>
      </c>
      <c r="R511" s="229">
        <f>Q511*H511</f>
        <v>0.000105</v>
      </c>
      <c r="S511" s="229">
        <v>0</v>
      </c>
      <c r="T511" s="230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31" t="s">
        <v>145</v>
      </c>
      <c r="AT511" s="231" t="s">
        <v>141</v>
      </c>
      <c r="AU511" s="231" t="s">
        <v>88</v>
      </c>
      <c r="AY511" s="19" t="s">
        <v>140</v>
      </c>
      <c r="BE511" s="232">
        <f>IF(N511="základní",J511,0)</f>
        <v>0</v>
      </c>
      <c r="BF511" s="232">
        <f>IF(N511="snížená",J511,0)</f>
        <v>0</v>
      </c>
      <c r="BG511" s="232">
        <f>IF(N511="zákl. přenesená",J511,0)</f>
        <v>0</v>
      </c>
      <c r="BH511" s="232">
        <f>IF(N511="sníž. přenesená",J511,0)</f>
        <v>0</v>
      </c>
      <c r="BI511" s="232">
        <f>IF(N511="nulová",J511,0)</f>
        <v>0</v>
      </c>
      <c r="BJ511" s="19" t="s">
        <v>86</v>
      </c>
      <c r="BK511" s="232">
        <f>ROUND(I511*H511,2)</f>
        <v>0</v>
      </c>
      <c r="BL511" s="19" t="s">
        <v>145</v>
      </c>
      <c r="BM511" s="231" t="s">
        <v>910</v>
      </c>
    </row>
    <row r="512" s="2" customFormat="1" ht="16.5" customHeight="1">
      <c r="A512" s="40"/>
      <c r="B512" s="41"/>
      <c r="C512" s="273" t="s">
        <v>911</v>
      </c>
      <c r="D512" s="273" t="s">
        <v>300</v>
      </c>
      <c r="E512" s="274" t="s">
        <v>912</v>
      </c>
      <c r="F512" s="275" t="s">
        <v>913</v>
      </c>
      <c r="G512" s="276" t="s">
        <v>899</v>
      </c>
      <c r="H512" s="277">
        <v>1</v>
      </c>
      <c r="I512" s="278"/>
      <c r="J512" s="279">
        <f>ROUND(I512*H512,2)</f>
        <v>0</v>
      </c>
      <c r="K512" s="280"/>
      <c r="L512" s="281"/>
      <c r="M512" s="282" t="s">
        <v>1</v>
      </c>
      <c r="N512" s="283" t="s">
        <v>44</v>
      </c>
      <c r="O512" s="93"/>
      <c r="P512" s="229">
        <f>O512*H512</f>
        <v>0</v>
      </c>
      <c r="Q512" s="229">
        <v>0.00124</v>
      </c>
      <c r="R512" s="229">
        <f>Q512*H512</f>
        <v>0.00124</v>
      </c>
      <c r="S512" s="229">
        <v>0</v>
      </c>
      <c r="T512" s="230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31" t="s">
        <v>165</v>
      </c>
      <c r="AT512" s="231" t="s">
        <v>300</v>
      </c>
      <c r="AU512" s="231" t="s">
        <v>88</v>
      </c>
      <c r="AY512" s="19" t="s">
        <v>140</v>
      </c>
      <c r="BE512" s="232">
        <f>IF(N512="základní",J512,0)</f>
        <v>0</v>
      </c>
      <c r="BF512" s="232">
        <f>IF(N512="snížená",J512,0)</f>
        <v>0</v>
      </c>
      <c r="BG512" s="232">
        <f>IF(N512="zákl. přenesená",J512,0)</f>
        <v>0</v>
      </c>
      <c r="BH512" s="232">
        <f>IF(N512="sníž. přenesená",J512,0)</f>
        <v>0</v>
      </c>
      <c r="BI512" s="232">
        <f>IF(N512="nulová",J512,0)</f>
        <v>0</v>
      </c>
      <c r="BJ512" s="19" t="s">
        <v>86</v>
      </c>
      <c r="BK512" s="232">
        <f>ROUND(I512*H512,2)</f>
        <v>0</v>
      </c>
      <c r="BL512" s="19" t="s">
        <v>145</v>
      </c>
      <c r="BM512" s="231" t="s">
        <v>914</v>
      </c>
    </row>
    <row r="513" s="2" customFormat="1" ht="21.75" customHeight="1">
      <c r="A513" s="40"/>
      <c r="B513" s="41"/>
      <c r="C513" s="219" t="s">
        <v>915</v>
      </c>
      <c r="D513" s="219" t="s">
        <v>141</v>
      </c>
      <c r="E513" s="220" t="s">
        <v>916</v>
      </c>
      <c r="F513" s="221" t="s">
        <v>917</v>
      </c>
      <c r="G513" s="222" t="s">
        <v>289</v>
      </c>
      <c r="H513" s="223">
        <v>3</v>
      </c>
      <c r="I513" s="224"/>
      <c r="J513" s="225">
        <f>ROUND(I513*H513,2)</f>
        <v>0</v>
      </c>
      <c r="K513" s="226"/>
      <c r="L513" s="46"/>
      <c r="M513" s="227" t="s">
        <v>1</v>
      </c>
      <c r="N513" s="228" t="s">
        <v>44</v>
      </c>
      <c r="O513" s="93"/>
      <c r="P513" s="229">
        <f>O513*H513</f>
        <v>0</v>
      </c>
      <c r="Q513" s="229">
        <v>0</v>
      </c>
      <c r="R513" s="229">
        <f>Q513*H513</f>
        <v>0</v>
      </c>
      <c r="S513" s="229">
        <v>0</v>
      </c>
      <c r="T513" s="230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31" t="s">
        <v>168</v>
      </c>
      <c r="AT513" s="231" t="s">
        <v>141</v>
      </c>
      <c r="AU513" s="231" t="s">
        <v>88</v>
      </c>
      <c r="AY513" s="19" t="s">
        <v>140</v>
      </c>
      <c r="BE513" s="232">
        <f>IF(N513="základní",J513,0)</f>
        <v>0</v>
      </c>
      <c r="BF513" s="232">
        <f>IF(N513="snížená",J513,0)</f>
        <v>0</v>
      </c>
      <c r="BG513" s="232">
        <f>IF(N513="zákl. přenesená",J513,0)</f>
        <v>0</v>
      </c>
      <c r="BH513" s="232">
        <f>IF(N513="sníž. přenesená",J513,0)</f>
        <v>0</v>
      </c>
      <c r="BI513" s="232">
        <f>IF(N513="nulová",J513,0)</f>
        <v>0</v>
      </c>
      <c r="BJ513" s="19" t="s">
        <v>86</v>
      </c>
      <c r="BK513" s="232">
        <f>ROUND(I513*H513,2)</f>
        <v>0</v>
      </c>
      <c r="BL513" s="19" t="s">
        <v>168</v>
      </c>
      <c r="BM513" s="231" t="s">
        <v>918</v>
      </c>
    </row>
    <row r="514" s="2" customFormat="1" ht="16.5" customHeight="1">
      <c r="A514" s="40"/>
      <c r="B514" s="41"/>
      <c r="C514" s="273" t="s">
        <v>919</v>
      </c>
      <c r="D514" s="273" t="s">
        <v>300</v>
      </c>
      <c r="E514" s="274" t="s">
        <v>920</v>
      </c>
      <c r="F514" s="275" t="s">
        <v>921</v>
      </c>
      <c r="G514" s="276" t="s">
        <v>289</v>
      </c>
      <c r="H514" s="277">
        <v>3</v>
      </c>
      <c r="I514" s="278"/>
      <c r="J514" s="279">
        <f>ROUND(I514*H514,2)</f>
        <v>0</v>
      </c>
      <c r="K514" s="280"/>
      <c r="L514" s="281"/>
      <c r="M514" s="282" t="s">
        <v>1</v>
      </c>
      <c r="N514" s="283" t="s">
        <v>44</v>
      </c>
      <c r="O514" s="93"/>
      <c r="P514" s="229">
        <f>O514*H514</f>
        <v>0</v>
      </c>
      <c r="Q514" s="229">
        <v>0</v>
      </c>
      <c r="R514" s="229">
        <f>Q514*H514</f>
        <v>0</v>
      </c>
      <c r="S514" s="229">
        <v>0</v>
      </c>
      <c r="T514" s="230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31" t="s">
        <v>368</v>
      </c>
      <c r="AT514" s="231" t="s">
        <v>300</v>
      </c>
      <c r="AU514" s="231" t="s">
        <v>88</v>
      </c>
      <c r="AY514" s="19" t="s">
        <v>140</v>
      </c>
      <c r="BE514" s="232">
        <f>IF(N514="základní",J514,0)</f>
        <v>0</v>
      </c>
      <c r="BF514" s="232">
        <f>IF(N514="snížená",J514,0)</f>
        <v>0</v>
      </c>
      <c r="BG514" s="232">
        <f>IF(N514="zákl. přenesená",J514,0)</f>
        <v>0</v>
      </c>
      <c r="BH514" s="232">
        <f>IF(N514="sníž. přenesená",J514,0)</f>
        <v>0</v>
      </c>
      <c r="BI514" s="232">
        <f>IF(N514="nulová",J514,0)</f>
        <v>0</v>
      </c>
      <c r="BJ514" s="19" t="s">
        <v>86</v>
      </c>
      <c r="BK514" s="232">
        <f>ROUND(I514*H514,2)</f>
        <v>0</v>
      </c>
      <c r="BL514" s="19" t="s">
        <v>168</v>
      </c>
      <c r="BM514" s="231" t="s">
        <v>922</v>
      </c>
    </row>
    <row r="515" s="2" customFormat="1" ht="24.15" customHeight="1">
      <c r="A515" s="40"/>
      <c r="B515" s="41"/>
      <c r="C515" s="219" t="s">
        <v>923</v>
      </c>
      <c r="D515" s="219" t="s">
        <v>141</v>
      </c>
      <c r="E515" s="220" t="s">
        <v>924</v>
      </c>
      <c r="F515" s="221" t="s">
        <v>925</v>
      </c>
      <c r="G515" s="222" t="s">
        <v>247</v>
      </c>
      <c r="H515" s="223">
        <v>0.044999999999999998</v>
      </c>
      <c r="I515" s="224"/>
      <c r="J515" s="225">
        <f>ROUND(I515*H515,2)</f>
        <v>0</v>
      </c>
      <c r="K515" s="226"/>
      <c r="L515" s="46"/>
      <c r="M515" s="227" t="s">
        <v>1</v>
      </c>
      <c r="N515" s="228" t="s">
        <v>44</v>
      </c>
      <c r="O515" s="93"/>
      <c r="P515" s="229">
        <f>O515*H515</f>
        <v>0</v>
      </c>
      <c r="Q515" s="229">
        <v>0</v>
      </c>
      <c r="R515" s="229">
        <f>Q515*H515</f>
        <v>0</v>
      </c>
      <c r="S515" s="229">
        <v>0</v>
      </c>
      <c r="T515" s="230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31" t="s">
        <v>168</v>
      </c>
      <c r="AT515" s="231" t="s">
        <v>141</v>
      </c>
      <c r="AU515" s="231" t="s">
        <v>88</v>
      </c>
      <c r="AY515" s="19" t="s">
        <v>140</v>
      </c>
      <c r="BE515" s="232">
        <f>IF(N515="základní",J515,0)</f>
        <v>0</v>
      </c>
      <c r="BF515" s="232">
        <f>IF(N515="snížená",J515,0)</f>
        <v>0</v>
      </c>
      <c r="BG515" s="232">
        <f>IF(N515="zákl. přenesená",J515,0)</f>
        <v>0</v>
      </c>
      <c r="BH515" s="232">
        <f>IF(N515="sníž. přenesená",J515,0)</f>
        <v>0</v>
      </c>
      <c r="BI515" s="232">
        <f>IF(N515="nulová",J515,0)</f>
        <v>0</v>
      </c>
      <c r="BJ515" s="19" t="s">
        <v>86</v>
      </c>
      <c r="BK515" s="232">
        <f>ROUND(I515*H515,2)</f>
        <v>0</v>
      </c>
      <c r="BL515" s="19" t="s">
        <v>168</v>
      </c>
      <c r="BM515" s="231" t="s">
        <v>926</v>
      </c>
    </row>
    <row r="516" s="12" customFormat="1" ht="22.8" customHeight="1">
      <c r="A516" s="12"/>
      <c r="B516" s="205"/>
      <c r="C516" s="206"/>
      <c r="D516" s="207" t="s">
        <v>78</v>
      </c>
      <c r="E516" s="233" t="s">
        <v>927</v>
      </c>
      <c r="F516" s="233" t="s">
        <v>928</v>
      </c>
      <c r="G516" s="206"/>
      <c r="H516" s="206"/>
      <c r="I516" s="209"/>
      <c r="J516" s="234">
        <f>BK516</f>
        <v>0</v>
      </c>
      <c r="K516" s="206"/>
      <c r="L516" s="211"/>
      <c r="M516" s="212"/>
      <c r="N516" s="213"/>
      <c r="O516" s="213"/>
      <c r="P516" s="214">
        <f>SUM(P517:P536)</f>
        <v>0</v>
      </c>
      <c r="Q516" s="213"/>
      <c r="R516" s="214">
        <f>SUM(R517:R536)</f>
        <v>0</v>
      </c>
      <c r="S516" s="213"/>
      <c r="T516" s="215">
        <f>SUM(T517:T536)</f>
        <v>0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16" t="s">
        <v>88</v>
      </c>
      <c r="AT516" s="217" t="s">
        <v>78</v>
      </c>
      <c r="AU516" s="217" t="s">
        <v>86</v>
      </c>
      <c r="AY516" s="216" t="s">
        <v>140</v>
      </c>
      <c r="BK516" s="218">
        <f>SUM(BK517:BK536)</f>
        <v>0</v>
      </c>
    </row>
    <row r="517" s="2" customFormat="1" ht="24.15" customHeight="1">
      <c r="A517" s="40"/>
      <c r="B517" s="41"/>
      <c r="C517" s="219" t="s">
        <v>929</v>
      </c>
      <c r="D517" s="219" t="s">
        <v>141</v>
      </c>
      <c r="E517" s="220" t="s">
        <v>930</v>
      </c>
      <c r="F517" s="221" t="s">
        <v>931</v>
      </c>
      <c r="G517" s="222" t="s">
        <v>320</v>
      </c>
      <c r="H517" s="223">
        <v>46</v>
      </c>
      <c r="I517" s="224"/>
      <c r="J517" s="225">
        <f>ROUND(I517*H517,2)</f>
        <v>0</v>
      </c>
      <c r="K517" s="226"/>
      <c r="L517" s="46"/>
      <c r="M517" s="227" t="s">
        <v>1</v>
      </c>
      <c r="N517" s="228" t="s">
        <v>44</v>
      </c>
      <c r="O517" s="93"/>
      <c r="P517" s="229">
        <f>O517*H517</f>
        <v>0</v>
      </c>
      <c r="Q517" s="229">
        <v>0</v>
      </c>
      <c r="R517" s="229">
        <f>Q517*H517</f>
        <v>0</v>
      </c>
      <c r="S517" s="229">
        <v>0</v>
      </c>
      <c r="T517" s="230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31" t="s">
        <v>168</v>
      </c>
      <c r="AT517" s="231" t="s">
        <v>141</v>
      </c>
      <c r="AU517" s="231" t="s">
        <v>88</v>
      </c>
      <c r="AY517" s="19" t="s">
        <v>140</v>
      </c>
      <c r="BE517" s="232">
        <f>IF(N517="základní",J517,0)</f>
        <v>0</v>
      </c>
      <c r="BF517" s="232">
        <f>IF(N517="snížená",J517,0)</f>
        <v>0</v>
      </c>
      <c r="BG517" s="232">
        <f>IF(N517="zákl. přenesená",J517,0)</f>
        <v>0</v>
      </c>
      <c r="BH517" s="232">
        <f>IF(N517="sníž. přenesená",J517,0)</f>
        <v>0</v>
      </c>
      <c r="BI517" s="232">
        <f>IF(N517="nulová",J517,0)</f>
        <v>0</v>
      </c>
      <c r="BJ517" s="19" t="s">
        <v>86</v>
      </c>
      <c r="BK517" s="232">
        <f>ROUND(I517*H517,2)</f>
        <v>0</v>
      </c>
      <c r="BL517" s="19" t="s">
        <v>168</v>
      </c>
      <c r="BM517" s="231" t="s">
        <v>932</v>
      </c>
    </row>
    <row r="518" s="13" customFormat="1">
      <c r="A518" s="13"/>
      <c r="B518" s="240"/>
      <c r="C518" s="241"/>
      <c r="D518" s="242" t="s">
        <v>233</v>
      </c>
      <c r="E518" s="243" t="s">
        <v>1</v>
      </c>
      <c r="F518" s="244" t="s">
        <v>933</v>
      </c>
      <c r="G518" s="241"/>
      <c r="H518" s="243" t="s">
        <v>1</v>
      </c>
      <c r="I518" s="245"/>
      <c r="J518" s="241"/>
      <c r="K518" s="241"/>
      <c r="L518" s="246"/>
      <c r="M518" s="247"/>
      <c r="N518" s="248"/>
      <c r="O518" s="248"/>
      <c r="P518" s="248"/>
      <c r="Q518" s="248"/>
      <c r="R518" s="248"/>
      <c r="S518" s="248"/>
      <c r="T518" s="249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0" t="s">
        <v>233</v>
      </c>
      <c r="AU518" s="250" t="s">
        <v>88</v>
      </c>
      <c r="AV518" s="13" t="s">
        <v>86</v>
      </c>
      <c r="AW518" s="13" t="s">
        <v>35</v>
      </c>
      <c r="AX518" s="13" t="s">
        <v>79</v>
      </c>
      <c r="AY518" s="250" t="s">
        <v>140</v>
      </c>
    </row>
    <row r="519" s="14" customFormat="1">
      <c r="A519" s="14"/>
      <c r="B519" s="251"/>
      <c r="C519" s="252"/>
      <c r="D519" s="242" t="s">
        <v>233</v>
      </c>
      <c r="E519" s="253" t="s">
        <v>1</v>
      </c>
      <c r="F519" s="254" t="s">
        <v>934</v>
      </c>
      <c r="G519" s="252"/>
      <c r="H519" s="255">
        <v>9.4499999999999993</v>
      </c>
      <c r="I519" s="256"/>
      <c r="J519" s="252"/>
      <c r="K519" s="252"/>
      <c r="L519" s="257"/>
      <c r="M519" s="258"/>
      <c r="N519" s="259"/>
      <c r="O519" s="259"/>
      <c r="P519" s="259"/>
      <c r="Q519" s="259"/>
      <c r="R519" s="259"/>
      <c r="S519" s="259"/>
      <c r="T519" s="260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1" t="s">
        <v>233</v>
      </c>
      <c r="AU519" s="261" t="s">
        <v>88</v>
      </c>
      <c r="AV519" s="14" t="s">
        <v>88</v>
      </c>
      <c r="AW519" s="14" t="s">
        <v>35</v>
      </c>
      <c r="AX519" s="14" t="s">
        <v>79</v>
      </c>
      <c r="AY519" s="261" t="s">
        <v>140</v>
      </c>
    </row>
    <row r="520" s="13" customFormat="1">
      <c r="A520" s="13"/>
      <c r="B520" s="240"/>
      <c r="C520" s="241"/>
      <c r="D520" s="242" t="s">
        <v>233</v>
      </c>
      <c r="E520" s="243" t="s">
        <v>1</v>
      </c>
      <c r="F520" s="244" t="s">
        <v>935</v>
      </c>
      <c r="G520" s="241"/>
      <c r="H520" s="243" t="s">
        <v>1</v>
      </c>
      <c r="I520" s="245"/>
      <c r="J520" s="241"/>
      <c r="K520" s="241"/>
      <c r="L520" s="246"/>
      <c r="M520" s="247"/>
      <c r="N520" s="248"/>
      <c r="O520" s="248"/>
      <c r="P520" s="248"/>
      <c r="Q520" s="248"/>
      <c r="R520" s="248"/>
      <c r="S520" s="248"/>
      <c r="T520" s="249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0" t="s">
        <v>233</v>
      </c>
      <c r="AU520" s="250" t="s">
        <v>88</v>
      </c>
      <c r="AV520" s="13" t="s">
        <v>86</v>
      </c>
      <c r="AW520" s="13" t="s">
        <v>35</v>
      </c>
      <c r="AX520" s="13" t="s">
        <v>79</v>
      </c>
      <c r="AY520" s="250" t="s">
        <v>140</v>
      </c>
    </row>
    <row r="521" s="14" customFormat="1">
      <c r="A521" s="14"/>
      <c r="B521" s="251"/>
      <c r="C521" s="252"/>
      <c r="D521" s="242" t="s">
        <v>233</v>
      </c>
      <c r="E521" s="253" t="s">
        <v>1</v>
      </c>
      <c r="F521" s="254" t="s">
        <v>936</v>
      </c>
      <c r="G521" s="252"/>
      <c r="H521" s="255">
        <v>19.25</v>
      </c>
      <c r="I521" s="256"/>
      <c r="J521" s="252"/>
      <c r="K521" s="252"/>
      <c r="L521" s="257"/>
      <c r="M521" s="258"/>
      <c r="N521" s="259"/>
      <c r="O521" s="259"/>
      <c r="P521" s="259"/>
      <c r="Q521" s="259"/>
      <c r="R521" s="259"/>
      <c r="S521" s="259"/>
      <c r="T521" s="260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1" t="s">
        <v>233</v>
      </c>
      <c r="AU521" s="261" t="s">
        <v>88</v>
      </c>
      <c r="AV521" s="14" t="s">
        <v>88</v>
      </c>
      <c r="AW521" s="14" t="s">
        <v>35</v>
      </c>
      <c r="AX521" s="14" t="s">
        <v>79</v>
      </c>
      <c r="AY521" s="261" t="s">
        <v>140</v>
      </c>
    </row>
    <row r="522" s="13" customFormat="1">
      <c r="A522" s="13"/>
      <c r="B522" s="240"/>
      <c r="C522" s="241"/>
      <c r="D522" s="242" t="s">
        <v>233</v>
      </c>
      <c r="E522" s="243" t="s">
        <v>1</v>
      </c>
      <c r="F522" s="244" t="s">
        <v>937</v>
      </c>
      <c r="G522" s="241"/>
      <c r="H522" s="243" t="s">
        <v>1</v>
      </c>
      <c r="I522" s="245"/>
      <c r="J522" s="241"/>
      <c r="K522" s="241"/>
      <c r="L522" s="246"/>
      <c r="M522" s="247"/>
      <c r="N522" s="248"/>
      <c r="O522" s="248"/>
      <c r="P522" s="248"/>
      <c r="Q522" s="248"/>
      <c r="R522" s="248"/>
      <c r="S522" s="248"/>
      <c r="T522" s="249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0" t="s">
        <v>233</v>
      </c>
      <c r="AU522" s="250" t="s">
        <v>88</v>
      </c>
      <c r="AV522" s="13" t="s">
        <v>86</v>
      </c>
      <c r="AW522" s="13" t="s">
        <v>35</v>
      </c>
      <c r="AX522" s="13" t="s">
        <v>79</v>
      </c>
      <c r="AY522" s="250" t="s">
        <v>140</v>
      </c>
    </row>
    <row r="523" s="14" customFormat="1">
      <c r="A523" s="14"/>
      <c r="B523" s="251"/>
      <c r="C523" s="252"/>
      <c r="D523" s="242" t="s">
        <v>233</v>
      </c>
      <c r="E523" s="253" t="s">
        <v>1</v>
      </c>
      <c r="F523" s="254" t="s">
        <v>938</v>
      </c>
      <c r="G523" s="252"/>
      <c r="H523" s="255">
        <v>17.300000000000001</v>
      </c>
      <c r="I523" s="256"/>
      <c r="J523" s="252"/>
      <c r="K523" s="252"/>
      <c r="L523" s="257"/>
      <c r="M523" s="258"/>
      <c r="N523" s="259"/>
      <c r="O523" s="259"/>
      <c r="P523" s="259"/>
      <c r="Q523" s="259"/>
      <c r="R523" s="259"/>
      <c r="S523" s="259"/>
      <c r="T523" s="260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1" t="s">
        <v>233</v>
      </c>
      <c r="AU523" s="261" t="s">
        <v>88</v>
      </c>
      <c r="AV523" s="14" t="s">
        <v>88</v>
      </c>
      <c r="AW523" s="14" t="s">
        <v>35</v>
      </c>
      <c r="AX523" s="14" t="s">
        <v>79</v>
      </c>
      <c r="AY523" s="261" t="s">
        <v>140</v>
      </c>
    </row>
    <row r="524" s="15" customFormat="1">
      <c r="A524" s="15"/>
      <c r="B524" s="262"/>
      <c r="C524" s="263"/>
      <c r="D524" s="242" t="s">
        <v>233</v>
      </c>
      <c r="E524" s="264" t="s">
        <v>1</v>
      </c>
      <c r="F524" s="265" t="s">
        <v>286</v>
      </c>
      <c r="G524" s="263"/>
      <c r="H524" s="266">
        <v>46</v>
      </c>
      <c r="I524" s="267"/>
      <c r="J524" s="263"/>
      <c r="K524" s="263"/>
      <c r="L524" s="268"/>
      <c r="M524" s="269"/>
      <c r="N524" s="270"/>
      <c r="O524" s="270"/>
      <c r="P524" s="270"/>
      <c r="Q524" s="270"/>
      <c r="R524" s="270"/>
      <c r="S524" s="270"/>
      <c r="T524" s="271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72" t="s">
        <v>233</v>
      </c>
      <c r="AU524" s="272" t="s">
        <v>88</v>
      </c>
      <c r="AV524" s="15" t="s">
        <v>145</v>
      </c>
      <c r="AW524" s="15" t="s">
        <v>35</v>
      </c>
      <c r="AX524" s="15" t="s">
        <v>86</v>
      </c>
      <c r="AY524" s="272" t="s">
        <v>140</v>
      </c>
    </row>
    <row r="525" s="2" customFormat="1" ht="24.15" customHeight="1">
      <c r="A525" s="40"/>
      <c r="B525" s="41"/>
      <c r="C525" s="273" t="s">
        <v>939</v>
      </c>
      <c r="D525" s="273" t="s">
        <v>300</v>
      </c>
      <c r="E525" s="274" t="s">
        <v>940</v>
      </c>
      <c r="F525" s="275" t="s">
        <v>941</v>
      </c>
      <c r="G525" s="276" t="s">
        <v>289</v>
      </c>
      <c r="H525" s="277">
        <v>153.30000000000001</v>
      </c>
      <c r="I525" s="278"/>
      <c r="J525" s="279">
        <f>ROUND(I525*H525,2)</f>
        <v>0</v>
      </c>
      <c r="K525" s="280"/>
      <c r="L525" s="281"/>
      <c r="M525" s="282" t="s">
        <v>1</v>
      </c>
      <c r="N525" s="283" t="s">
        <v>44</v>
      </c>
      <c r="O525" s="93"/>
      <c r="P525" s="229">
        <f>O525*H525</f>
        <v>0</v>
      </c>
      <c r="Q525" s="229">
        <v>0</v>
      </c>
      <c r="R525" s="229">
        <f>Q525*H525</f>
        <v>0</v>
      </c>
      <c r="S525" s="229">
        <v>0</v>
      </c>
      <c r="T525" s="230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31" t="s">
        <v>368</v>
      </c>
      <c r="AT525" s="231" t="s">
        <v>300</v>
      </c>
      <c r="AU525" s="231" t="s">
        <v>88</v>
      </c>
      <c r="AY525" s="19" t="s">
        <v>140</v>
      </c>
      <c r="BE525" s="232">
        <f>IF(N525="základní",J525,0)</f>
        <v>0</v>
      </c>
      <c r="BF525" s="232">
        <f>IF(N525="snížená",J525,0)</f>
        <v>0</v>
      </c>
      <c r="BG525" s="232">
        <f>IF(N525="zákl. přenesená",J525,0)</f>
        <v>0</v>
      </c>
      <c r="BH525" s="232">
        <f>IF(N525="sníž. přenesená",J525,0)</f>
        <v>0</v>
      </c>
      <c r="BI525" s="232">
        <f>IF(N525="nulová",J525,0)</f>
        <v>0</v>
      </c>
      <c r="BJ525" s="19" t="s">
        <v>86</v>
      </c>
      <c r="BK525" s="232">
        <f>ROUND(I525*H525,2)</f>
        <v>0</v>
      </c>
      <c r="BL525" s="19" t="s">
        <v>168</v>
      </c>
      <c r="BM525" s="231" t="s">
        <v>942</v>
      </c>
    </row>
    <row r="526" s="2" customFormat="1" ht="24.15" customHeight="1">
      <c r="A526" s="40"/>
      <c r="B526" s="41"/>
      <c r="C526" s="219" t="s">
        <v>943</v>
      </c>
      <c r="D526" s="219" t="s">
        <v>141</v>
      </c>
      <c r="E526" s="220" t="s">
        <v>944</v>
      </c>
      <c r="F526" s="221" t="s">
        <v>945</v>
      </c>
      <c r="G526" s="222" t="s">
        <v>267</v>
      </c>
      <c r="H526" s="223">
        <v>42.399999999999999</v>
      </c>
      <c r="I526" s="224"/>
      <c r="J526" s="225">
        <f>ROUND(I526*H526,2)</f>
        <v>0</v>
      </c>
      <c r="K526" s="226"/>
      <c r="L526" s="46"/>
      <c r="M526" s="227" t="s">
        <v>1</v>
      </c>
      <c r="N526" s="228" t="s">
        <v>44</v>
      </c>
      <c r="O526" s="93"/>
      <c r="P526" s="229">
        <f>O526*H526</f>
        <v>0</v>
      </c>
      <c r="Q526" s="229">
        <v>0</v>
      </c>
      <c r="R526" s="229">
        <f>Q526*H526</f>
        <v>0</v>
      </c>
      <c r="S526" s="229">
        <v>0</v>
      </c>
      <c r="T526" s="230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31" t="s">
        <v>168</v>
      </c>
      <c r="AT526" s="231" t="s">
        <v>141</v>
      </c>
      <c r="AU526" s="231" t="s">
        <v>88</v>
      </c>
      <c r="AY526" s="19" t="s">
        <v>140</v>
      </c>
      <c r="BE526" s="232">
        <f>IF(N526="základní",J526,0)</f>
        <v>0</v>
      </c>
      <c r="BF526" s="232">
        <f>IF(N526="snížená",J526,0)</f>
        <v>0</v>
      </c>
      <c r="BG526" s="232">
        <f>IF(N526="zákl. přenesená",J526,0)</f>
        <v>0</v>
      </c>
      <c r="BH526" s="232">
        <f>IF(N526="sníž. přenesená",J526,0)</f>
        <v>0</v>
      </c>
      <c r="BI526" s="232">
        <f>IF(N526="nulová",J526,0)</f>
        <v>0</v>
      </c>
      <c r="BJ526" s="19" t="s">
        <v>86</v>
      </c>
      <c r="BK526" s="232">
        <f>ROUND(I526*H526,2)</f>
        <v>0</v>
      </c>
      <c r="BL526" s="19" t="s">
        <v>168</v>
      </c>
      <c r="BM526" s="231" t="s">
        <v>946</v>
      </c>
    </row>
    <row r="527" s="13" customFormat="1">
      <c r="A527" s="13"/>
      <c r="B527" s="240"/>
      <c r="C527" s="241"/>
      <c r="D527" s="242" t="s">
        <v>233</v>
      </c>
      <c r="E527" s="243" t="s">
        <v>1</v>
      </c>
      <c r="F527" s="244" t="s">
        <v>274</v>
      </c>
      <c r="G527" s="241"/>
      <c r="H527" s="243" t="s">
        <v>1</v>
      </c>
      <c r="I527" s="245"/>
      <c r="J527" s="241"/>
      <c r="K527" s="241"/>
      <c r="L527" s="246"/>
      <c r="M527" s="247"/>
      <c r="N527" s="248"/>
      <c r="O527" s="248"/>
      <c r="P527" s="248"/>
      <c r="Q527" s="248"/>
      <c r="R527" s="248"/>
      <c r="S527" s="248"/>
      <c r="T527" s="249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0" t="s">
        <v>233</v>
      </c>
      <c r="AU527" s="250" t="s">
        <v>88</v>
      </c>
      <c r="AV527" s="13" t="s">
        <v>86</v>
      </c>
      <c r="AW527" s="13" t="s">
        <v>35</v>
      </c>
      <c r="AX527" s="13" t="s">
        <v>79</v>
      </c>
      <c r="AY527" s="250" t="s">
        <v>140</v>
      </c>
    </row>
    <row r="528" s="14" customFormat="1">
      <c r="A528" s="14"/>
      <c r="B528" s="251"/>
      <c r="C528" s="252"/>
      <c r="D528" s="242" t="s">
        <v>233</v>
      </c>
      <c r="E528" s="253" t="s">
        <v>1</v>
      </c>
      <c r="F528" s="254" t="s">
        <v>947</v>
      </c>
      <c r="G528" s="252"/>
      <c r="H528" s="255">
        <v>4.7999999999999998</v>
      </c>
      <c r="I528" s="256"/>
      <c r="J528" s="252"/>
      <c r="K528" s="252"/>
      <c r="L528" s="257"/>
      <c r="M528" s="258"/>
      <c r="N528" s="259"/>
      <c r="O528" s="259"/>
      <c r="P528" s="259"/>
      <c r="Q528" s="259"/>
      <c r="R528" s="259"/>
      <c r="S528" s="259"/>
      <c r="T528" s="260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1" t="s">
        <v>233</v>
      </c>
      <c r="AU528" s="261" t="s">
        <v>88</v>
      </c>
      <c r="AV528" s="14" t="s">
        <v>88</v>
      </c>
      <c r="AW528" s="14" t="s">
        <v>35</v>
      </c>
      <c r="AX528" s="14" t="s">
        <v>79</v>
      </c>
      <c r="AY528" s="261" t="s">
        <v>140</v>
      </c>
    </row>
    <row r="529" s="13" customFormat="1">
      <c r="A529" s="13"/>
      <c r="B529" s="240"/>
      <c r="C529" s="241"/>
      <c r="D529" s="242" t="s">
        <v>233</v>
      </c>
      <c r="E529" s="243" t="s">
        <v>1</v>
      </c>
      <c r="F529" s="244" t="s">
        <v>280</v>
      </c>
      <c r="G529" s="241"/>
      <c r="H529" s="243" t="s">
        <v>1</v>
      </c>
      <c r="I529" s="245"/>
      <c r="J529" s="241"/>
      <c r="K529" s="241"/>
      <c r="L529" s="246"/>
      <c r="M529" s="247"/>
      <c r="N529" s="248"/>
      <c r="O529" s="248"/>
      <c r="P529" s="248"/>
      <c r="Q529" s="248"/>
      <c r="R529" s="248"/>
      <c r="S529" s="248"/>
      <c r="T529" s="249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0" t="s">
        <v>233</v>
      </c>
      <c r="AU529" s="250" t="s">
        <v>88</v>
      </c>
      <c r="AV529" s="13" t="s">
        <v>86</v>
      </c>
      <c r="AW529" s="13" t="s">
        <v>35</v>
      </c>
      <c r="AX529" s="13" t="s">
        <v>79</v>
      </c>
      <c r="AY529" s="250" t="s">
        <v>140</v>
      </c>
    </row>
    <row r="530" s="14" customFormat="1">
      <c r="A530" s="14"/>
      <c r="B530" s="251"/>
      <c r="C530" s="252"/>
      <c r="D530" s="242" t="s">
        <v>233</v>
      </c>
      <c r="E530" s="253" t="s">
        <v>1</v>
      </c>
      <c r="F530" s="254" t="s">
        <v>948</v>
      </c>
      <c r="G530" s="252"/>
      <c r="H530" s="255">
        <v>26.800000000000001</v>
      </c>
      <c r="I530" s="256"/>
      <c r="J530" s="252"/>
      <c r="K530" s="252"/>
      <c r="L530" s="257"/>
      <c r="M530" s="258"/>
      <c r="N530" s="259"/>
      <c r="O530" s="259"/>
      <c r="P530" s="259"/>
      <c r="Q530" s="259"/>
      <c r="R530" s="259"/>
      <c r="S530" s="259"/>
      <c r="T530" s="260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1" t="s">
        <v>233</v>
      </c>
      <c r="AU530" s="261" t="s">
        <v>88</v>
      </c>
      <c r="AV530" s="14" t="s">
        <v>88</v>
      </c>
      <c r="AW530" s="14" t="s">
        <v>35</v>
      </c>
      <c r="AX530" s="14" t="s">
        <v>79</v>
      </c>
      <c r="AY530" s="261" t="s">
        <v>140</v>
      </c>
    </row>
    <row r="531" s="13" customFormat="1">
      <c r="A531" s="13"/>
      <c r="B531" s="240"/>
      <c r="C531" s="241"/>
      <c r="D531" s="242" t="s">
        <v>233</v>
      </c>
      <c r="E531" s="243" t="s">
        <v>1</v>
      </c>
      <c r="F531" s="244" t="s">
        <v>282</v>
      </c>
      <c r="G531" s="241"/>
      <c r="H531" s="243" t="s">
        <v>1</v>
      </c>
      <c r="I531" s="245"/>
      <c r="J531" s="241"/>
      <c r="K531" s="241"/>
      <c r="L531" s="246"/>
      <c r="M531" s="247"/>
      <c r="N531" s="248"/>
      <c r="O531" s="248"/>
      <c r="P531" s="248"/>
      <c r="Q531" s="248"/>
      <c r="R531" s="248"/>
      <c r="S531" s="248"/>
      <c r="T531" s="249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0" t="s">
        <v>233</v>
      </c>
      <c r="AU531" s="250" t="s">
        <v>88</v>
      </c>
      <c r="AV531" s="13" t="s">
        <v>86</v>
      </c>
      <c r="AW531" s="13" t="s">
        <v>35</v>
      </c>
      <c r="AX531" s="13" t="s">
        <v>79</v>
      </c>
      <c r="AY531" s="250" t="s">
        <v>140</v>
      </c>
    </row>
    <row r="532" s="14" customFormat="1">
      <c r="A532" s="14"/>
      <c r="B532" s="251"/>
      <c r="C532" s="252"/>
      <c r="D532" s="242" t="s">
        <v>233</v>
      </c>
      <c r="E532" s="253" t="s">
        <v>1</v>
      </c>
      <c r="F532" s="254" t="s">
        <v>949</v>
      </c>
      <c r="G532" s="252"/>
      <c r="H532" s="255">
        <v>10.800000000000001</v>
      </c>
      <c r="I532" s="256"/>
      <c r="J532" s="252"/>
      <c r="K532" s="252"/>
      <c r="L532" s="257"/>
      <c r="M532" s="258"/>
      <c r="N532" s="259"/>
      <c r="O532" s="259"/>
      <c r="P532" s="259"/>
      <c r="Q532" s="259"/>
      <c r="R532" s="259"/>
      <c r="S532" s="259"/>
      <c r="T532" s="260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1" t="s">
        <v>233</v>
      </c>
      <c r="AU532" s="261" t="s">
        <v>88</v>
      </c>
      <c r="AV532" s="14" t="s">
        <v>88</v>
      </c>
      <c r="AW532" s="14" t="s">
        <v>35</v>
      </c>
      <c r="AX532" s="14" t="s">
        <v>79</v>
      </c>
      <c r="AY532" s="261" t="s">
        <v>140</v>
      </c>
    </row>
    <row r="533" s="15" customFormat="1">
      <c r="A533" s="15"/>
      <c r="B533" s="262"/>
      <c r="C533" s="263"/>
      <c r="D533" s="242" t="s">
        <v>233</v>
      </c>
      <c r="E533" s="264" t="s">
        <v>1</v>
      </c>
      <c r="F533" s="265" t="s">
        <v>286</v>
      </c>
      <c r="G533" s="263"/>
      <c r="H533" s="266">
        <v>42.399999999999999</v>
      </c>
      <c r="I533" s="267"/>
      <c r="J533" s="263"/>
      <c r="K533" s="263"/>
      <c r="L533" s="268"/>
      <c r="M533" s="269"/>
      <c r="N533" s="270"/>
      <c r="O533" s="270"/>
      <c r="P533" s="270"/>
      <c r="Q533" s="270"/>
      <c r="R533" s="270"/>
      <c r="S533" s="270"/>
      <c r="T533" s="271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72" t="s">
        <v>233</v>
      </c>
      <c r="AU533" s="272" t="s">
        <v>88</v>
      </c>
      <c r="AV533" s="15" t="s">
        <v>145</v>
      </c>
      <c r="AW533" s="15" t="s">
        <v>35</v>
      </c>
      <c r="AX533" s="15" t="s">
        <v>86</v>
      </c>
      <c r="AY533" s="272" t="s">
        <v>140</v>
      </c>
    </row>
    <row r="534" s="2" customFormat="1" ht="33" customHeight="1">
      <c r="A534" s="40"/>
      <c r="B534" s="41"/>
      <c r="C534" s="273" t="s">
        <v>950</v>
      </c>
      <c r="D534" s="273" t="s">
        <v>300</v>
      </c>
      <c r="E534" s="274" t="s">
        <v>951</v>
      </c>
      <c r="F534" s="275" t="s">
        <v>952</v>
      </c>
      <c r="G534" s="276" t="s">
        <v>267</v>
      </c>
      <c r="H534" s="277">
        <v>46.640000000000001</v>
      </c>
      <c r="I534" s="278"/>
      <c r="J534" s="279">
        <f>ROUND(I534*H534,2)</f>
        <v>0</v>
      </c>
      <c r="K534" s="280"/>
      <c r="L534" s="281"/>
      <c r="M534" s="282" t="s">
        <v>1</v>
      </c>
      <c r="N534" s="283" t="s">
        <v>44</v>
      </c>
      <c r="O534" s="93"/>
      <c r="P534" s="229">
        <f>O534*H534</f>
        <v>0</v>
      </c>
      <c r="Q534" s="229">
        <v>0</v>
      </c>
      <c r="R534" s="229">
        <f>Q534*H534</f>
        <v>0</v>
      </c>
      <c r="S534" s="229">
        <v>0</v>
      </c>
      <c r="T534" s="230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31" t="s">
        <v>368</v>
      </c>
      <c r="AT534" s="231" t="s">
        <v>300</v>
      </c>
      <c r="AU534" s="231" t="s">
        <v>88</v>
      </c>
      <c r="AY534" s="19" t="s">
        <v>140</v>
      </c>
      <c r="BE534" s="232">
        <f>IF(N534="základní",J534,0)</f>
        <v>0</v>
      </c>
      <c r="BF534" s="232">
        <f>IF(N534="snížená",J534,0)</f>
        <v>0</v>
      </c>
      <c r="BG534" s="232">
        <f>IF(N534="zákl. přenesená",J534,0)</f>
        <v>0</v>
      </c>
      <c r="BH534" s="232">
        <f>IF(N534="sníž. přenesená",J534,0)</f>
        <v>0</v>
      </c>
      <c r="BI534" s="232">
        <f>IF(N534="nulová",J534,0)</f>
        <v>0</v>
      </c>
      <c r="BJ534" s="19" t="s">
        <v>86</v>
      </c>
      <c r="BK534" s="232">
        <f>ROUND(I534*H534,2)</f>
        <v>0</v>
      </c>
      <c r="BL534" s="19" t="s">
        <v>168</v>
      </c>
      <c r="BM534" s="231" t="s">
        <v>953</v>
      </c>
    </row>
    <row r="535" s="2" customFormat="1" ht="16.5" customHeight="1">
      <c r="A535" s="40"/>
      <c r="B535" s="41"/>
      <c r="C535" s="219" t="s">
        <v>954</v>
      </c>
      <c r="D535" s="219" t="s">
        <v>141</v>
      </c>
      <c r="E535" s="220" t="s">
        <v>955</v>
      </c>
      <c r="F535" s="221" t="s">
        <v>956</v>
      </c>
      <c r="G535" s="222" t="s">
        <v>267</v>
      </c>
      <c r="H535" s="223">
        <v>42.399999999999999</v>
      </c>
      <c r="I535" s="224"/>
      <c r="J535" s="225">
        <f>ROUND(I535*H535,2)</f>
        <v>0</v>
      </c>
      <c r="K535" s="226"/>
      <c r="L535" s="46"/>
      <c r="M535" s="227" t="s">
        <v>1</v>
      </c>
      <c r="N535" s="228" t="s">
        <v>44</v>
      </c>
      <c r="O535" s="93"/>
      <c r="P535" s="229">
        <f>O535*H535</f>
        <v>0</v>
      </c>
      <c r="Q535" s="229">
        <v>0</v>
      </c>
      <c r="R535" s="229">
        <f>Q535*H535</f>
        <v>0</v>
      </c>
      <c r="S535" s="229">
        <v>0</v>
      </c>
      <c r="T535" s="230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31" t="s">
        <v>168</v>
      </c>
      <c r="AT535" s="231" t="s">
        <v>141</v>
      </c>
      <c r="AU535" s="231" t="s">
        <v>88</v>
      </c>
      <c r="AY535" s="19" t="s">
        <v>140</v>
      </c>
      <c r="BE535" s="232">
        <f>IF(N535="základní",J535,0)</f>
        <v>0</v>
      </c>
      <c r="BF535" s="232">
        <f>IF(N535="snížená",J535,0)</f>
        <v>0</v>
      </c>
      <c r="BG535" s="232">
        <f>IF(N535="zákl. přenesená",J535,0)</f>
        <v>0</v>
      </c>
      <c r="BH535" s="232">
        <f>IF(N535="sníž. přenesená",J535,0)</f>
        <v>0</v>
      </c>
      <c r="BI535" s="232">
        <f>IF(N535="nulová",J535,0)</f>
        <v>0</v>
      </c>
      <c r="BJ535" s="19" t="s">
        <v>86</v>
      </c>
      <c r="BK535" s="232">
        <f>ROUND(I535*H535,2)</f>
        <v>0</v>
      </c>
      <c r="BL535" s="19" t="s">
        <v>168</v>
      </c>
      <c r="BM535" s="231" t="s">
        <v>957</v>
      </c>
    </row>
    <row r="536" s="2" customFormat="1" ht="24.15" customHeight="1">
      <c r="A536" s="40"/>
      <c r="B536" s="41"/>
      <c r="C536" s="219" t="s">
        <v>958</v>
      </c>
      <c r="D536" s="219" t="s">
        <v>141</v>
      </c>
      <c r="E536" s="220" t="s">
        <v>959</v>
      </c>
      <c r="F536" s="221" t="s">
        <v>960</v>
      </c>
      <c r="G536" s="222" t="s">
        <v>247</v>
      </c>
      <c r="H536" s="223">
        <v>0.76000000000000001</v>
      </c>
      <c r="I536" s="224"/>
      <c r="J536" s="225">
        <f>ROUND(I536*H536,2)</f>
        <v>0</v>
      </c>
      <c r="K536" s="226"/>
      <c r="L536" s="46"/>
      <c r="M536" s="227" t="s">
        <v>1</v>
      </c>
      <c r="N536" s="228" t="s">
        <v>44</v>
      </c>
      <c r="O536" s="93"/>
      <c r="P536" s="229">
        <f>O536*H536</f>
        <v>0</v>
      </c>
      <c r="Q536" s="229">
        <v>0</v>
      </c>
      <c r="R536" s="229">
        <f>Q536*H536</f>
        <v>0</v>
      </c>
      <c r="S536" s="229">
        <v>0</v>
      </c>
      <c r="T536" s="230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31" t="s">
        <v>168</v>
      </c>
      <c r="AT536" s="231" t="s">
        <v>141</v>
      </c>
      <c r="AU536" s="231" t="s">
        <v>88</v>
      </c>
      <c r="AY536" s="19" t="s">
        <v>140</v>
      </c>
      <c r="BE536" s="232">
        <f>IF(N536="základní",J536,0)</f>
        <v>0</v>
      </c>
      <c r="BF536" s="232">
        <f>IF(N536="snížená",J536,0)</f>
        <v>0</v>
      </c>
      <c r="BG536" s="232">
        <f>IF(N536="zákl. přenesená",J536,0)</f>
        <v>0</v>
      </c>
      <c r="BH536" s="232">
        <f>IF(N536="sníž. přenesená",J536,0)</f>
        <v>0</v>
      </c>
      <c r="BI536" s="232">
        <f>IF(N536="nulová",J536,0)</f>
        <v>0</v>
      </c>
      <c r="BJ536" s="19" t="s">
        <v>86</v>
      </c>
      <c r="BK536" s="232">
        <f>ROUND(I536*H536,2)</f>
        <v>0</v>
      </c>
      <c r="BL536" s="19" t="s">
        <v>168</v>
      </c>
      <c r="BM536" s="231" t="s">
        <v>961</v>
      </c>
    </row>
    <row r="537" s="12" customFormat="1" ht="22.8" customHeight="1">
      <c r="A537" s="12"/>
      <c r="B537" s="205"/>
      <c r="C537" s="206"/>
      <c r="D537" s="207" t="s">
        <v>78</v>
      </c>
      <c r="E537" s="233" t="s">
        <v>962</v>
      </c>
      <c r="F537" s="233" t="s">
        <v>963</v>
      </c>
      <c r="G537" s="206"/>
      <c r="H537" s="206"/>
      <c r="I537" s="209"/>
      <c r="J537" s="234">
        <f>BK537</f>
        <v>0</v>
      </c>
      <c r="K537" s="206"/>
      <c r="L537" s="211"/>
      <c r="M537" s="212"/>
      <c r="N537" s="213"/>
      <c r="O537" s="213"/>
      <c r="P537" s="214">
        <f>SUM(P538:P571)</f>
        <v>0</v>
      </c>
      <c r="Q537" s="213"/>
      <c r="R537" s="214">
        <f>SUM(R538:R571)</f>
        <v>1.7499772</v>
      </c>
      <c r="S537" s="213"/>
      <c r="T537" s="215">
        <f>SUM(T538:T571)</f>
        <v>0</v>
      </c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R537" s="216" t="s">
        <v>88</v>
      </c>
      <c r="AT537" s="217" t="s">
        <v>78</v>
      </c>
      <c r="AU537" s="217" t="s">
        <v>86</v>
      </c>
      <c r="AY537" s="216" t="s">
        <v>140</v>
      </c>
      <c r="BK537" s="218">
        <f>SUM(BK538:BK571)</f>
        <v>0</v>
      </c>
    </row>
    <row r="538" s="2" customFormat="1" ht="33" customHeight="1">
      <c r="A538" s="40"/>
      <c r="B538" s="41"/>
      <c r="C538" s="219" t="s">
        <v>964</v>
      </c>
      <c r="D538" s="219" t="s">
        <v>141</v>
      </c>
      <c r="E538" s="220" t="s">
        <v>965</v>
      </c>
      <c r="F538" s="221" t="s">
        <v>966</v>
      </c>
      <c r="G538" s="222" t="s">
        <v>267</v>
      </c>
      <c r="H538" s="223">
        <v>222.69999999999999</v>
      </c>
      <c r="I538" s="224"/>
      <c r="J538" s="225">
        <f>ROUND(I538*H538,2)</f>
        <v>0</v>
      </c>
      <c r="K538" s="226"/>
      <c r="L538" s="46"/>
      <c r="M538" s="227" t="s">
        <v>1</v>
      </c>
      <c r="N538" s="228" t="s">
        <v>44</v>
      </c>
      <c r="O538" s="93"/>
      <c r="P538" s="229">
        <f>O538*H538</f>
        <v>0</v>
      </c>
      <c r="Q538" s="229">
        <v>0.0045500000000000002</v>
      </c>
      <c r="R538" s="229">
        <f>Q538*H538</f>
        <v>1.013285</v>
      </c>
      <c r="S538" s="229">
        <v>0</v>
      </c>
      <c r="T538" s="230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31" t="s">
        <v>168</v>
      </c>
      <c r="AT538" s="231" t="s">
        <v>141</v>
      </c>
      <c r="AU538" s="231" t="s">
        <v>88</v>
      </c>
      <c r="AY538" s="19" t="s">
        <v>140</v>
      </c>
      <c r="BE538" s="232">
        <f>IF(N538="základní",J538,0)</f>
        <v>0</v>
      </c>
      <c r="BF538" s="232">
        <f>IF(N538="snížená",J538,0)</f>
        <v>0</v>
      </c>
      <c r="BG538" s="232">
        <f>IF(N538="zákl. přenesená",J538,0)</f>
        <v>0</v>
      </c>
      <c r="BH538" s="232">
        <f>IF(N538="sníž. přenesená",J538,0)</f>
        <v>0</v>
      </c>
      <c r="BI538" s="232">
        <f>IF(N538="nulová",J538,0)</f>
        <v>0</v>
      </c>
      <c r="BJ538" s="19" t="s">
        <v>86</v>
      </c>
      <c r="BK538" s="232">
        <f>ROUND(I538*H538,2)</f>
        <v>0</v>
      </c>
      <c r="BL538" s="19" t="s">
        <v>168</v>
      </c>
      <c r="BM538" s="231" t="s">
        <v>967</v>
      </c>
    </row>
    <row r="539" s="13" customFormat="1">
      <c r="A539" s="13"/>
      <c r="B539" s="240"/>
      <c r="C539" s="241"/>
      <c r="D539" s="242" t="s">
        <v>233</v>
      </c>
      <c r="E539" s="243" t="s">
        <v>1</v>
      </c>
      <c r="F539" s="244" t="s">
        <v>933</v>
      </c>
      <c r="G539" s="241"/>
      <c r="H539" s="243" t="s">
        <v>1</v>
      </c>
      <c r="I539" s="245"/>
      <c r="J539" s="241"/>
      <c r="K539" s="241"/>
      <c r="L539" s="246"/>
      <c r="M539" s="247"/>
      <c r="N539" s="248"/>
      <c r="O539" s="248"/>
      <c r="P539" s="248"/>
      <c r="Q539" s="248"/>
      <c r="R539" s="248"/>
      <c r="S539" s="248"/>
      <c r="T539" s="249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0" t="s">
        <v>233</v>
      </c>
      <c r="AU539" s="250" t="s">
        <v>88</v>
      </c>
      <c r="AV539" s="13" t="s">
        <v>86</v>
      </c>
      <c r="AW539" s="13" t="s">
        <v>35</v>
      </c>
      <c r="AX539" s="13" t="s">
        <v>79</v>
      </c>
      <c r="AY539" s="250" t="s">
        <v>140</v>
      </c>
    </row>
    <row r="540" s="14" customFormat="1">
      <c r="A540" s="14"/>
      <c r="B540" s="251"/>
      <c r="C540" s="252"/>
      <c r="D540" s="242" t="s">
        <v>233</v>
      </c>
      <c r="E540" s="253" t="s">
        <v>1</v>
      </c>
      <c r="F540" s="254" t="s">
        <v>968</v>
      </c>
      <c r="G540" s="252"/>
      <c r="H540" s="255">
        <v>78.099999999999994</v>
      </c>
      <c r="I540" s="256"/>
      <c r="J540" s="252"/>
      <c r="K540" s="252"/>
      <c r="L540" s="257"/>
      <c r="M540" s="258"/>
      <c r="N540" s="259"/>
      <c r="O540" s="259"/>
      <c r="P540" s="259"/>
      <c r="Q540" s="259"/>
      <c r="R540" s="259"/>
      <c r="S540" s="259"/>
      <c r="T540" s="260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1" t="s">
        <v>233</v>
      </c>
      <c r="AU540" s="261" t="s">
        <v>88</v>
      </c>
      <c r="AV540" s="14" t="s">
        <v>88</v>
      </c>
      <c r="AW540" s="14" t="s">
        <v>35</v>
      </c>
      <c r="AX540" s="14" t="s">
        <v>79</v>
      </c>
      <c r="AY540" s="261" t="s">
        <v>140</v>
      </c>
    </row>
    <row r="541" s="13" customFormat="1">
      <c r="A541" s="13"/>
      <c r="B541" s="240"/>
      <c r="C541" s="241"/>
      <c r="D541" s="242" t="s">
        <v>233</v>
      </c>
      <c r="E541" s="243" t="s">
        <v>1</v>
      </c>
      <c r="F541" s="244" t="s">
        <v>935</v>
      </c>
      <c r="G541" s="241"/>
      <c r="H541" s="243" t="s">
        <v>1</v>
      </c>
      <c r="I541" s="245"/>
      <c r="J541" s="241"/>
      <c r="K541" s="241"/>
      <c r="L541" s="246"/>
      <c r="M541" s="247"/>
      <c r="N541" s="248"/>
      <c r="O541" s="248"/>
      <c r="P541" s="248"/>
      <c r="Q541" s="248"/>
      <c r="R541" s="248"/>
      <c r="S541" s="248"/>
      <c r="T541" s="249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0" t="s">
        <v>233</v>
      </c>
      <c r="AU541" s="250" t="s">
        <v>88</v>
      </c>
      <c r="AV541" s="13" t="s">
        <v>86</v>
      </c>
      <c r="AW541" s="13" t="s">
        <v>35</v>
      </c>
      <c r="AX541" s="13" t="s">
        <v>79</v>
      </c>
      <c r="AY541" s="250" t="s">
        <v>140</v>
      </c>
    </row>
    <row r="542" s="14" customFormat="1">
      <c r="A542" s="14"/>
      <c r="B542" s="251"/>
      <c r="C542" s="252"/>
      <c r="D542" s="242" t="s">
        <v>233</v>
      </c>
      <c r="E542" s="253" t="s">
        <v>1</v>
      </c>
      <c r="F542" s="254" t="s">
        <v>969</v>
      </c>
      <c r="G542" s="252"/>
      <c r="H542" s="255">
        <v>12.5</v>
      </c>
      <c r="I542" s="256"/>
      <c r="J542" s="252"/>
      <c r="K542" s="252"/>
      <c r="L542" s="257"/>
      <c r="M542" s="258"/>
      <c r="N542" s="259"/>
      <c r="O542" s="259"/>
      <c r="P542" s="259"/>
      <c r="Q542" s="259"/>
      <c r="R542" s="259"/>
      <c r="S542" s="259"/>
      <c r="T542" s="260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1" t="s">
        <v>233</v>
      </c>
      <c r="AU542" s="261" t="s">
        <v>88</v>
      </c>
      <c r="AV542" s="14" t="s">
        <v>88</v>
      </c>
      <c r="AW542" s="14" t="s">
        <v>35</v>
      </c>
      <c r="AX542" s="14" t="s">
        <v>79</v>
      </c>
      <c r="AY542" s="261" t="s">
        <v>140</v>
      </c>
    </row>
    <row r="543" s="13" customFormat="1">
      <c r="A543" s="13"/>
      <c r="B543" s="240"/>
      <c r="C543" s="241"/>
      <c r="D543" s="242" t="s">
        <v>233</v>
      </c>
      <c r="E543" s="243" t="s">
        <v>1</v>
      </c>
      <c r="F543" s="244" t="s">
        <v>937</v>
      </c>
      <c r="G543" s="241"/>
      <c r="H543" s="243" t="s">
        <v>1</v>
      </c>
      <c r="I543" s="245"/>
      <c r="J543" s="241"/>
      <c r="K543" s="241"/>
      <c r="L543" s="246"/>
      <c r="M543" s="247"/>
      <c r="N543" s="248"/>
      <c r="O543" s="248"/>
      <c r="P543" s="248"/>
      <c r="Q543" s="248"/>
      <c r="R543" s="248"/>
      <c r="S543" s="248"/>
      <c r="T543" s="249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0" t="s">
        <v>233</v>
      </c>
      <c r="AU543" s="250" t="s">
        <v>88</v>
      </c>
      <c r="AV543" s="13" t="s">
        <v>86</v>
      </c>
      <c r="AW543" s="13" t="s">
        <v>35</v>
      </c>
      <c r="AX543" s="13" t="s">
        <v>79</v>
      </c>
      <c r="AY543" s="250" t="s">
        <v>140</v>
      </c>
    </row>
    <row r="544" s="14" customFormat="1">
      <c r="A544" s="14"/>
      <c r="B544" s="251"/>
      <c r="C544" s="252"/>
      <c r="D544" s="242" t="s">
        <v>233</v>
      </c>
      <c r="E544" s="253" t="s">
        <v>1</v>
      </c>
      <c r="F544" s="254" t="s">
        <v>970</v>
      </c>
      <c r="G544" s="252"/>
      <c r="H544" s="255">
        <v>132.09999999999999</v>
      </c>
      <c r="I544" s="256"/>
      <c r="J544" s="252"/>
      <c r="K544" s="252"/>
      <c r="L544" s="257"/>
      <c r="M544" s="258"/>
      <c r="N544" s="259"/>
      <c r="O544" s="259"/>
      <c r="P544" s="259"/>
      <c r="Q544" s="259"/>
      <c r="R544" s="259"/>
      <c r="S544" s="259"/>
      <c r="T544" s="260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1" t="s">
        <v>233</v>
      </c>
      <c r="AU544" s="261" t="s">
        <v>88</v>
      </c>
      <c r="AV544" s="14" t="s">
        <v>88</v>
      </c>
      <c r="AW544" s="14" t="s">
        <v>35</v>
      </c>
      <c r="AX544" s="14" t="s">
        <v>79</v>
      </c>
      <c r="AY544" s="261" t="s">
        <v>140</v>
      </c>
    </row>
    <row r="545" s="15" customFormat="1">
      <c r="A545" s="15"/>
      <c r="B545" s="262"/>
      <c r="C545" s="263"/>
      <c r="D545" s="242" t="s">
        <v>233</v>
      </c>
      <c r="E545" s="264" t="s">
        <v>1</v>
      </c>
      <c r="F545" s="265" t="s">
        <v>286</v>
      </c>
      <c r="G545" s="263"/>
      <c r="H545" s="266">
        <v>222.69999999999999</v>
      </c>
      <c r="I545" s="267"/>
      <c r="J545" s="263"/>
      <c r="K545" s="263"/>
      <c r="L545" s="268"/>
      <c r="M545" s="269"/>
      <c r="N545" s="270"/>
      <c r="O545" s="270"/>
      <c r="P545" s="270"/>
      <c r="Q545" s="270"/>
      <c r="R545" s="270"/>
      <c r="S545" s="270"/>
      <c r="T545" s="271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72" t="s">
        <v>233</v>
      </c>
      <c r="AU545" s="272" t="s">
        <v>88</v>
      </c>
      <c r="AV545" s="15" t="s">
        <v>145</v>
      </c>
      <c r="AW545" s="15" t="s">
        <v>35</v>
      </c>
      <c r="AX545" s="15" t="s">
        <v>86</v>
      </c>
      <c r="AY545" s="272" t="s">
        <v>140</v>
      </c>
    </row>
    <row r="546" s="2" customFormat="1" ht="24.15" customHeight="1">
      <c r="A546" s="40"/>
      <c r="B546" s="41"/>
      <c r="C546" s="219" t="s">
        <v>971</v>
      </c>
      <c r="D546" s="219" t="s">
        <v>141</v>
      </c>
      <c r="E546" s="220" t="s">
        <v>972</v>
      </c>
      <c r="F546" s="221" t="s">
        <v>973</v>
      </c>
      <c r="G546" s="222" t="s">
        <v>320</v>
      </c>
      <c r="H546" s="223">
        <v>201.58000000000001</v>
      </c>
      <c r="I546" s="224"/>
      <c r="J546" s="225">
        <f>ROUND(I546*H546,2)</f>
        <v>0</v>
      </c>
      <c r="K546" s="226"/>
      <c r="L546" s="46"/>
      <c r="M546" s="227" t="s">
        <v>1</v>
      </c>
      <c r="N546" s="228" t="s">
        <v>44</v>
      </c>
      <c r="O546" s="93"/>
      <c r="P546" s="229">
        <f>O546*H546</f>
        <v>0</v>
      </c>
      <c r="Q546" s="229">
        <v>2.0000000000000002E-05</v>
      </c>
      <c r="R546" s="229">
        <f>Q546*H546</f>
        <v>0.0040316000000000006</v>
      </c>
      <c r="S546" s="229">
        <v>0</v>
      </c>
      <c r="T546" s="230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31" t="s">
        <v>168</v>
      </c>
      <c r="AT546" s="231" t="s">
        <v>141</v>
      </c>
      <c r="AU546" s="231" t="s">
        <v>88</v>
      </c>
      <c r="AY546" s="19" t="s">
        <v>140</v>
      </c>
      <c r="BE546" s="232">
        <f>IF(N546="základní",J546,0)</f>
        <v>0</v>
      </c>
      <c r="BF546" s="232">
        <f>IF(N546="snížená",J546,0)</f>
        <v>0</v>
      </c>
      <c r="BG546" s="232">
        <f>IF(N546="zákl. přenesená",J546,0)</f>
        <v>0</v>
      </c>
      <c r="BH546" s="232">
        <f>IF(N546="sníž. přenesená",J546,0)</f>
        <v>0</v>
      </c>
      <c r="BI546" s="232">
        <f>IF(N546="nulová",J546,0)</f>
        <v>0</v>
      </c>
      <c r="BJ546" s="19" t="s">
        <v>86</v>
      </c>
      <c r="BK546" s="232">
        <f>ROUND(I546*H546,2)</f>
        <v>0</v>
      </c>
      <c r="BL546" s="19" t="s">
        <v>168</v>
      </c>
      <c r="BM546" s="231" t="s">
        <v>974</v>
      </c>
    </row>
    <row r="547" s="13" customFormat="1">
      <c r="A547" s="13"/>
      <c r="B547" s="240"/>
      <c r="C547" s="241"/>
      <c r="D547" s="242" t="s">
        <v>233</v>
      </c>
      <c r="E547" s="243" t="s">
        <v>1</v>
      </c>
      <c r="F547" s="244" t="s">
        <v>933</v>
      </c>
      <c r="G547" s="241"/>
      <c r="H547" s="243" t="s">
        <v>1</v>
      </c>
      <c r="I547" s="245"/>
      <c r="J547" s="241"/>
      <c r="K547" s="241"/>
      <c r="L547" s="246"/>
      <c r="M547" s="247"/>
      <c r="N547" s="248"/>
      <c r="O547" s="248"/>
      <c r="P547" s="248"/>
      <c r="Q547" s="248"/>
      <c r="R547" s="248"/>
      <c r="S547" s="248"/>
      <c r="T547" s="249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0" t="s">
        <v>233</v>
      </c>
      <c r="AU547" s="250" t="s">
        <v>88</v>
      </c>
      <c r="AV547" s="13" t="s">
        <v>86</v>
      </c>
      <c r="AW547" s="13" t="s">
        <v>35</v>
      </c>
      <c r="AX547" s="13" t="s">
        <v>79</v>
      </c>
      <c r="AY547" s="250" t="s">
        <v>140</v>
      </c>
    </row>
    <row r="548" s="14" customFormat="1">
      <c r="A548" s="14"/>
      <c r="B548" s="251"/>
      <c r="C548" s="252"/>
      <c r="D548" s="242" t="s">
        <v>233</v>
      </c>
      <c r="E548" s="253" t="s">
        <v>1</v>
      </c>
      <c r="F548" s="254" t="s">
        <v>975</v>
      </c>
      <c r="G548" s="252"/>
      <c r="H548" s="255">
        <v>75.299999999999997</v>
      </c>
      <c r="I548" s="256"/>
      <c r="J548" s="252"/>
      <c r="K548" s="252"/>
      <c r="L548" s="257"/>
      <c r="M548" s="258"/>
      <c r="N548" s="259"/>
      <c r="O548" s="259"/>
      <c r="P548" s="259"/>
      <c r="Q548" s="259"/>
      <c r="R548" s="259"/>
      <c r="S548" s="259"/>
      <c r="T548" s="260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1" t="s">
        <v>233</v>
      </c>
      <c r="AU548" s="261" t="s">
        <v>88</v>
      </c>
      <c r="AV548" s="14" t="s">
        <v>88</v>
      </c>
      <c r="AW548" s="14" t="s">
        <v>35</v>
      </c>
      <c r="AX548" s="14" t="s">
        <v>79</v>
      </c>
      <c r="AY548" s="261" t="s">
        <v>140</v>
      </c>
    </row>
    <row r="549" s="13" customFormat="1">
      <c r="A549" s="13"/>
      <c r="B549" s="240"/>
      <c r="C549" s="241"/>
      <c r="D549" s="242" t="s">
        <v>233</v>
      </c>
      <c r="E549" s="243" t="s">
        <v>1</v>
      </c>
      <c r="F549" s="244" t="s">
        <v>935</v>
      </c>
      <c r="G549" s="241"/>
      <c r="H549" s="243" t="s">
        <v>1</v>
      </c>
      <c r="I549" s="245"/>
      <c r="J549" s="241"/>
      <c r="K549" s="241"/>
      <c r="L549" s="246"/>
      <c r="M549" s="247"/>
      <c r="N549" s="248"/>
      <c r="O549" s="248"/>
      <c r="P549" s="248"/>
      <c r="Q549" s="248"/>
      <c r="R549" s="248"/>
      <c r="S549" s="248"/>
      <c r="T549" s="249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0" t="s">
        <v>233</v>
      </c>
      <c r="AU549" s="250" t="s">
        <v>88</v>
      </c>
      <c r="AV549" s="13" t="s">
        <v>86</v>
      </c>
      <c r="AW549" s="13" t="s">
        <v>35</v>
      </c>
      <c r="AX549" s="13" t="s">
        <v>79</v>
      </c>
      <c r="AY549" s="250" t="s">
        <v>140</v>
      </c>
    </row>
    <row r="550" s="14" customFormat="1">
      <c r="A550" s="14"/>
      <c r="B550" s="251"/>
      <c r="C550" s="252"/>
      <c r="D550" s="242" t="s">
        <v>233</v>
      </c>
      <c r="E550" s="253" t="s">
        <v>1</v>
      </c>
      <c r="F550" s="254" t="s">
        <v>976</v>
      </c>
      <c r="G550" s="252"/>
      <c r="H550" s="255">
        <v>12.800000000000001</v>
      </c>
      <c r="I550" s="256"/>
      <c r="J550" s="252"/>
      <c r="K550" s="252"/>
      <c r="L550" s="257"/>
      <c r="M550" s="258"/>
      <c r="N550" s="259"/>
      <c r="O550" s="259"/>
      <c r="P550" s="259"/>
      <c r="Q550" s="259"/>
      <c r="R550" s="259"/>
      <c r="S550" s="259"/>
      <c r="T550" s="260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1" t="s">
        <v>233</v>
      </c>
      <c r="AU550" s="261" t="s">
        <v>88</v>
      </c>
      <c r="AV550" s="14" t="s">
        <v>88</v>
      </c>
      <c r="AW550" s="14" t="s">
        <v>35</v>
      </c>
      <c r="AX550" s="14" t="s">
        <v>79</v>
      </c>
      <c r="AY550" s="261" t="s">
        <v>140</v>
      </c>
    </row>
    <row r="551" s="13" customFormat="1">
      <c r="A551" s="13"/>
      <c r="B551" s="240"/>
      <c r="C551" s="241"/>
      <c r="D551" s="242" t="s">
        <v>233</v>
      </c>
      <c r="E551" s="243" t="s">
        <v>1</v>
      </c>
      <c r="F551" s="244" t="s">
        <v>937</v>
      </c>
      <c r="G551" s="241"/>
      <c r="H551" s="243" t="s">
        <v>1</v>
      </c>
      <c r="I551" s="245"/>
      <c r="J551" s="241"/>
      <c r="K551" s="241"/>
      <c r="L551" s="246"/>
      <c r="M551" s="247"/>
      <c r="N551" s="248"/>
      <c r="O551" s="248"/>
      <c r="P551" s="248"/>
      <c r="Q551" s="248"/>
      <c r="R551" s="248"/>
      <c r="S551" s="248"/>
      <c r="T551" s="249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0" t="s">
        <v>233</v>
      </c>
      <c r="AU551" s="250" t="s">
        <v>88</v>
      </c>
      <c r="AV551" s="13" t="s">
        <v>86</v>
      </c>
      <c r="AW551" s="13" t="s">
        <v>35</v>
      </c>
      <c r="AX551" s="13" t="s">
        <v>79</v>
      </c>
      <c r="AY551" s="250" t="s">
        <v>140</v>
      </c>
    </row>
    <row r="552" s="14" customFormat="1">
      <c r="A552" s="14"/>
      <c r="B552" s="251"/>
      <c r="C552" s="252"/>
      <c r="D552" s="242" t="s">
        <v>233</v>
      </c>
      <c r="E552" s="253" t="s">
        <v>1</v>
      </c>
      <c r="F552" s="254" t="s">
        <v>977</v>
      </c>
      <c r="G552" s="252"/>
      <c r="H552" s="255">
        <v>86.780000000000001</v>
      </c>
      <c r="I552" s="256"/>
      <c r="J552" s="252"/>
      <c r="K552" s="252"/>
      <c r="L552" s="257"/>
      <c r="M552" s="258"/>
      <c r="N552" s="259"/>
      <c r="O552" s="259"/>
      <c r="P552" s="259"/>
      <c r="Q552" s="259"/>
      <c r="R552" s="259"/>
      <c r="S552" s="259"/>
      <c r="T552" s="260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1" t="s">
        <v>233</v>
      </c>
      <c r="AU552" s="261" t="s">
        <v>88</v>
      </c>
      <c r="AV552" s="14" t="s">
        <v>88</v>
      </c>
      <c r="AW552" s="14" t="s">
        <v>35</v>
      </c>
      <c r="AX552" s="14" t="s">
        <v>79</v>
      </c>
      <c r="AY552" s="261" t="s">
        <v>140</v>
      </c>
    </row>
    <row r="553" s="14" customFormat="1">
      <c r="A553" s="14"/>
      <c r="B553" s="251"/>
      <c r="C553" s="252"/>
      <c r="D553" s="242" t="s">
        <v>233</v>
      </c>
      <c r="E553" s="253" t="s">
        <v>1</v>
      </c>
      <c r="F553" s="254" t="s">
        <v>978</v>
      </c>
      <c r="G553" s="252"/>
      <c r="H553" s="255">
        <v>26.699999999999999</v>
      </c>
      <c r="I553" s="256"/>
      <c r="J553" s="252"/>
      <c r="K553" s="252"/>
      <c r="L553" s="257"/>
      <c r="M553" s="258"/>
      <c r="N553" s="259"/>
      <c r="O553" s="259"/>
      <c r="P553" s="259"/>
      <c r="Q553" s="259"/>
      <c r="R553" s="259"/>
      <c r="S553" s="259"/>
      <c r="T553" s="260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1" t="s">
        <v>233</v>
      </c>
      <c r="AU553" s="261" t="s">
        <v>88</v>
      </c>
      <c r="AV553" s="14" t="s">
        <v>88</v>
      </c>
      <c r="AW553" s="14" t="s">
        <v>35</v>
      </c>
      <c r="AX553" s="14" t="s">
        <v>79</v>
      </c>
      <c r="AY553" s="261" t="s">
        <v>140</v>
      </c>
    </row>
    <row r="554" s="15" customFormat="1">
      <c r="A554" s="15"/>
      <c r="B554" s="262"/>
      <c r="C554" s="263"/>
      <c r="D554" s="242" t="s">
        <v>233</v>
      </c>
      <c r="E554" s="264" t="s">
        <v>1</v>
      </c>
      <c r="F554" s="265" t="s">
        <v>286</v>
      </c>
      <c r="G554" s="263"/>
      <c r="H554" s="266">
        <v>201.58000000000001</v>
      </c>
      <c r="I554" s="267"/>
      <c r="J554" s="263"/>
      <c r="K554" s="263"/>
      <c r="L554" s="268"/>
      <c r="M554" s="269"/>
      <c r="N554" s="270"/>
      <c r="O554" s="270"/>
      <c r="P554" s="270"/>
      <c r="Q554" s="270"/>
      <c r="R554" s="270"/>
      <c r="S554" s="270"/>
      <c r="T554" s="271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72" t="s">
        <v>233</v>
      </c>
      <c r="AU554" s="272" t="s">
        <v>88</v>
      </c>
      <c r="AV554" s="15" t="s">
        <v>145</v>
      </c>
      <c r="AW554" s="15" t="s">
        <v>35</v>
      </c>
      <c r="AX554" s="15" t="s">
        <v>86</v>
      </c>
      <c r="AY554" s="272" t="s">
        <v>140</v>
      </c>
    </row>
    <row r="555" s="2" customFormat="1" ht="24.15" customHeight="1">
      <c r="A555" s="40"/>
      <c r="B555" s="41"/>
      <c r="C555" s="273" t="s">
        <v>979</v>
      </c>
      <c r="D555" s="273" t="s">
        <v>300</v>
      </c>
      <c r="E555" s="274" t="s">
        <v>980</v>
      </c>
      <c r="F555" s="275" t="s">
        <v>981</v>
      </c>
      <c r="G555" s="276" t="s">
        <v>320</v>
      </c>
      <c r="H555" s="277">
        <v>201.58000000000001</v>
      </c>
      <c r="I555" s="278"/>
      <c r="J555" s="279">
        <f>ROUND(I555*H555,2)</f>
        <v>0</v>
      </c>
      <c r="K555" s="280"/>
      <c r="L555" s="281"/>
      <c r="M555" s="282" t="s">
        <v>1</v>
      </c>
      <c r="N555" s="283" t="s">
        <v>44</v>
      </c>
      <c r="O555" s="93"/>
      <c r="P555" s="229">
        <f>O555*H555</f>
        <v>0</v>
      </c>
      <c r="Q555" s="229">
        <v>0.00022000000000000001</v>
      </c>
      <c r="R555" s="229">
        <f>Q555*H555</f>
        <v>0.044347600000000001</v>
      </c>
      <c r="S555" s="229">
        <v>0</v>
      </c>
      <c r="T555" s="230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31" t="s">
        <v>368</v>
      </c>
      <c r="AT555" s="231" t="s">
        <v>300</v>
      </c>
      <c r="AU555" s="231" t="s">
        <v>88</v>
      </c>
      <c r="AY555" s="19" t="s">
        <v>140</v>
      </c>
      <c r="BE555" s="232">
        <f>IF(N555="základní",J555,0)</f>
        <v>0</v>
      </c>
      <c r="BF555" s="232">
        <f>IF(N555="snížená",J555,0)</f>
        <v>0</v>
      </c>
      <c r="BG555" s="232">
        <f>IF(N555="zákl. přenesená",J555,0)</f>
        <v>0</v>
      </c>
      <c r="BH555" s="232">
        <f>IF(N555="sníž. přenesená",J555,0)</f>
        <v>0</v>
      </c>
      <c r="BI555" s="232">
        <f>IF(N555="nulová",J555,0)</f>
        <v>0</v>
      </c>
      <c r="BJ555" s="19" t="s">
        <v>86</v>
      </c>
      <c r="BK555" s="232">
        <f>ROUND(I555*H555,2)</f>
        <v>0</v>
      </c>
      <c r="BL555" s="19" t="s">
        <v>168</v>
      </c>
      <c r="BM555" s="231" t="s">
        <v>982</v>
      </c>
    </row>
    <row r="556" s="2" customFormat="1" ht="16.5" customHeight="1">
      <c r="A556" s="40"/>
      <c r="B556" s="41"/>
      <c r="C556" s="219" t="s">
        <v>983</v>
      </c>
      <c r="D556" s="219" t="s">
        <v>141</v>
      </c>
      <c r="E556" s="220" t="s">
        <v>984</v>
      </c>
      <c r="F556" s="221" t="s">
        <v>985</v>
      </c>
      <c r="G556" s="222" t="s">
        <v>267</v>
      </c>
      <c r="H556" s="223">
        <v>222.69999999999999</v>
      </c>
      <c r="I556" s="224"/>
      <c r="J556" s="225">
        <f>ROUND(I556*H556,2)</f>
        <v>0</v>
      </c>
      <c r="K556" s="226"/>
      <c r="L556" s="46"/>
      <c r="M556" s="227" t="s">
        <v>1</v>
      </c>
      <c r="N556" s="228" t="s">
        <v>44</v>
      </c>
      <c r="O556" s="93"/>
      <c r="P556" s="229">
        <f>O556*H556</f>
        <v>0</v>
      </c>
      <c r="Q556" s="229">
        <v>0.00027</v>
      </c>
      <c r="R556" s="229">
        <f>Q556*H556</f>
        <v>0.060128999999999995</v>
      </c>
      <c r="S556" s="229">
        <v>0</v>
      </c>
      <c r="T556" s="230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31" t="s">
        <v>168</v>
      </c>
      <c r="AT556" s="231" t="s">
        <v>141</v>
      </c>
      <c r="AU556" s="231" t="s">
        <v>88</v>
      </c>
      <c r="AY556" s="19" t="s">
        <v>140</v>
      </c>
      <c r="BE556" s="232">
        <f>IF(N556="základní",J556,0)</f>
        <v>0</v>
      </c>
      <c r="BF556" s="232">
        <f>IF(N556="snížená",J556,0)</f>
        <v>0</v>
      </c>
      <c r="BG556" s="232">
        <f>IF(N556="zákl. přenesená",J556,0)</f>
        <v>0</v>
      </c>
      <c r="BH556" s="232">
        <f>IF(N556="sníž. přenesená",J556,0)</f>
        <v>0</v>
      </c>
      <c r="BI556" s="232">
        <f>IF(N556="nulová",J556,0)</f>
        <v>0</v>
      </c>
      <c r="BJ556" s="19" t="s">
        <v>86</v>
      </c>
      <c r="BK556" s="232">
        <f>ROUND(I556*H556,2)</f>
        <v>0</v>
      </c>
      <c r="BL556" s="19" t="s">
        <v>168</v>
      </c>
      <c r="BM556" s="231" t="s">
        <v>986</v>
      </c>
    </row>
    <row r="557" s="13" customFormat="1">
      <c r="A557" s="13"/>
      <c r="B557" s="240"/>
      <c r="C557" s="241"/>
      <c r="D557" s="242" t="s">
        <v>233</v>
      </c>
      <c r="E557" s="243" t="s">
        <v>1</v>
      </c>
      <c r="F557" s="244" t="s">
        <v>933</v>
      </c>
      <c r="G557" s="241"/>
      <c r="H557" s="243" t="s">
        <v>1</v>
      </c>
      <c r="I557" s="245"/>
      <c r="J557" s="241"/>
      <c r="K557" s="241"/>
      <c r="L557" s="246"/>
      <c r="M557" s="247"/>
      <c r="N557" s="248"/>
      <c r="O557" s="248"/>
      <c r="P557" s="248"/>
      <c r="Q557" s="248"/>
      <c r="R557" s="248"/>
      <c r="S557" s="248"/>
      <c r="T557" s="249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0" t="s">
        <v>233</v>
      </c>
      <c r="AU557" s="250" t="s">
        <v>88</v>
      </c>
      <c r="AV557" s="13" t="s">
        <v>86</v>
      </c>
      <c r="AW557" s="13" t="s">
        <v>35</v>
      </c>
      <c r="AX557" s="13" t="s">
        <v>79</v>
      </c>
      <c r="AY557" s="250" t="s">
        <v>140</v>
      </c>
    </row>
    <row r="558" s="14" customFormat="1">
      <c r="A558" s="14"/>
      <c r="B558" s="251"/>
      <c r="C558" s="252"/>
      <c r="D558" s="242" t="s">
        <v>233</v>
      </c>
      <c r="E558" s="253" t="s">
        <v>1</v>
      </c>
      <c r="F558" s="254" t="s">
        <v>968</v>
      </c>
      <c r="G558" s="252"/>
      <c r="H558" s="255">
        <v>78.099999999999994</v>
      </c>
      <c r="I558" s="256"/>
      <c r="J558" s="252"/>
      <c r="K558" s="252"/>
      <c r="L558" s="257"/>
      <c r="M558" s="258"/>
      <c r="N558" s="259"/>
      <c r="O558" s="259"/>
      <c r="P558" s="259"/>
      <c r="Q558" s="259"/>
      <c r="R558" s="259"/>
      <c r="S558" s="259"/>
      <c r="T558" s="260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1" t="s">
        <v>233</v>
      </c>
      <c r="AU558" s="261" t="s">
        <v>88</v>
      </c>
      <c r="AV558" s="14" t="s">
        <v>88</v>
      </c>
      <c r="AW558" s="14" t="s">
        <v>35</v>
      </c>
      <c r="AX558" s="14" t="s">
        <v>79</v>
      </c>
      <c r="AY558" s="261" t="s">
        <v>140</v>
      </c>
    </row>
    <row r="559" s="13" customFormat="1">
      <c r="A559" s="13"/>
      <c r="B559" s="240"/>
      <c r="C559" s="241"/>
      <c r="D559" s="242" t="s">
        <v>233</v>
      </c>
      <c r="E559" s="243" t="s">
        <v>1</v>
      </c>
      <c r="F559" s="244" t="s">
        <v>935</v>
      </c>
      <c r="G559" s="241"/>
      <c r="H559" s="243" t="s">
        <v>1</v>
      </c>
      <c r="I559" s="245"/>
      <c r="J559" s="241"/>
      <c r="K559" s="241"/>
      <c r="L559" s="246"/>
      <c r="M559" s="247"/>
      <c r="N559" s="248"/>
      <c r="O559" s="248"/>
      <c r="P559" s="248"/>
      <c r="Q559" s="248"/>
      <c r="R559" s="248"/>
      <c r="S559" s="248"/>
      <c r="T559" s="249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0" t="s">
        <v>233</v>
      </c>
      <c r="AU559" s="250" t="s">
        <v>88</v>
      </c>
      <c r="AV559" s="13" t="s">
        <v>86</v>
      </c>
      <c r="AW559" s="13" t="s">
        <v>35</v>
      </c>
      <c r="AX559" s="13" t="s">
        <v>79</v>
      </c>
      <c r="AY559" s="250" t="s">
        <v>140</v>
      </c>
    </row>
    <row r="560" s="14" customFormat="1">
      <c r="A560" s="14"/>
      <c r="B560" s="251"/>
      <c r="C560" s="252"/>
      <c r="D560" s="242" t="s">
        <v>233</v>
      </c>
      <c r="E560" s="253" t="s">
        <v>1</v>
      </c>
      <c r="F560" s="254" t="s">
        <v>969</v>
      </c>
      <c r="G560" s="252"/>
      <c r="H560" s="255">
        <v>12.5</v>
      </c>
      <c r="I560" s="256"/>
      <c r="J560" s="252"/>
      <c r="K560" s="252"/>
      <c r="L560" s="257"/>
      <c r="M560" s="258"/>
      <c r="N560" s="259"/>
      <c r="O560" s="259"/>
      <c r="P560" s="259"/>
      <c r="Q560" s="259"/>
      <c r="R560" s="259"/>
      <c r="S560" s="259"/>
      <c r="T560" s="260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1" t="s">
        <v>233</v>
      </c>
      <c r="AU560" s="261" t="s">
        <v>88</v>
      </c>
      <c r="AV560" s="14" t="s">
        <v>88</v>
      </c>
      <c r="AW560" s="14" t="s">
        <v>35</v>
      </c>
      <c r="AX560" s="14" t="s">
        <v>79</v>
      </c>
      <c r="AY560" s="261" t="s">
        <v>140</v>
      </c>
    </row>
    <row r="561" s="13" customFormat="1">
      <c r="A561" s="13"/>
      <c r="B561" s="240"/>
      <c r="C561" s="241"/>
      <c r="D561" s="242" t="s">
        <v>233</v>
      </c>
      <c r="E561" s="243" t="s">
        <v>1</v>
      </c>
      <c r="F561" s="244" t="s">
        <v>937</v>
      </c>
      <c r="G561" s="241"/>
      <c r="H561" s="243" t="s">
        <v>1</v>
      </c>
      <c r="I561" s="245"/>
      <c r="J561" s="241"/>
      <c r="K561" s="241"/>
      <c r="L561" s="246"/>
      <c r="M561" s="247"/>
      <c r="N561" s="248"/>
      <c r="O561" s="248"/>
      <c r="P561" s="248"/>
      <c r="Q561" s="248"/>
      <c r="R561" s="248"/>
      <c r="S561" s="248"/>
      <c r="T561" s="249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0" t="s">
        <v>233</v>
      </c>
      <c r="AU561" s="250" t="s">
        <v>88</v>
      </c>
      <c r="AV561" s="13" t="s">
        <v>86</v>
      </c>
      <c r="AW561" s="13" t="s">
        <v>35</v>
      </c>
      <c r="AX561" s="13" t="s">
        <v>79</v>
      </c>
      <c r="AY561" s="250" t="s">
        <v>140</v>
      </c>
    </row>
    <row r="562" s="14" customFormat="1">
      <c r="A562" s="14"/>
      <c r="B562" s="251"/>
      <c r="C562" s="252"/>
      <c r="D562" s="242" t="s">
        <v>233</v>
      </c>
      <c r="E562" s="253" t="s">
        <v>1</v>
      </c>
      <c r="F562" s="254" t="s">
        <v>970</v>
      </c>
      <c r="G562" s="252"/>
      <c r="H562" s="255">
        <v>132.09999999999999</v>
      </c>
      <c r="I562" s="256"/>
      <c r="J562" s="252"/>
      <c r="K562" s="252"/>
      <c r="L562" s="257"/>
      <c r="M562" s="258"/>
      <c r="N562" s="259"/>
      <c r="O562" s="259"/>
      <c r="P562" s="259"/>
      <c r="Q562" s="259"/>
      <c r="R562" s="259"/>
      <c r="S562" s="259"/>
      <c r="T562" s="260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1" t="s">
        <v>233</v>
      </c>
      <c r="AU562" s="261" t="s">
        <v>88</v>
      </c>
      <c r="AV562" s="14" t="s">
        <v>88</v>
      </c>
      <c r="AW562" s="14" t="s">
        <v>35</v>
      </c>
      <c r="AX562" s="14" t="s">
        <v>79</v>
      </c>
      <c r="AY562" s="261" t="s">
        <v>140</v>
      </c>
    </row>
    <row r="563" s="15" customFormat="1">
      <c r="A563" s="15"/>
      <c r="B563" s="262"/>
      <c r="C563" s="263"/>
      <c r="D563" s="242" t="s">
        <v>233</v>
      </c>
      <c r="E563" s="264" t="s">
        <v>1</v>
      </c>
      <c r="F563" s="265" t="s">
        <v>286</v>
      </c>
      <c r="G563" s="263"/>
      <c r="H563" s="266">
        <v>222.69999999999999</v>
      </c>
      <c r="I563" s="267"/>
      <c r="J563" s="263"/>
      <c r="K563" s="263"/>
      <c r="L563" s="268"/>
      <c r="M563" s="269"/>
      <c r="N563" s="270"/>
      <c r="O563" s="270"/>
      <c r="P563" s="270"/>
      <c r="Q563" s="270"/>
      <c r="R563" s="270"/>
      <c r="S563" s="270"/>
      <c r="T563" s="271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72" t="s">
        <v>233</v>
      </c>
      <c r="AU563" s="272" t="s">
        <v>88</v>
      </c>
      <c r="AV563" s="15" t="s">
        <v>145</v>
      </c>
      <c r="AW563" s="15" t="s">
        <v>35</v>
      </c>
      <c r="AX563" s="15" t="s">
        <v>86</v>
      </c>
      <c r="AY563" s="272" t="s">
        <v>140</v>
      </c>
    </row>
    <row r="564" s="2" customFormat="1" ht="16.5" customHeight="1">
      <c r="A564" s="40"/>
      <c r="B564" s="41"/>
      <c r="C564" s="273" t="s">
        <v>987</v>
      </c>
      <c r="D564" s="273" t="s">
        <v>300</v>
      </c>
      <c r="E564" s="274" t="s">
        <v>988</v>
      </c>
      <c r="F564" s="275" t="s">
        <v>989</v>
      </c>
      <c r="G564" s="276" t="s">
        <v>267</v>
      </c>
      <c r="H564" s="277">
        <v>222.69999999999999</v>
      </c>
      <c r="I564" s="278"/>
      <c r="J564" s="279">
        <f>ROUND(I564*H564,2)</f>
        <v>0</v>
      </c>
      <c r="K564" s="280"/>
      <c r="L564" s="281"/>
      <c r="M564" s="282" t="s">
        <v>1</v>
      </c>
      <c r="N564" s="283" t="s">
        <v>44</v>
      </c>
      <c r="O564" s="93"/>
      <c r="P564" s="229">
        <f>O564*H564</f>
        <v>0</v>
      </c>
      <c r="Q564" s="229">
        <v>0.0023999999999999998</v>
      </c>
      <c r="R564" s="229">
        <f>Q564*H564</f>
        <v>0.53447999999999996</v>
      </c>
      <c r="S564" s="229">
        <v>0</v>
      </c>
      <c r="T564" s="230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31" t="s">
        <v>368</v>
      </c>
      <c r="AT564" s="231" t="s">
        <v>300</v>
      </c>
      <c r="AU564" s="231" t="s">
        <v>88</v>
      </c>
      <c r="AY564" s="19" t="s">
        <v>140</v>
      </c>
      <c r="BE564" s="232">
        <f>IF(N564="základní",J564,0)</f>
        <v>0</v>
      </c>
      <c r="BF564" s="232">
        <f>IF(N564="snížená",J564,0)</f>
        <v>0</v>
      </c>
      <c r="BG564" s="232">
        <f>IF(N564="zákl. přenesená",J564,0)</f>
        <v>0</v>
      </c>
      <c r="BH564" s="232">
        <f>IF(N564="sníž. přenesená",J564,0)</f>
        <v>0</v>
      </c>
      <c r="BI564" s="232">
        <f>IF(N564="nulová",J564,0)</f>
        <v>0</v>
      </c>
      <c r="BJ564" s="19" t="s">
        <v>86</v>
      </c>
      <c r="BK564" s="232">
        <f>ROUND(I564*H564,2)</f>
        <v>0</v>
      </c>
      <c r="BL564" s="19" t="s">
        <v>168</v>
      </c>
      <c r="BM564" s="231" t="s">
        <v>990</v>
      </c>
    </row>
    <row r="565" s="2" customFormat="1" ht="16.5" customHeight="1">
      <c r="A565" s="40"/>
      <c r="B565" s="41"/>
      <c r="C565" s="219" t="s">
        <v>991</v>
      </c>
      <c r="D565" s="219" t="s">
        <v>141</v>
      </c>
      <c r="E565" s="220" t="s">
        <v>992</v>
      </c>
      <c r="F565" s="221" t="s">
        <v>993</v>
      </c>
      <c r="G565" s="222" t="s">
        <v>267</v>
      </c>
      <c r="H565" s="223">
        <v>11.300000000000001</v>
      </c>
      <c r="I565" s="224"/>
      <c r="J565" s="225">
        <f>ROUND(I565*H565,2)</f>
        <v>0</v>
      </c>
      <c r="K565" s="226"/>
      <c r="L565" s="46"/>
      <c r="M565" s="227" t="s">
        <v>1</v>
      </c>
      <c r="N565" s="228" t="s">
        <v>44</v>
      </c>
      <c r="O565" s="93"/>
      <c r="P565" s="229">
        <f>O565*H565</f>
        <v>0</v>
      </c>
      <c r="Q565" s="229">
        <v>3.0000000000000001E-05</v>
      </c>
      <c r="R565" s="229">
        <f>Q565*H565</f>
        <v>0.00033900000000000005</v>
      </c>
      <c r="S565" s="229">
        <v>0</v>
      </c>
      <c r="T565" s="230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31" t="s">
        <v>168</v>
      </c>
      <c r="AT565" s="231" t="s">
        <v>141</v>
      </c>
      <c r="AU565" s="231" t="s">
        <v>88</v>
      </c>
      <c r="AY565" s="19" t="s">
        <v>140</v>
      </c>
      <c r="BE565" s="232">
        <f>IF(N565="základní",J565,0)</f>
        <v>0</v>
      </c>
      <c r="BF565" s="232">
        <f>IF(N565="snížená",J565,0)</f>
        <v>0</v>
      </c>
      <c r="BG565" s="232">
        <f>IF(N565="zákl. přenesená",J565,0)</f>
        <v>0</v>
      </c>
      <c r="BH565" s="232">
        <f>IF(N565="sníž. přenesená",J565,0)</f>
        <v>0</v>
      </c>
      <c r="BI565" s="232">
        <f>IF(N565="nulová",J565,0)</f>
        <v>0</v>
      </c>
      <c r="BJ565" s="19" t="s">
        <v>86</v>
      </c>
      <c r="BK565" s="232">
        <f>ROUND(I565*H565,2)</f>
        <v>0</v>
      </c>
      <c r="BL565" s="19" t="s">
        <v>168</v>
      </c>
      <c r="BM565" s="231" t="s">
        <v>994</v>
      </c>
    </row>
    <row r="566" s="13" customFormat="1">
      <c r="A566" s="13"/>
      <c r="B566" s="240"/>
      <c r="C566" s="241"/>
      <c r="D566" s="242" t="s">
        <v>233</v>
      </c>
      <c r="E566" s="243" t="s">
        <v>1</v>
      </c>
      <c r="F566" s="244" t="s">
        <v>933</v>
      </c>
      <c r="G566" s="241"/>
      <c r="H566" s="243" t="s">
        <v>1</v>
      </c>
      <c r="I566" s="245"/>
      <c r="J566" s="241"/>
      <c r="K566" s="241"/>
      <c r="L566" s="246"/>
      <c r="M566" s="247"/>
      <c r="N566" s="248"/>
      <c r="O566" s="248"/>
      <c r="P566" s="248"/>
      <c r="Q566" s="248"/>
      <c r="R566" s="248"/>
      <c r="S566" s="248"/>
      <c r="T566" s="249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0" t="s">
        <v>233</v>
      </c>
      <c r="AU566" s="250" t="s">
        <v>88</v>
      </c>
      <c r="AV566" s="13" t="s">
        <v>86</v>
      </c>
      <c r="AW566" s="13" t="s">
        <v>35</v>
      </c>
      <c r="AX566" s="13" t="s">
        <v>79</v>
      </c>
      <c r="AY566" s="250" t="s">
        <v>140</v>
      </c>
    </row>
    <row r="567" s="14" customFormat="1">
      <c r="A567" s="14"/>
      <c r="B567" s="251"/>
      <c r="C567" s="252"/>
      <c r="D567" s="242" t="s">
        <v>233</v>
      </c>
      <c r="E567" s="253" t="s">
        <v>1</v>
      </c>
      <c r="F567" s="254" t="s">
        <v>995</v>
      </c>
      <c r="G567" s="252"/>
      <c r="H567" s="255">
        <v>11.300000000000001</v>
      </c>
      <c r="I567" s="256"/>
      <c r="J567" s="252"/>
      <c r="K567" s="252"/>
      <c r="L567" s="257"/>
      <c r="M567" s="258"/>
      <c r="N567" s="259"/>
      <c r="O567" s="259"/>
      <c r="P567" s="259"/>
      <c r="Q567" s="259"/>
      <c r="R567" s="259"/>
      <c r="S567" s="259"/>
      <c r="T567" s="260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1" t="s">
        <v>233</v>
      </c>
      <c r="AU567" s="261" t="s">
        <v>88</v>
      </c>
      <c r="AV567" s="14" t="s">
        <v>88</v>
      </c>
      <c r="AW567" s="14" t="s">
        <v>35</v>
      </c>
      <c r="AX567" s="14" t="s">
        <v>86</v>
      </c>
      <c r="AY567" s="261" t="s">
        <v>140</v>
      </c>
    </row>
    <row r="568" s="2" customFormat="1" ht="16.5" customHeight="1">
      <c r="A568" s="40"/>
      <c r="B568" s="41"/>
      <c r="C568" s="273" t="s">
        <v>996</v>
      </c>
      <c r="D568" s="273" t="s">
        <v>300</v>
      </c>
      <c r="E568" s="274" t="s">
        <v>997</v>
      </c>
      <c r="F568" s="275" t="s">
        <v>998</v>
      </c>
      <c r="G568" s="276" t="s">
        <v>267</v>
      </c>
      <c r="H568" s="277">
        <v>11.300000000000001</v>
      </c>
      <c r="I568" s="278"/>
      <c r="J568" s="279">
        <f>ROUND(I568*H568,2)</f>
        <v>0</v>
      </c>
      <c r="K568" s="280"/>
      <c r="L568" s="281"/>
      <c r="M568" s="282" t="s">
        <v>1</v>
      </c>
      <c r="N568" s="283" t="s">
        <v>44</v>
      </c>
      <c r="O568" s="93"/>
      <c r="P568" s="229">
        <f>O568*H568</f>
        <v>0</v>
      </c>
      <c r="Q568" s="229">
        <v>0.0023500000000000001</v>
      </c>
      <c r="R568" s="229">
        <f>Q568*H568</f>
        <v>0.026555000000000002</v>
      </c>
      <c r="S568" s="229">
        <v>0</v>
      </c>
      <c r="T568" s="230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31" t="s">
        <v>368</v>
      </c>
      <c r="AT568" s="231" t="s">
        <v>300</v>
      </c>
      <c r="AU568" s="231" t="s">
        <v>88</v>
      </c>
      <c r="AY568" s="19" t="s">
        <v>140</v>
      </c>
      <c r="BE568" s="232">
        <f>IF(N568="základní",J568,0)</f>
        <v>0</v>
      </c>
      <c r="BF568" s="232">
        <f>IF(N568="snížená",J568,0)</f>
        <v>0</v>
      </c>
      <c r="BG568" s="232">
        <f>IF(N568="zákl. přenesená",J568,0)</f>
        <v>0</v>
      </c>
      <c r="BH568" s="232">
        <f>IF(N568="sníž. přenesená",J568,0)</f>
        <v>0</v>
      </c>
      <c r="BI568" s="232">
        <f>IF(N568="nulová",J568,0)</f>
        <v>0</v>
      </c>
      <c r="BJ568" s="19" t="s">
        <v>86</v>
      </c>
      <c r="BK568" s="232">
        <f>ROUND(I568*H568,2)</f>
        <v>0</v>
      </c>
      <c r="BL568" s="19" t="s">
        <v>168</v>
      </c>
      <c r="BM568" s="231" t="s">
        <v>999</v>
      </c>
    </row>
    <row r="569" s="2" customFormat="1" ht="16.5" customHeight="1">
      <c r="A569" s="40"/>
      <c r="B569" s="41"/>
      <c r="C569" s="219" t="s">
        <v>1000</v>
      </c>
      <c r="D569" s="219" t="s">
        <v>141</v>
      </c>
      <c r="E569" s="220" t="s">
        <v>1001</v>
      </c>
      <c r="F569" s="221" t="s">
        <v>1002</v>
      </c>
      <c r="G569" s="222" t="s">
        <v>267</v>
      </c>
      <c r="H569" s="223">
        <v>222.69999999999999</v>
      </c>
      <c r="I569" s="224"/>
      <c r="J569" s="225">
        <f>ROUND(I569*H569,2)</f>
        <v>0</v>
      </c>
      <c r="K569" s="226"/>
      <c r="L569" s="46"/>
      <c r="M569" s="227" t="s">
        <v>1</v>
      </c>
      <c r="N569" s="228" t="s">
        <v>44</v>
      </c>
      <c r="O569" s="93"/>
      <c r="P569" s="229">
        <f>O569*H569</f>
        <v>0</v>
      </c>
      <c r="Q569" s="229">
        <v>0</v>
      </c>
      <c r="R569" s="229">
        <f>Q569*H569</f>
        <v>0</v>
      </c>
      <c r="S569" s="229">
        <v>0</v>
      </c>
      <c r="T569" s="230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31" t="s">
        <v>168</v>
      </c>
      <c r="AT569" s="231" t="s">
        <v>141</v>
      </c>
      <c r="AU569" s="231" t="s">
        <v>88</v>
      </c>
      <c r="AY569" s="19" t="s">
        <v>140</v>
      </c>
      <c r="BE569" s="232">
        <f>IF(N569="základní",J569,0)</f>
        <v>0</v>
      </c>
      <c r="BF569" s="232">
        <f>IF(N569="snížená",J569,0)</f>
        <v>0</v>
      </c>
      <c r="BG569" s="232">
        <f>IF(N569="zákl. přenesená",J569,0)</f>
        <v>0</v>
      </c>
      <c r="BH569" s="232">
        <f>IF(N569="sníž. přenesená",J569,0)</f>
        <v>0</v>
      </c>
      <c r="BI569" s="232">
        <f>IF(N569="nulová",J569,0)</f>
        <v>0</v>
      </c>
      <c r="BJ569" s="19" t="s">
        <v>86</v>
      </c>
      <c r="BK569" s="232">
        <f>ROUND(I569*H569,2)</f>
        <v>0</v>
      </c>
      <c r="BL569" s="19" t="s">
        <v>168</v>
      </c>
      <c r="BM569" s="231" t="s">
        <v>1003</v>
      </c>
    </row>
    <row r="570" s="2" customFormat="1" ht="16.5" customHeight="1">
      <c r="A570" s="40"/>
      <c r="B570" s="41"/>
      <c r="C570" s="273" t="s">
        <v>1004</v>
      </c>
      <c r="D570" s="273" t="s">
        <v>300</v>
      </c>
      <c r="E570" s="274" t="s">
        <v>1005</v>
      </c>
      <c r="F570" s="275" t="s">
        <v>1006</v>
      </c>
      <c r="G570" s="276" t="s">
        <v>1007</v>
      </c>
      <c r="H570" s="277">
        <v>66.810000000000002</v>
      </c>
      <c r="I570" s="278"/>
      <c r="J570" s="279">
        <f>ROUND(I570*H570,2)</f>
        <v>0</v>
      </c>
      <c r="K570" s="280"/>
      <c r="L570" s="281"/>
      <c r="M570" s="282" t="s">
        <v>1</v>
      </c>
      <c r="N570" s="283" t="s">
        <v>44</v>
      </c>
      <c r="O570" s="93"/>
      <c r="P570" s="229">
        <f>O570*H570</f>
        <v>0</v>
      </c>
      <c r="Q570" s="229">
        <v>0.001</v>
      </c>
      <c r="R570" s="229">
        <f>Q570*H570</f>
        <v>0.066810000000000008</v>
      </c>
      <c r="S570" s="229">
        <v>0</v>
      </c>
      <c r="T570" s="230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31" t="s">
        <v>368</v>
      </c>
      <c r="AT570" s="231" t="s">
        <v>300</v>
      </c>
      <c r="AU570" s="231" t="s">
        <v>88</v>
      </c>
      <c r="AY570" s="19" t="s">
        <v>140</v>
      </c>
      <c r="BE570" s="232">
        <f>IF(N570="základní",J570,0)</f>
        <v>0</v>
      </c>
      <c r="BF570" s="232">
        <f>IF(N570="snížená",J570,0)</f>
        <v>0</v>
      </c>
      <c r="BG570" s="232">
        <f>IF(N570="zákl. přenesená",J570,0)</f>
        <v>0</v>
      </c>
      <c r="BH570" s="232">
        <f>IF(N570="sníž. přenesená",J570,0)</f>
        <v>0</v>
      </c>
      <c r="BI570" s="232">
        <f>IF(N570="nulová",J570,0)</f>
        <v>0</v>
      </c>
      <c r="BJ570" s="19" t="s">
        <v>86</v>
      </c>
      <c r="BK570" s="232">
        <f>ROUND(I570*H570,2)</f>
        <v>0</v>
      </c>
      <c r="BL570" s="19" t="s">
        <v>168</v>
      </c>
      <c r="BM570" s="231" t="s">
        <v>1008</v>
      </c>
    </row>
    <row r="571" s="2" customFormat="1" ht="24.15" customHeight="1">
      <c r="A571" s="40"/>
      <c r="B571" s="41"/>
      <c r="C571" s="219" t="s">
        <v>1009</v>
      </c>
      <c r="D571" s="219" t="s">
        <v>141</v>
      </c>
      <c r="E571" s="220" t="s">
        <v>1010</v>
      </c>
      <c r="F571" s="221" t="s">
        <v>1011</v>
      </c>
      <c r="G571" s="222" t="s">
        <v>247</v>
      </c>
      <c r="H571" s="223">
        <v>1.75</v>
      </c>
      <c r="I571" s="224"/>
      <c r="J571" s="225">
        <f>ROUND(I571*H571,2)</f>
        <v>0</v>
      </c>
      <c r="K571" s="226"/>
      <c r="L571" s="46"/>
      <c r="M571" s="227" t="s">
        <v>1</v>
      </c>
      <c r="N571" s="228" t="s">
        <v>44</v>
      </c>
      <c r="O571" s="93"/>
      <c r="P571" s="229">
        <f>O571*H571</f>
        <v>0</v>
      </c>
      <c r="Q571" s="229">
        <v>0</v>
      </c>
      <c r="R571" s="229">
        <f>Q571*H571</f>
        <v>0</v>
      </c>
      <c r="S571" s="229">
        <v>0</v>
      </c>
      <c r="T571" s="230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31" t="s">
        <v>168</v>
      </c>
      <c r="AT571" s="231" t="s">
        <v>141</v>
      </c>
      <c r="AU571" s="231" t="s">
        <v>88</v>
      </c>
      <c r="AY571" s="19" t="s">
        <v>140</v>
      </c>
      <c r="BE571" s="232">
        <f>IF(N571="základní",J571,0)</f>
        <v>0</v>
      </c>
      <c r="BF571" s="232">
        <f>IF(N571="snížená",J571,0)</f>
        <v>0</v>
      </c>
      <c r="BG571" s="232">
        <f>IF(N571="zákl. přenesená",J571,0)</f>
        <v>0</v>
      </c>
      <c r="BH571" s="232">
        <f>IF(N571="sníž. přenesená",J571,0)</f>
        <v>0</v>
      </c>
      <c r="BI571" s="232">
        <f>IF(N571="nulová",J571,0)</f>
        <v>0</v>
      </c>
      <c r="BJ571" s="19" t="s">
        <v>86</v>
      </c>
      <c r="BK571" s="232">
        <f>ROUND(I571*H571,2)</f>
        <v>0</v>
      </c>
      <c r="BL571" s="19" t="s">
        <v>168</v>
      </c>
      <c r="BM571" s="231" t="s">
        <v>1012</v>
      </c>
    </row>
    <row r="572" s="12" customFormat="1" ht="22.8" customHeight="1">
      <c r="A572" s="12"/>
      <c r="B572" s="205"/>
      <c r="C572" s="206"/>
      <c r="D572" s="207" t="s">
        <v>78</v>
      </c>
      <c r="E572" s="233" t="s">
        <v>1013</v>
      </c>
      <c r="F572" s="233" t="s">
        <v>1014</v>
      </c>
      <c r="G572" s="206"/>
      <c r="H572" s="206"/>
      <c r="I572" s="209"/>
      <c r="J572" s="234">
        <f>BK572</f>
        <v>0</v>
      </c>
      <c r="K572" s="206"/>
      <c r="L572" s="211"/>
      <c r="M572" s="212"/>
      <c r="N572" s="213"/>
      <c r="O572" s="213"/>
      <c r="P572" s="214">
        <f>SUM(P573:P583)</f>
        <v>0</v>
      </c>
      <c r="Q572" s="213"/>
      <c r="R572" s="214">
        <f>SUM(R573:R583)</f>
        <v>0</v>
      </c>
      <c r="S572" s="213"/>
      <c r="T572" s="215">
        <f>SUM(T573:T583)</f>
        <v>0</v>
      </c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R572" s="216" t="s">
        <v>88</v>
      </c>
      <c r="AT572" s="217" t="s">
        <v>78</v>
      </c>
      <c r="AU572" s="217" t="s">
        <v>86</v>
      </c>
      <c r="AY572" s="216" t="s">
        <v>140</v>
      </c>
      <c r="BK572" s="218">
        <f>SUM(BK573:BK583)</f>
        <v>0</v>
      </c>
    </row>
    <row r="573" s="2" customFormat="1" ht="24.15" customHeight="1">
      <c r="A573" s="40"/>
      <c r="B573" s="41"/>
      <c r="C573" s="219" t="s">
        <v>1015</v>
      </c>
      <c r="D573" s="219" t="s">
        <v>141</v>
      </c>
      <c r="E573" s="220" t="s">
        <v>1016</v>
      </c>
      <c r="F573" s="221" t="s">
        <v>1017</v>
      </c>
      <c r="G573" s="222" t="s">
        <v>267</v>
      </c>
      <c r="H573" s="223">
        <v>51.512999999999998</v>
      </c>
      <c r="I573" s="224"/>
      <c r="J573" s="225">
        <f>ROUND(I573*H573,2)</f>
        <v>0</v>
      </c>
      <c r="K573" s="226"/>
      <c r="L573" s="46"/>
      <c r="M573" s="227" t="s">
        <v>1</v>
      </c>
      <c r="N573" s="228" t="s">
        <v>44</v>
      </c>
      <c r="O573" s="93"/>
      <c r="P573" s="229">
        <f>O573*H573</f>
        <v>0</v>
      </c>
      <c r="Q573" s="229">
        <v>0</v>
      </c>
      <c r="R573" s="229">
        <f>Q573*H573</f>
        <v>0</v>
      </c>
      <c r="S573" s="229">
        <v>0</v>
      </c>
      <c r="T573" s="230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31" t="s">
        <v>168</v>
      </c>
      <c r="AT573" s="231" t="s">
        <v>141</v>
      </c>
      <c r="AU573" s="231" t="s">
        <v>88</v>
      </c>
      <c r="AY573" s="19" t="s">
        <v>140</v>
      </c>
      <c r="BE573" s="232">
        <f>IF(N573="základní",J573,0)</f>
        <v>0</v>
      </c>
      <c r="BF573" s="232">
        <f>IF(N573="snížená",J573,0)</f>
        <v>0</v>
      </c>
      <c r="BG573" s="232">
        <f>IF(N573="zákl. přenesená",J573,0)</f>
        <v>0</v>
      </c>
      <c r="BH573" s="232">
        <f>IF(N573="sníž. přenesená",J573,0)</f>
        <v>0</v>
      </c>
      <c r="BI573" s="232">
        <f>IF(N573="nulová",J573,0)</f>
        <v>0</v>
      </c>
      <c r="BJ573" s="19" t="s">
        <v>86</v>
      </c>
      <c r="BK573" s="232">
        <f>ROUND(I573*H573,2)</f>
        <v>0</v>
      </c>
      <c r="BL573" s="19" t="s">
        <v>168</v>
      </c>
      <c r="BM573" s="231" t="s">
        <v>1018</v>
      </c>
    </row>
    <row r="574" s="13" customFormat="1">
      <c r="A574" s="13"/>
      <c r="B574" s="240"/>
      <c r="C574" s="241"/>
      <c r="D574" s="242" t="s">
        <v>233</v>
      </c>
      <c r="E574" s="243" t="s">
        <v>1</v>
      </c>
      <c r="F574" s="244" t="s">
        <v>423</v>
      </c>
      <c r="G574" s="241"/>
      <c r="H574" s="243" t="s">
        <v>1</v>
      </c>
      <c r="I574" s="245"/>
      <c r="J574" s="241"/>
      <c r="K574" s="241"/>
      <c r="L574" s="246"/>
      <c r="M574" s="247"/>
      <c r="N574" s="248"/>
      <c r="O574" s="248"/>
      <c r="P574" s="248"/>
      <c r="Q574" s="248"/>
      <c r="R574" s="248"/>
      <c r="S574" s="248"/>
      <c r="T574" s="249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0" t="s">
        <v>233</v>
      </c>
      <c r="AU574" s="250" t="s">
        <v>88</v>
      </c>
      <c r="AV574" s="13" t="s">
        <v>86</v>
      </c>
      <c r="AW574" s="13" t="s">
        <v>35</v>
      </c>
      <c r="AX574" s="13" t="s">
        <v>79</v>
      </c>
      <c r="AY574" s="250" t="s">
        <v>140</v>
      </c>
    </row>
    <row r="575" s="14" customFormat="1">
      <c r="A575" s="14"/>
      <c r="B575" s="251"/>
      <c r="C575" s="252"/>
      <c r="D575" s="242" t="s">
        <v>233</v>
      </c>
      <c r="E575" s="253" t="s">
        <v>1</v>
      </c>
      <c r="F575" s="254" t="s">
        <v>1019</v>
      </c>
      <c r="G575" s="252"/>
      <c r="H575" s="255">
        <v>0.91300000000000003</v>
      </c>
      <c r="I575" s="256"/>
      <c r="J575" s="252"/>
      <c r="K575" s="252"/>
      <c r="L575" s="257"/>
      <c r="M575" s="258"/>
      <c r="N575" s="259"/>
      <c r="O575" s="259"/>
      <c r="P575" s="259"/>
      <c r="Q575" s="259"/>
      <c r="R575" s="259"/>
      <c r="S575" s="259"/>
      <c r="T575" s="260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1" t="s">
        <v>233</v>
      </c>
      <c r="AU575" s="261" t="s">
        <v>88</v>
      </c>
      <c r="AV575" s="14" t="s">
        <v>88</v>
      </c>
      <c r="AW575" s="14" t="s">
        <v>35</v>
      </c>
      <c r="AX575" s="14" t="s">
        <v>79</v>
      </c>
      <c r="AY575" s="261" t="s">
        <v>140</v>
      </c>
    </row>
    <row r="576" s="13" customFormat="1">
      <c r="A576" s="13"/>
      <c r="B576" s="240"/>
      <c r="C576" s="241"/>
      <c r="D576" s="242" t="s">
        <v>233</v>
      </c>
      <c r="E576" s="243" t="s">
        <v>1</v>
      </c>
      <c r="F576" s="244" t="s">
        <v>439</v>
      </c>
      <c r="G576" s="241"/>
      <c r="H576" s="243" t="s">
        <v>1</v>
      </c>
      <c r="I576" s="245"/>
      <c r="J576" s="241"/>
      <c r="K576" s="241"/>
      <c r="L576" s="246"/>
      <c r="M576" s="247"/>
      <c r="N576" s="248"/>
      <c r="O576" s="248"/>
      <c r="P576" s="248"/>
      <c r="Q576" s="248"/>
      <c r="R576" s="248"/>
      <c r="S576" s="248"/>
      <c r="T576" s="249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0" t="s">
        <v>233</v>
      </c>
      <c r="AU576" s="250" t="s">
        <v>88</v>
      </c>
      <c r="AV576" s="13" t="s">
        <v>86</v>
      </c>
      <c r="AW576" s="13" t="s">
        <v>35</v>
      </c>
      <c r="AX576" s="13" t="s">
        <v>79</v>
      </c>
      <c r="AY576" s="250" t="s">
        <v>140</v>
      </c>
    </row>
    <row r="577" s="14" customFormat="1">
      <c r="A577" s="14"/>
      <c r="B577" s="251"/>
      <c r="C577" s="252"/>
      <c r="D577" s="242" t="s">
        <v>233</v>
      </c>
      <c r="E577" s="253" t="s">
        <v>1</v>
      </c>
      <c r="F577" s="254" t="s">
        <v>1020</v>
      </c>
      <c r="G577" s="252"/>
      <c r="H577" s="255">
        <v>12.800000000000001</v>
      </c>
      <c r="I577" s="256"/>
      <c r="J577" s="252"/>
      <c r="K577" s="252"/>
      <c r="L577" s="257"/>
      <c r="M577" s="258"/>
      <c r="N577" s="259"/>
      <c r="O577" s="259"/>
      <c r="P577" s="259"/>
      <c r="Q577" s="259"/>
      <c r="R577" s="259"/>
      <c r="S577" s="259"/>
      <c r="T577" s="260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1" t="s">
        <v>233</v>
      </c>
      <c r="AU577" s="261" t="s">
        <v>88</v>
      </c>
      <c r="AV577" s="14" t="s">
        <v>88</v>
      </c>
      <c r="AW577" s="14" t="s">
        <v>35</v>
      </c>
      <c r="AX577" s="14" t="s">
        <v>79</v>
      </c>
      <c r="AY577" s="261" t="s">
        <v>140</v>
      </c>
    </row>
    <row r="578" s="13" customFormat="1">
      <c r="A578" s="13"/>
      <c r="B578" s="240"/>
      <c r="C578" s="241"/>
      <c r="D578" s="242" t="s">
        <v>233</v>
      </c>
      <c r="E578" s="243" t="s">
        <v>1</v>
      </c>
      <c r="F578" s="244" t="s">
        <v>439</v>
      </c>
      <c r="G578" s="241"/>
      <c r="H578" s="243" t="s">
        <v>1</v>
      </c>
      <c r="I578" s="245"/>
      <c r="J578" s="241"/>
      <c r="K578" s="241"/>
      <c r="L578" s="246"/>
      <c r="M578" s="247"/>
      <c r="N578" s="248"/>
      <c r="O578" s="248"/>
      <c r="P578" s="248"/>
      <c r="Q578" s="248"/>
      <c r="R578" s="248"/>
      <c r="S578" s="248"/>
      <c r="T578" s="249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0" t="s">
        <v>233</v>
      </c>
      <c r="AU578" s="250" t="s">
        <v>88</v>
      </c>
      <c r="AV578" s="13" t="s">
        <v>86</v>
      </c>
      <c r="AW578" s="13" t="s">
        <v>35</v>
      </c>
      <c r="AX578" s="13" t="s">
        <v>79</v>
      </c>
      <c r="AY578" s="250" t="s">
        <v>140</v>
      </c>
    </row>
    <row r="579" s="14" customFormat="1">
      <c r="A579" s="14"/>
      <c r="B579" s="251"/>
      <c r="C579" s="252"/>
      <c r="D579" s="242" t="s">
        <v>233</v>
      </c>
      <c r="E579" s="253" t="s">
        <v>1</v>
      </c>
      <c r="F579" s="254" t="s">
        <v>1021</v>
      </c>
      <c r="G579" s="252"/>
      <c r="H579" s="255">
        <v>37.799999999999997</v>
      </c>
      <c r="I579" s="256"/>
      <c r="J579" s="252"/>
      <c r="K579" s="252"/>
      <c r="L579" s="257"/>
      <c r="M579" s="258"/>
      <c r="N579" s="259"/>
      <c r="O579" s="259"/>
      <c r="P579" s="259"/>
      <c r="Q579" s="259"/>
      <c r="R579" s="259"/>
      <c r="S579" s="259"/>
      <c r="T579" s="260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1" t="s">
        <v>233</v>
      </c>
      <c r="AU579" s="261" t="s">
        <v>88</v>
      </c>
      <c r="AV579" s="14" t="s">
        <v>88</v>
      </c>
      <c r="AW579" s="14" t="s">
        <v>35</v>
      </c>
      <c r="AX579" s="14" t="s">
        <v>79</v>
      </c>
      <c r="AY579" s="261" t="s">
        <v>140</v>
      </c>
    </row>
    <row r="580" s="15" customFormat="1">
      <c r="A580" s="15"/>
      <c r="B580" s="262"/>
      <c r="C580" s="263"/>
      <c r="D580" s="242" t="s">
        <v>233</v>
      </c>
      <c r="E580" s="264" t="s">
        <v>1</v>
      </c>
      <c r="F580" s="265" t="s">
        <v>286</v>
      </c>
      <c r="G580" s="263"/>
      <c r="H580" s="266">
        <v>51.512999999999998</v>
      </c>
      <c r="I580" s="267"/>
      <c r="J580" s="263"/>
      <c r="K580" s="263"/>
      <c r="L580" s="268"/>
      <c r="M580" s="269"/>
      <c r="N580" s="270"/>
      <c r="O580" s="270"/>
      <c r="P580" s="270"/>
      <c r="Q580" s="270"/>
      <c r="R580" s="270"/>
      <c r="S580" s="270"/>
      <c r="T580" s="271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72" t="s">
        <v>233</v>
      </c>
      <c r="AU580" s="272" t="s">
        <v>88</v>
      </c>
      <c r="AV580" s="15" t="s">
        <v>145</v>
      </c>
      <c r="AW580" s="15" t="s">
        <v>35</v>
      </c>
      <c r="AX580" s="15" t="s">
        <v>86</v>
      </c>
      <c r="AY580" s="272" t="s">
        <v>140</v>
      </c>
    </row>
    <row r="581" s="2" customFormat="1" ht="24.15" customHeight="1">
      <c r="A581" s="40"/>
      <c r="B581" s="41"/>
      <c r="C581" s="273" t="s">
        <v>1022</v>
      </c>
      <c r="D581" s="273" t="s">
        <v>300</v>
      </c>
      <c r="E581" s="274" t="s">
        <v>1023</v>
      </c>
      <c r="F581" s="275" t="s">
        <v>1024</v>
      </c>
      <c r="G581" s="276" t="s">
        <v>267</v>
      </c>
      <c r="H581" s="277">
        <v>56.659999999999997</v>
      </c>
      <c r="I581" s="278"/>
      <c r="J581" s="279">
        <f>ROUND(I581*H581,2)</f>
        <v>0</v>
      </c>
      <c r="K581" s="280"/>
      <c r="L581" s="281"/>
      <c r="M581" s="282" t="s">
        <v>1</v>
      </c>
      <c r="N581" s="283" t="s">
        <v>44</v>
      </c>
      <c r="O581" s="93"/>
      <c r="P581" s="229">
        <f>O581*H581</f>
        <v>0</v>
      </c>
      <c r="Q581" s="229">
        <v>0</v>
      </c>
      <c r="R581" s="229">
        <f>Q581*H581</f>
        <v>0</v>
      </c>
      <c r="S581" s="229">
        <v>0</v>
      </c>
      <c r="T581" s="230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31" t="s">
        <v>368</v>
      </c>
      <c r="AT581" s="231" t="s">
        <v>300</v>
      </c>
      <c r="AU581" s="231" t="s">
        <v>88</v>
      </c>
      <c r="AY581" s="19" t="s">
        <v>140</v>
      </c>
      <c r="BE581" s="232">
        <f>IF(N581="základní",J581,0)</f>
        <v>0</v>
      </c>
      <c r="BF581" s="232">
        <f>IF(N581="snížená",J581,0)</f>
        <v>0</v>
      </c>
      <c r="BG581" s="232">
        <f>IF(N581="zákl. přenesená",J581,0)</f>
        <v>0</v>
      </c>
      <c r="BH581" s="232">
        <f>IF(N581="sníž. přenesená",J581,0)</f>
        <v>0</v>
      </c>
      <c r="BI581" s="232">
        <f>IF(N581="nulová",J581,0)</f>
        <v>0</v>
      </c>
      <c r="BJ581" s="19" t="s">
        <v>86</v>
      </c>
      <c r="BK581" s="232">
        <f>ROUND(I581*H581,2)</f>
        <v>0</v>
      </c>
      <c r="BL581" s="19" t="s">
        <v>168</v>
      </c>
      <c r="BM581" s="231" t="s">
        <v>1025</v>
      </c>
    </row>
    <row r="582" s="2" customFormat="1" ht="24.15" customHeight="1">
      <c r="A582" s="40"/>
      <c r="B582" s="41"/>
      <c r="C582" s="219" t="s">
        <v>1026</v>
      </c>
      <c r="D582" s="219" t="s">
        <v>141</v>
      </c>
      <c r="E582" s="220" t="s">
        <v>1027</v>
      </c>
      <c r="F582" s="221" t="s">
        <v>1028</v>
      </c>
      <c r="G582" s="222" t="s">
        <v>267</v>
      </c>
      <c r="H582" s="223">
        <v>56.659999999999997</v>
      </c>
      <c r="I582" s="224"/>
      <c r="J582" s="225">
        <f>ROUND(I582*H582,2)</f>
        <v>0</v>
      </c>
      <c r="K582" s="226"/>
      <c r="L582" s="46"/>
      <c r="M582" s="227" t="s">
        <v>1</v>
      </c>
      <c r="N582" s="228" t="s">
        <v>44</v>
      </c>
      <c r="O582" s="93"/>
      <c r="P582" s="229">
        <f>O582*H582</f>
        <v>0</v>
      </c>
      <c r="Q582" s="229">
        <v>0</v>
      </c>
      <c r="R582" s="229">
        <f>Q582*H582</f>
        <v>0</v>
      </c>
      <c r="S582" s="229">
        <v>0</v>
      </c>
      <c r="T582" s="230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31" t="s">
        <v>168</v>
      </c>
      <c r="AT582" s="231" t="s">
        <v>141</v>
      </c>
      <c r="AU582" s="231" t="s">
        <v>88</v>
      </c>
      <c r="AY582" s="19" t="s">
        <v>140</v>
      </c>
      <c r="BE582" s="232">
        <f>IF(N582="základní",J582,0)</f>
        <v>0</v>
      </c>
      <c r="BF582" s="232">
        <f>IF(N582="snížená",J582,0)</f>
        <v>0</v>
      </c>
      <c r="BG582" s="232">
        <f>IF(N582="zákl. přenesená",J582,0)</f>
        <v>0</v>
      </c>
      <c r="BH582" s="232">
        <f>IF(N582="sníž. přenesená",J582,0)</f>
        <v>0</v>
      </c>
      <c r="BI582" s="232">
        <f>IF(N582="nulová",J582,0)</f>
        <v>0</v>
      </c>
      <c r="BJ582" s="19" t="s">
        <v>86</v>
      </c>
      <c r="BK582" s="232">
        <f>ROUND(I582*H582,2)</f>
        <v>0</v>
      </c>
      <c r="BL582" s="19" t="s">
        <v>168</v>
      </c>
      <c r="BM582" s="231" t="s">
        <v>1029</v>
      </c>
    </row>
    <row r="583" s="2" customFormat="1" ht="24.15" customHeight="1">
      <c r="A583" s="40"/>
      <c r="B583" s="41"/>
      <c r="C583" s="219" t="s">
        <v>1030</v>
      </c>
      <c r="D583" s="219" t="s">
        <v>141</v>
      </c>
      <c r="E583" s="220" t="s">
        <v>1031</v>
      </c>
      <c r="F583" s="221" t="s">
        <v>1032</v>
      </c>
      <c r="G583" s="222" t="s">
        <v>247</v>
      </c>
      <c r="H583" s="223">
        <v>0.68999999999999995</v>
      </c>
      <c r="I583" s="224"/>
      <c r="J583" s="225">
        <f>ROUND(I583*H583,2)</f>
        <v>0</v>
      </c>
      <c r="K583" s="226"/>
      <c r="L583" s="46"/>
      <c r="M583" s="227" t="s">
        <v>1</v>
      </c>
      <c r="N583" s="228" t="s">
        <v>44</v>
      </c>
      <c r="O583" s="93"/>
      <c r="P583" s="229">
        <f>O583*H583</f>
        <v>0</v>
      </c>
      <c r="Q583" s="229">
        <v>0</v>
      </c>
      <c r="R583" s="229">
        <f>Q583*H583</f>
        <v>0</v>
      </c>
      <c r="S583" s="229">
        <v>0</v>
      </c>
      <c r="T583" s="230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31" t="s">
        <v>168</v>
      </c>
      <c r="AT583" s="231" t="s">
        <v>141</v>
      </c>
      <c r="AU583" s="231" t="s">
        <v>88</v>
      </c>
      <c r="AY583" s="19" t="s">
        <v>140</v>
      </c>
      <c r="BE583" s="232">
        <f>IF(N583="základní",J583,0)</f>
        <v>0</v>
      </c>
      <c r="BF583" s="232">
        <f>IF(N583="snížená",J583,0)</f>
        <v>0</v>
      </c>
      <c r="BG583" s="232">
        <f>IF(N583="zákl. přenesená",J583,0)</f>
        <v>0</v>
      </c>
      <c r="BH583" s="232">
        <f>IF(N583="sníž. přenesená",J583,0)</f>
        <v>0</v>
      </c>
      <c r="BI583" s="232">
        <f>IF(N583="nulová",J583,0)</f>
        <v>0</v>
      </c>
      <c r="BJ583" s="19" t="s">
        <v>86</v>
      </c>
      <c r="BK583" s="232">
        <f>ROUND(I583*H583,2)</f>
        <v>0</v>
      </c>
      <c r="BL583" s="19" t="s">
        <v>168</v>
      </c>
      <c r="BM583" s="231" t="s">
        <v>1033</v>
      </c>
    </row>
    <row r="584" s="12" customFormat="1" ht="22.8" customHeight="1">
      <c r="A584" s="12"/>
      <c r="B584" s="205"/>
      <c r="C584" s="206"/>
      <c r="D584" s="207" t="s">
        <v>78</v>
      </c>
      <c r="E584" s="233" t="s">
        <v>1034</v>
      </c>
      <c r="F584" s="233" t="s">
        <v>1035</v>
      </c>
      <c r="G584" s="206"/>
      <c r="H584" s="206"/>
      <c r="I584" s="209"/>
      <c r="J584" s="234">
        <f>BK584</f>
        <v>0</v>
      </c>
      <c r="K584" s="206"/>
      <c r="L584" s="211"/>
      <c r="M584" s="212"/>
      <c r="N584" s="213"/>
      <c r="O584" s="213"/>
      <c r="P584" s="214">
        <f>SUM(P585:P596)</f>
        <v>0</v>
      </c>
      <c r="Q584" s="213"/>
      <c r="R584" s="214">
        <f>SUM(R585:R596)</f>
        <v>0.59602129999999998</v>
      </c>
      <c r="S584" s="213"/>
      <c r="T584" s="215">
        <f>SUM(T585:T596)</f>
        <v>0</v>
      </c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R584" s="216" t="s">
        <v>88</v>
      </c>
      <c r="AT584" s="217" t="s">
        <v>78</v>
      </c>
      <c r="AU584" s="217" t="s">
        <v>86</v>
      </c>
      <c r="AY584" s="216" t="s">
        <v>140</v>
      </c>
      <c r="BK584" s="218">
        <f>SUM(BK585:BK596)</f>
        <v>0</v>
      </c>
    </row>
    <row r="585" s="2" customFormat="1" ht="24.15" customHeight="1">
      <c r="A585" s="40"/>
      <c r="B585" s="41"/>
      <c r="C585" s="219" t="s">
        <v>1036</v>
      </c>
      <c r="D585" s="219" t="s">
        <v>141</v>
      </c>
      <c r="E585" s="220" t="s">
        <v>1037</v>
      </c>
      <c r="F585" s="221" t="s">
        <v>1038</v>
      </c>
      <c r="G585" s="222" t="s">
        <v>267</v>
      </c>
      <c r="H585" s="223">
        <v>1216.3699999999999</v>
      </c>
      <c r="I585" s="224"/>
      <c r="J585" s="225">
        <f>ROUND(I585*H585,2)</f>
        <v>0</v>
      </c>
      <c r="K585" s="226"/>
      <c r="L585" s="46"/>
      <c r="M585" s="227" t="s">
        <v>1</v>
      </c>
      <c r="N585" s="228" t="s">
        <v>44</v>
      </c>
      <c r="O585" s="93"/>
      <c r="P585" s="229">
        <f>O585*H585</f>
        <v>0</v>
      </c>
      <c r="Q585" s="229">
        <v>0.00020000000000000001</v>
      </c>
      <c r="R585" s="229">
        <f>Q585*H585</f>
        <v>0.24327399999999999</v>
      </c>
      <c r="S585" s="229">
        <v>0</v>
      </c>
      <c r="T585" s="230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31" t="s">
        <v>168</v>
      </c>
      <c r="AT585" s="231" t="s">
        <v>141</v>
      </c>
      <c r="AU585" s="231" t="s">
        <v>88</v>
      </c>
      <c r="AY585" s="19" t="s">
        <v>140</v>
      </c>
      <c r="BE585" s="232">
        <f>IF(N585="základní",J585,0)</f>
        <v>0</v>
      </c>
      <c r="BF585" s="232">
        <f>IF(N585="snížená",J585,0)</f>
        <v>0</v>
      </c>
      <c r="BG585" s="232">
        <f>IF(N585="zákl. přenesená",J585,0)</f>
        <v>0</v>
      </c>
      <c r="BH585" s="232">
        <f>IF(N585="sníž. přenesená",J585,0)</f>
        <v>0</v>
      </c>
      <c r="BI585" s="232">
        <f>IF(N585="nulová",J585,0)</f>
        <v>0</v>
      </c>
      <c r="BJ585" s="19" t="s">
        <v>86</v>
      </c>
      <c r="BK585" s="232">
        <f>ROUND(I585*H585,2)</f>
        <v>0</v>
      </c>
      <c r="BL585" s="19" t="s">
        <v>168</v>
      </c>
      <c r="BM585" s="231" t="s">
        <v>1039</v>
      </c>
    </row>
    <row r="586" s="14" customFormat="1">
      <c r="A586" s="14"/>
      <c r="B586" s="251"/>
      <c r="C586" s="252"/>
      <c r="D586" s="242" t="s">
        <v>233</v>
      </c>
      <c r="E586" s="253" t="s">
        <v>1</v>
      </c>
      <c r="F586" s="254" t="s">
        <v>1040</v>
      </c>
      <c r="G586" s="252"/>
      <c r="H586" s="255">
        <v>806.57000000000005</v>
      </c>
      <c r="I586" s="256"/>
      <c r="J586" s="252"/>
      <c r="K586" s="252"/>
      <c r="L586" s="257"/>
      <c r="M586" s="258"/>
      <c r="N586" s="259"/>
      <c r="O586" s="259"/>
      <c r="P586" s="259"/>
      <c r="Q586" s="259"/>
      <c r="R586" s="259"/>
      <c r="S586" s="259"/>
      <c r="T586" s="260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1" t="s">
        <v>233</v>
      </c>
      <c r="AU586" s="261" t="s">
        <v>88</v>
      </c>
      <c r="AV586" s="14" t="s">
        <v>88</v>
      </c>
      <c r="AW586" s="14" t="s">
        <v>35</v>
      </c>
      <c r="AX586" s="14" t="s">
        <v>79</v>
      </c>
      <c r="AY586" s="261" t="s">
        <v>140</v>
      </c>
    </row>
    <row r="587" s="14" customFormat="1">
      <c r="A587" s="14"/>
      <c r="B587" s="251"/>
      <c r="C587" s="252"/>
      <c r="D587" s="242" t="s">
        <v>233</v>
      </c>
      <c r="E587" s="253" t="s">
        <v>1</v>
      </c>
      <c r="F587" s="254" t="s">
        <v>417</v>
      </c>
      <c r="G587" s="252"/>
      <c r="H587" s="255">
        <v>135.09999999999999</v>
      </c>
      <c r="I587" s="256"/>
      <c r="J587" s="252"/>
      <c r="K587" s="252"/>
      <c r="L587" s="257"/>
      <c r="M587" s="258"/>
      <c r="N587" s="259"/>
      <c r="O587" s="259"/>
      <c r="P587" s="259"/>
      <c r="Q587" s="259"/>
      <c r="R587" s="259"/>
      <c r="S587" s="259"/>
      <c r="T587" s="260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1" t="s">
        <v>233</v>
      </c>
      <c r="AU587" s="261" t="s">
        <v>88</v>
      </c>
      <c r="AV587" s="14" t="s">
        <v>88</v>
      </c>
      <c r="AW587" s="14" t="s">
        <v>35</v>
      </c>
      <c r="AX587" s="14" t="s">
        <v>79</v>
      </c>
      <c r="AY587" s="261" t="s">
        <v>140</v>
      </c>
    </row>
    <row r="588" s="14" customFormat="1">
      <c r="A588" s="14"/>
      <c r="B588" s="251"/>
      <c r="C588" s="252"/>
      <c r="D588" s="242" t="s">
        <v>233</v>
      </c>
      <c r="E588" s="253" t="s">
        <v>1</v>
      </c>
      <c r="F588" s="254" t="s">
        <v>418</v>
      </c>
      <c r="G588" s="252"/>
      <c r="H588" s="255">
        <v>131.80000000000001</v>
      </c>
      <c r="I588" s="256"/>
      <c r="J588" s="252"/>
      <c r="K588" s="252"/>
      <c r="L588" s="257"/>
      <c r="M588" s="258"/>
      <c r="N588" s="259"/>
      <c r="O588" s="259"/>
      <c r="P588" s="259"/>
      <c r="Q588" s="259"/>
      <c r="R588" s="259"/>
      <c r="S588" s="259"/>
      <c r="T588" s="260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1" t="s">
        <v>233</v>
      </c>
      <c r="AU588" s="261" t="s">
        <v>88</v>
      </c>
      <c r="AV588" s="14" t="s">
        <v>88</v>
      </c>
      <c r="AW588" s="14" t="s">
        <v>35</v>
      </c>
      <c r="AX588" s="14" t="s">
        <v>79</v>
      </c>
      <c r="AY588" s="261" t="s">
        <v>140</v>
      </c>
    </row>
    <row r="589" s="14" customFormat="1">
      <c r="A589" s="14"/>
      <c r="B589" s="251"/>
      <c r="C589" s="252"/>
      <c r="D589" s="242" t="s">
        <v>233</v>
      </c>
      <c r="E589" s="253" t="s">
        <v>1</v>
      </c>
      <c r="F589" s="254" t="s">
        <v>408</v>
      </c>
      <c r="G589" s="252"/>
      <c r="H589" s="255">
        <v>142.90000000000001</v>
      </c>
      <c r="I589" s="256"/>
      <c r="J589" s="252"/>
      <c r="K589" s="252"/>
      <c r="L589" s="257"/>
      <c r="M589" s="258"/>
      <c r="N589" s="259"/>
      <c r="O589" s="259"/>
      <c r="P589" s="259"/>
      <c r="Q589" s="259"/>
      <c r="R589" s="259"/>
      <c r="S589" s="259"/>
      <c r="T589" s="260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1" t="s">
        <v>233</v>
      </c>
      <c r="AU589" s="261" t="s">
        <v>88</v>
      </c>
      <c r="AV589" s="14" t="s">
        <v>88</v>
      </c>
      <c r="AW589" s="14" t="s">
        <v>35</v>
      </c>
      <c r="AX589" s="14" t="s">
        <v>79</v>
      </c>
      <c r="AY589" s="261" t="s">
        <v>140</v>
      </c>
    </row>
    <row r="590" s="15" customFormat="1">
      <c r="A590" s="15"/>
      <c r="B590" s="262"/>
      <c r="C590" s="263"/>
      <c r="D590" s="242" t="s">
        <v>233</v>
      </c>
      <c r="E590" s="264" t="s">
        <v>1</v>
      </c>
      <c r="F590" s="265" t="s">
        <v>286</v>
      </c>
      <c r="G590" s="263"/>
      <c r="H590" s="266">
        <v>1216.3700000000001</v>
      </c>
      <c r="I590" s="267"/>
      <c r="J590" s="263"/>
      <c r="K590" s="263"/>
      <c r="L590" s="268"/>
      <c r="M590" s="269"/>
      <c r="N590" s="270"/>
      <c r="O590" s="270"/>
      <c r="P590" s="270"/>
      <c r="Q590" s="270"/>
      <c r="R590" s="270"/>
      <c r="S590" s="270"/>
      <c r="T590" s="271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72" t="s">
        <v>233</v>
      </c>
      <c r="AU590" s="272" t="s">
        <v>88</v>
      </c>
      <c r="AV590" s="15" t="s">
        <v>145</v>
      </c>
      <c r="AW590" s="15" t="s">
        <v>35</v>
      </c>
      <c r="AX590" s="15" t="s">
        <v>86</v>
      </c>
      <c r="AY590" s="272" t="s">
        <v>140</v>
      </c>
    </row>
    <row r="591" s="2" customFormat="1" ht="33" customHeight="1">
      <c r="A591" s="40"/>
      <c r="B591" s="41"/>
      <c r="C591" s="219" t="s">
        <v>1041</v>
      </c>
      <c r="D591" s="219" t="s">
        <v>141</v>
      </c>
      <c r="E591" s="220" t="s">
        <v>1042</v>
      </c>
      <c r="F591" s="221" t="s">
        <v>1043</v>
      </c>
      <c r="G591" s="222" t="s">
        <v>267</v>
      </c>
      <c r="H591" s="223">
        <v>1216.3699999999999</v>
      </c>
      <c r="I591" s="224"/>
      <c r="J591" s="225">
        <f>ROUND(I591*H591,2)</f>
        <v>0</v>
      </c>
      <c r="K591" s="226"/>
      <c r="L591" s="46"/>
      <c r="M591" s="227" t="s">
        <v>1</v>
      </c>
      <c r="N591" s="228" t="s">
        <v>44</v>
      </c>
      <c r="O591" s="93"/>
      <c r="P591" s="229">
        <f>O591*H591</f>
        <v>0</v>
      </c>
      <c r="Q591" s="229">
        <v>0.00029</v>
      </c>
      <c r="R591" s="229">
        <f>Q591*H591</f>
        <v>0.35274729999999999</v>
      </c>
      <c r="S591" s="229">
        <v>0</v>
      </c>
      <c r="T591" s="230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31" t="s">
        <v>168</v>
      </c>
      <c r="AT591" s="231" t="s">
        <v>141</v>
      </c>
      <c r="AU591" s="231" t="s">
        <v>88</v>
      </c>
      <c r="AY591" s="19" t="s">
        <v>140</v>
      </c>
      <c r="BE591" s="232">
        <f>IF(N591="základní",J591,0)</f>
        <v>0</v>
      </c>
      <c r="BF591" s="232">
        <f>IF(N591="snížená",J591,0)</f>
        <v>0</v>
      </c>
      <c r="BG591" s="232">
        <f>IF(N591="zákl. přenesená",J591,0)</f>
        <v>0</v>
      </c>
      <c r="BH591" s="232">
        <f>IF(N591="sníž. přenesená",J591,0)</f>
        <v>0</v>
      </c>
      <c r="BI591" s="232">
        <f>IF(N591="nulová",J591,0)</f>
        <v>0</v>
      </c>
      <c r="BJ591" s="19" t="s">
        <v>86</v>
      </c>
      <c r="BK591" s="232">
        <f>ROUND(I591*H591,2)</f>
        <v>0</v>
      </c>
      <c r="BL591" s="19" t="s">
        <v>168</v>
      </c>
      <c r="BM591" s="231" t="s">
        <v>1044</v>
      </c>
    </row>
    <row r="592" s="14" customFormat="1">
      <c r="A592" s="14"/>
      <c r="B592" s="251"/>
      <c r="C592" s="252"/>
      <c r="D592" s="242" t="s">
        <v>233</v>
      </c>
      <c r="E592" s="253" t="s">
        <v>1</v>
      </c>
      <c r="F592" s="254" t="s">
        <v>1040</v>
      </c>
      <c r="G592" s="252"/>
      <c r="H592" s="255">
        <v>806.57000000000005</v>
      </c>
      <c r="I592" s="256"/>
      <c r="J592" s="252"/>
      <c r="K592" s="252"/>
      <c r="L592" s="257"/>
      <c r="M592" s="258"/>
      <c r="N592" s="259"/>
      <c r="O592" s="259"/>
      <c r="P592" s="259"/>
      <c r="Q592" s="259"/>
      <c r="R592" s="259"/>
      <c r="S592" s="259"/>
      <c r="T592" s="260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1" t="s">
        <v>233</v>
      </c>
      <c r="AU592" s="261" t="s">
        <v>88</v>
      </c>
      <c r="AV592" s="14" t="s">
        <v>88</v>
      </c>
      <c r="AW592" s="14" t="s">
        <v>35</v>
      </c>
      <c r="AX592" s="14" t="s">
        <v>79</v>
      </c>
      <c r="AY592" s="261" t="s">
        <v>140</v>
      </c>
    </row>
    <row r="593" s="14" customFormat="1">
      <c r="A593" s="14"/>
      <c r="B593" s="251"/>
      <c r="C593" s="252"/>
      <c r="D593" s="242" t="s">
        <v>233</v>
      </c>
      <c r="E593" s="253" t="s">
        <v>1</v>
      </c>
      <c r="F593" s="254" t="s">
        <v>417</v>
      </c>
      <c r="G593" s="252"/>
      <c r="H593" s="255">
        <v>135.09999999999999</v>
      </c>
      <c r="I593" s="256"/>
      <c r="J593" s="252"/>
      <c r="K593" s="252"/>
      <c r="L593" s="257"/>
      <c r="M593" s="258"/>
      <c r="N593" s="259"/>
      <c r="O593" s="259"/>
      <c r="P593" s="259"/>
      <c r="Q593" s="259"/>
      <c r="R593" s="259"/>
      <c r="S593" s="259"/>
      <c r="T593" s="260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1" t="s">
        <v>233</v>
      </c>
      <c r="AU593" s="261" t="s">
        <v>88</v>
      </c>
      <c r="AV593" s="14" t="s">
        <v>88</v>
      </c>
      <c r="AW593" s="14" t="s">
        <v>35</v>
      </c>
      <c r="AX593" s="14" t="s">
        <v>79</v>
      </c>
      <c r="AY593" s="261" t="s">
        <v>140</v>
      </c>
    </row>
    <row r="594" s="14" customFormat="1">
      <c r="A594" s="14"/>
      <c r="B594" s="251"/>
      <c r="C594" s="252"/>
      <c r="D594" s="242" t="s">
        <v>233</v>
      </c>
      <c r="E594" s="253" t="s">
        <v>1</v>
      </c>
      <c r="F594" s="254" t="s">
        <v>418</v>
      </c>
      <c r="G594" s="252"/>
      <c r="H594" s="255">
        <v>131.80000000000001</v>
      </c>
      <c r="I594" s="256"/>
      <c r="J594" s="252"/>
      <c r="K594" s="252"/>
      <c r="L594" s="257"/>
      <c r="M594" s="258"/>
      <c r="N594" s="259"/>
      <c r="O594" s="259"/>
      <c r="P594" s="259"/>
      <c r="Q594" s="259"/>
      <c r="R594" s="259"/>
      <c r="S594" s="259"/>
      <c r="T594" s="260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1" t="s">
        <v>233</v>
      </c>
      <c r="AU594" s="261" t="s">
        <v>88</v>
      </c>
      <c r="AV594" s="14" t="s">
        <v>88</v>
      </c>
      <c r="AW594" s="14" t="s">
        <v>35</v>
      </c>
      <c r="AX594" s="14" t="s">
        <v>79</v>
      </c>
      <c r="AY594" s="261" t="s">
        <v>140</v>
      </c>
    </row>
    <row r="595" s="14" customFormat="1">
      <c r="A595" s="14"/>
      <c r="B595" s="251"/>
      <c r="C595" s="252"/>
      <c r="D595" s="242" t="s">
        <v>233</v>
      </c>
      <c r="E595" s="253" t="s">
        <v>1</v>
      </c>
      <c r="F595" s="254" t="s">
        <v>408</v>
      </c>
      <c r="G595" s="252"/>
      <c r="H595" s="255">
        <v>142.90000000000001</v>
      </c>
      <c r="I595" s="256"/>
      <c r="J595" s="252"/>
      <c r="K595" s="252"/>
      <c r="L595" s="257"/>
      <c r="M595" s="258"/>
      <c r="N595" s="259"/>
      <c r="O595" s="259"/>
      <c r="P595" s="259"/>
      <c r="Q595" s="259"/>
      <c r="R595" s="259"/>
      <c r="S595" s="259"/>
      <c r="T595" s="260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1" t="s">
        <v>233</v>
      </c>
      <c r="AU595" s="261" t="s">
        <v>88</v>
      </c>
      <c r="AV595" s="14" t="s">
        <v>88</v>
      </c>
      <c r="AW595" s="14" t="s">
        <v>35</v>
      </c>
      <c r="AX595" s="14" t="s">
        <v>79</v>
      </c>
      <c r="AY595" s="261" t="s">
        <v>140</v>
      </c>
    </row>
    <row r="596" s="15" customFormat="1">
      <c r="A596" s="15"/>
      <c r="B596" s="262"/>
      <c r="C596" s="263"/>
      <c r="D596" s="242" t="s">
        <v>233</v>
      </c>
      <c r="E596" s="264" t="s">
        <v>1</v>
      </c>
      <c r="F596" s="265" t="s">
        <v>286</v>
      </c>
      <c r="G596" s="263"/>
      <c r="H596" s="266">
        <v>1216.3699999999999</v>
      </c>
      <c r="I596" s="267"/>
      <c r="J596" s="263"/>
      <c r="K596" s="263"/>
      <c r="L596" s="268"/>
      <c r="M596" s="284"/>
      <c r="N596" s="285"/>
      <c r="O596" s="285"/>
      <c r="P596" s="285"/>
      <c r="Q596" s="285"/>
      <c r="R596" s="285"/>
      <c r="S596" s="285"/>
      <c r="T596" s="286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72" t="s">
        <v>233</v>
      </c>
      <c r="AU596" s="272" t="s">
        <v>88</v>
      </c>
      <c r="AV596" s="15" t="s">
        <v>145</v>
      </c>
      <c r="AW596" s="15" t="s">
        <v>35</v>
      </c>
      <c r="AX596" s="15" t="s">
        <v>86</v>
      </c>
      <c r="AY596" s="272" t="s">
        <v>140</v>
      </c>
    </row>
    <row r="597" s="2" customFormat="1" ht="6.96" customHeight="1">
      <c r="A597" s="40"/>
      <c r="B597" s="68"/>
      <c r="C597" s="69"/>
      <c r="D597" s="69"/>
      <c r="E597" s="69"/>
      <c r="F597" s="69"/>
      <c r="G597" s="69"/>
      <c r="H597" s="69"/>
      <c r="I597" s="69"/>
      <c r="J597" s="69"/>
      <c r="K597" s="69"/>
      <c r="L597" s="46"/>
      <c r="M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</row>
  </sheetData>
  <sheetProtection sheet="1" autoFilter="0" formatColumns="0" formatRows="0" objects="1" scenarios="1" spinCount="100000" saltValue="a6cVkEtjjfxQijeJe2Tct6EY8/04PLQERI1zTjP+sa5iDu3y5GEihlVxb9xCr3JLfzLTbpjq0EtH6BtM2MVDyA==" hashValue="h8C37M8QTWjCJKRPHtfzkDZ9YUEpbvz/gXt7APvJA7ujcAB7XcsTN+UZgFki73L3MFGYx4C1iZPXvbwWlpeNOw==" algorithmName="SHA-512" password="CC35"/>
  <autoFilter ref="C137:K596"/>
  <mergeCells count="9">
    <mergeCell ref="E7:H7"/>
    <mergeCell ref="E9:H9"/>
    <mergeCell ref="E18:H18"/>
    <mergeCell ref="E27:H27"/>
    <mergeCell ref="E85:H85"/>
    <mergeCell ref="E87:H87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2"/>
      <c r="AT3" s="19" t="s">
        <v>88</v>
      </c>
    </row>
    <row r="4" s="1" customFormat="1" ht="24.96" customHeight="1">
      <c r="B4" s="22"/>
      <c r="D4" s="140" t="s">
        <v>113</v>
      </c>
      <c r="L4" s="22"/>
      <c r="M4" s="141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2" t="s">
        <v>16</v>
      </c>
      <c r="L6" s="22"/>
    </row>
    <row r="7" s="1" customFormat="1" ht="26.25" customHeight="1">
      <c r="B7" s="22"/>
      <c r="E7" s="143" t="str">
        <f>'Rekapitulace stavby'!K6</f>
        <v>OA a SOŠ Choceň, Stavební úpravy areálu Vysokomýtská 1206, Choceň</v>
      </c>
      <c r="F7" s="142"/>
      <c r="G7" s="142"/>
      <c r="H7" s="142"/>
      <c r="L7" s="22"/>
    </row>
    <row r="8" s="2" customFormat="1" ht="12" customHeight="1">
      <c r="A8" s="40"/>
      <c r="B8" s="46"/>
      <c r="C8" s="40"/>
      <c r="D8" s="142" t="s">
        <v>114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1045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21</v>
      </c>
      <c r="G12" s="40"/>
      <c r="H12" s="40"/>
      <c r="I12" s="142" t="s">
        <v>22</v>
      </c>
      <c r="J12" s="146" t="str">
        <f>'Rekapitulace stavby'!AN8</f>
        <v>16. 1. 2017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27</v>
      </c>
      <c r="F15" s="40"/>
      <c r="G15" s="40"/>
      <c r="H15" s="40"/>
      <c r="I15" s="142" t="s">
        <v>28</v>
      </c>
      <c r="J15" s="145" t="s">
        <v>29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30</v>
      </c>
      <c r="E17" s="40"/>
      <c r="F17" s="40"/>
      <c r="G17" s="40"/>
      <c r="H17" s="40"/>
      <c r="I17" s="142" t="s">
        <v>25</v>
      </c>
      <c r="J17" s="35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5"/>
      <c r="G18" s="145"/>
      <c r="H18" s="145"/>
      <c r="I18" s="142" t="s">
        <v>28</v>
      </c>
      <c r="J18" s="35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32</v>
      </c>
      <c r="E20" s="40"/>
      <c r="F20" s="40"/>
      <c r="G20" s="40"/>
      <c r="H20" s="40"/>
      <c r="I20" s="142" t="s">
        <v>25</v>
      </c>
      <c r="J20" s="145" t="s">
        <v>33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34</v>
      </c>
      <c r="F21" s="40"/>
      <c r="G21" s="40"/>
      <c r="H21" s="40"/>
      <c r="I21" s="142" t="s">
        <v>28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36</v>
      </c>
      <c r="E23" s="40"/>
      <c r="F23" s="40"/>
      <c r="G23" s="40"/>
      <c r="H23" s="40"/>
      <c r="I23" s="142" t="s">
        <v>25</v>
      </c>
      <c r="J23" s="145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5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38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39</v>
      </c>
      <c r="E30" s="40"/>
      <c r="F30" s="40"/>
      <c r="G30" s="40"/>
      <c r="H30" s="40"/>
      <c r="I30" s="40"/>
      <c r="J30" s="153">
        <f>ROUND(J139,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41</v>
      </c>
      <c r="G32" s="40"/>
      <c r="H32" s="40"/>
      <c r="I32" s="154" t="s">
        <v>40</v>
      </c>
      <c r="J32" s="154" t="s">
        <v>42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43</v>
      </c>
      <c r="E33" s="142" t="s">
        <v>44</v>
      </c>
      <c r="F33" s="156">
        <f>ROUND((SUM(BE139:BE663)),  2)</f>
        <v>0</v>
      </c>
      <c r="G33" s="40"/>
      <c r="H33" s="40"/>
      <c r="I33" s="157">
        <v>0.20999999999999999</v>
      </c>
      <c r="J33" s="156">
        <f>ROUND(((SUM(BE139:BE663))*I33),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45</v>
      </c>
      <c r="F34" s="156">
        <f>ROUND((SUM(BF139:BF663)),  2)</f>
        <v>0</v>
      </c>
      <c r="G34" s="40"/>
      <c r="H34" s="40"/>
      <c r="I34" s="157">
        <v>0.14999999999999999</v>
      </c>
      <c r="J34" s="156">
        <f>ROUND(((SUM(BF139:BF663))*I34),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46</v>
      </c>
      <c r="F35" s="156">
        <f>ROUND((SUM(BG139:BG663)),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47</v>
      </c>
      <c r="F36" s="156">
        <f>ROUND((SUM(BH139:BH663)),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48</v>
      </c>
      <c r="F37" s="156">
        <f>ROUND((SUM(BI139:BI663)),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65" t="s">
        <v>52</v>
      </c>
      <c r="E50" s="166"/>
      <c r="F50" s="166"/>
      <c r="G50" s="165" t="s">
        <v>53</v>
      </c>
      <c r="H50" s="166"/>
      <c r="I50" s="166"/>
      <c r="J50" s="166"/>
      <c r="K50" s="16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67" t="s">
        <v>54</v>
      </c>
      <c r="E61" s="168"/>
      <c r="F61" s="169" t="s">
        <v>55</v>
      </c>
      <c r="G61" s="167" t="s">
        <v>54</v>
      </c>
      <c r="H61" s="168"/>
      <c r="I61" s="168"/>
      <c r="J61" s="170" t="s">
        <v>55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65" t="s">
        <v>56</v>
      </c>
      <c r="E65" s="171"/>
      <c r="F65" s="171"/>
      <c r="G65" s="165" t="s">
        <v>57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67" t="s">
        <v>54</v>
      </c>
      <c r="E76" s="168"/>
      <c r="F76" s="169" t="s">
        <v>55</v>
      </c>
      <c r="G76" s="167" t="s">
        <v>54</v>
      </c>
      <c r="H76" s="168"/>
      <c r="I76" s="168"/>
      <c r="J76" s="170" t="s">
        <v>55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116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OA a SOŠ Choceň, Stavební úpravy areálu Vysokomýtská 1206, Choceň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114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03 - Objekt D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20</v>
      </c>
      <c r="D89" s="42"/>
      <c r="E89" s="42"/>
      <c r="F89" s="29" t="str">
        <f>F12</f>
        <v>Choceň</v>
      </c>
      <c r="G89" s="42"/>
      <c r="H89" s="42"/>
      <c r="I89" s="34" t="s">
        <v>22</v>
      </c>
      <c r="J89" s="81" t="str">
        <f>IF(J12="","",J12)</f>
        <v>16. 1. 2017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24</v>
      </c>
      <c r="D91" s="42"/>
      <c r="E91" s="42"/>
      <c r="F91" s="29" t="str">
        <f>E15</f>
        <v>Pardubický kraj, Komenského náměstí 125, Pardubice</v>
      </c>
      <c r="G91" s="42"/>
      <c r="H91" s="42"/>
      <c r="I91" s="34" t="s">
        <v>32</v>
      </c>
      <c r="J91" s="38" t="str">
        <f>E21</f>
        <v>Jiří Hejzlar, Ing. Jiří Hejzlar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30</v>
      </c>
      <c r="D92" s="42"/>
      <c r="E92" s="42"/>
      <c r="F92" s="29" t="str">
        <f>IF(E18="","",E18)</f>
        <v>Vyplň údaj</v>
      </c>
      <c r="G92" s="42"/>
      <c r="H92" s="42"/>
      <c r="I92" s="34" t="s">
        <v>36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117</v>
      </c>
      <c r="D94" s="178"/>
      <c r="E94" s="178"/>
      <c r="F94" s="178"/>
      <c r="G94" s="178"/>
      <c r="H94" s="178"/>
      <c r="I94" s="178"/>
      <c r="J94" s="179" t="s">
        <v>118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119</v>
      </c>
      <c r="D96" s="42"/>
      <c r="E96" s="42"/>
      <c r="F96" s="42"/>
      <c r="G96" s="42"/>
      <c r="H96" s="42"/>
      <c r="I96" s="42"/>
      <c r="J96" s="112">
        <f>J139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9" t="s">
        <v>120</v>
      </c>
    </row>
    <row r="97" s="9" customFormat="1" ht="24.96" customHeight="1">
      <c r="A97" s="9"/>
      <c r="B97" s="181"/>
      <c r="C97" s="182"/>
      <c r="D97" s="183" t="s">
        <v>204</v>
      </c>
      <c r="E97" s="184"/>
      <c r="F97" s="184"/>
      <c r="G97" s="184"/>
      <c r="H97" s="184"/>
      <c r="I97" s="184"/>
      <c r="J97" s="185">
        <f>J140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205</v>
      </c>
      <c r="E98" s="190"/>
      <c r="F98" s="190"/>
      <c r="G98" s="190"/>
      <c r="H98" s="190"/>
      <c r="I98" s="190"/>
      <c r="J98" s="191">
        <f>J141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206</v>
      </c>
      <c r="E99" s="190"/>
      <c r="F99" s="190"/>
      <c r="G99" s="190"/>
      <c r="H99" s="190"/>
      <c r="I99" s="190"/>
      <c r="J99" s="191">
        <f>J157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207</v>
      </c>
      <c r="E100" s="190"/>
      <c r="F100" s="190"/>
      <c r="G100" s="190"/>
      <c r="H100" s="190"/>
      <c r="I100" s="190"/>
      <c r="J100" s="191">
        <f>J187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208</v>
      </c>
      <c r="E101" s="190"/>
      <c r="F101" s="190"/>
      <c r="G101" s="190"/>
      <c r="H101" s="190"/>
      <c r="I101" s="190"/>
      <c r="J101" s="191">
        <f>J253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209</v>
      </c>
      <c r="E102" s="190"/>
      <c r="F102" s="190"/>
      <c r="G102" s="190"/>
      <c r="H102" s="190"/>
      <c r="I102" s="190"/>
      <c r="J102" s="191">
        <f>J320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87"/>
      <c r="C103" s="188"/>
      <c r="D103" s="189" t="s">
        <v>1046</v>
      </c>
      <c r="E103" s="190"/>
      <c r="F103" s="190"/>
      <c r="G103" s="190"/>
      <c r="H103" s="190"/>
      <c r="I103" s="190"/>
      <c r="J103" s="191">
        <f>J402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21.84" customHeight="1">
      <c r="A104" s="10"/>
      <c r="B104" s="187"/>
      <c r="C104" s="188"/>
      <c r="D104" s="189" t="s">
        <v>1047</v>
      </c>
      <c r="E104" s="190"/>
      <c r="F104" s="190"/>
      <c r="G104" s="190"/>
      <c r="H104" s="190"/>
      <c r="I104" s="190"/>
      <c r="J104" s="191">
        <f>J408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1"/>
      <c r="C105" s="182"/>
      <c r="D105" s="183" t="s">
        <v>1048</v>
      </c>
      <c r="E105" s="184"/>
      <c r="F105" s="184"/>
      <c r="G105" s="184"/>
      <c r="H105" s="184"/>
      <c r="I105" s="184"/>
      <c r="J105" s="185">
        <f>J410</f>
        <v>0</v>
      </c>
      <c r="K105" s="182"/>
      <c r="L105" s="18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7"/>
      <c r="C106" s="188"/>
      <c r="D106" s="189" t="s">
        <v>212</v>
      </c>
      <c r="E106" s="190"/>
      <c r="F106" s="190"/>
      <c r="G106" s="190"/>
      <c r="H106" s="190"/>
      <c r="I106" s="190"/>
      <c r="J106" s="191">
        <f>J411</f>
        <v>0</v>
      </c>
      <c r="K106" s="188"/>
      <c r="L106" s="19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7"/>
      <c r="C107" s="188"/>
      <c r="D107" s="189" t="s">
        <v>214</v>
      </c>
      <c r="E107" s="190"/>
      <c r="F107" s="190"/>
      <c r="G107" s="190"/>
      <c r="H107" s="190"/>
      <c r="I107" s="190"/>
      <c r="J107" s="191">
        <f>J437</f>
        <v>0</v>
      </c>
      <c r="K107" s="188"/>
      <c r="L107" s="19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7"/>
      <c r="C108" s="188"/>
      <c r="D108" s="189" t="s">
        <v>215</v>
      </c>
      <c r="E108" s="190"/>
      <c r="F108" s="190"/>
      <c r="G108" s="190"/>
      <c r="H108" s="190"/>
      <c r="I108" s="190"/>
      <c r="J108" s="191">
        <f>J453</f>
        <v>0</v>
      </c>
      <c r="K108" s="188"/>
      <c r="L108" s="19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7"/>
      <c r="C109" s="188"/>
      <c r="D109" s="189" t="s">
        <v>216</v>
      </c>
      <c r="E109" s="190"/>
      <c r="F109" s="190"/>
      <c r="G109" s="190"/>
      <c r="H109" s="190"/>
      <c r="I109" s="190"/>
      <c r="J109" s="191">
        <f>J472</f>
        <v>0</v>
      </c>
      <c r="K109" s="188"/>
      <c r="L109" s="19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7"/>
      <c r="C110" s="188"/>
      <c r="D110" s="189" t="s">
        <v>1049</v>
      </c>
      <c r="E110" s="190"/>
      <c r="F110" s="190"/>
      <c r="G110" s="190"/>
      <c r="H110" s="190"/>
      <c r="I110" s="190"/>
      <c r="J110" s="191">
        <f>J507</f>
        <v>0</v>
      </c>
      <c r="K110" s="188"/>
      <c r="L110" s="19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7"/>
      <c r="C111" s="188"/>
      <c r="D111" s="189" t="s">
        <v>217</v>
      </c>
      <c r="E111" s="190"/>
      <c r="F111" s="190"/>
      <c r="G111" s="190"/>
      <c r="H111" s="190"/>
      <c r="I111" s="190"/>
      <c r="J111" s="191">
        <f>J509</f>
        <v>0</v>
      </c>
      <c r="K111" s="188"/>
      <c r="L111" s="19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7"/>
      <c r="C112" s="188"/>
      <c r="D112" s="189" t="s">
        <v>218</v>
      </c>
      <c r="E112" s="190"/>
      <c r="F112" s="190"/>
      <c r="G112" s="190"/>
      <c r="H112" s="190"/>
      <c r="I112" s="190"/>
      <c r="J112" s="191">
        <f>J517</f>
        <v>0</v>
      </c>
      <c r="K112" s="188"/>
      <c r="L112" s="19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7"/>
      <c r="C113" s="188"/>
      <c r="D113" s="189" t="s">
        <v>219</v>
      </c>
      <c r="E113" s="190"/>
      <c r="F113" s="190"/>
      <c r="G113" s="190"/>
      <c r="H113" s="190"/>
      <c r="I113" s="190"/>
      <c r="J113" s="191">
        <f>J522</f>
        <v>0</v>
      </c>
      <c r="K113" s="188"/>
      <c r="L113" s="19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7"/>
      <c r="C114" s="188"/>
      <c r="D114" s="189" t="s">
        <v>220</v>
      </c>
      <c r="E114" s="190"/>
      <c r="F114" s="190"/>
      <c r="G114" s="190"/>
      <c r="H114" s="190"/>
      <c r="I114" s="190"/>
      <c r="J114" s="191">
        <f>J537</f>
        <v>0</v>
      </c>
      <c r="K114" s="188"/>
      <c r="L114" s="19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7"/>
      <c r="C115" s="188"/>
      <c r="D115" s="189" t="s">
        <v>221</v>
      </c>
      <c r="E115" s="190"/>
      <c r="F115" s="190"/>
      <c r="G115" s="190"/>
      <c r="H115" s="190"/>
      <c r="I115" s="190"/>
      <c r="J115" s="191">
        <f>J590</f>
        <v>0</v>
      </c>
      <c r="K115" s="188"/>
      <c r="L115" s="19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7"/>
      <c r="C116" s="188"/>
      <c r="D116" s="189" t="s">
        <v>222</v>
      </c>
      <c r="E116" s="190"/>
      <c r="F116" s="190"/>
      <c r="G116" s="190"/>
      <c r="H116" s="190"/>
      <c r="I116" s="190"/>
      <c r="J116" s="191">
        <f>J598</f>
        <v>0</v>
      </c>
      <c r="K116" s="188"/>
      <c r="L116" s="192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7"/>
      <c r="C117" s="188"/>
      <c r="D117" s="189" t="s">
        <v>223</v>
      </c>
      <c r="E117" s="190"/>
      <c r="F117" s="190"/>
      <c r="G117" s="190"/>
      <c r="H117" s="190"/>
      <c r="I117" s="190"/>
      <c r="J117" s="191">
        <f>J623</f>
        <v>0</v>
      </c>
      <c r="K117" s="188"/>
      <c r="L117" s="192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7"/>
      <c r="C118" s="188"/>
      <c r="D118" s="189" t="s">
        <v>224</v>
      </c>
      <c r="E118" s="190"/>
      <c r="F118" s="190"/>
      <c r="G118" s="190"/>
      <c r="H118" s="190"/>
      <c r="I118" s="190"/>
      <c r="J118" s="191">
        <f>J647</f>
        <v>0</v>
      </c>
      <c r="K118" s="188"/>
      <c r="L118" s="192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7"/>
      <c r="C119" s="188"/>
      <c r="D119" s="189" t="s">
        <v>225</v>
      </c>
      <c r="E119" s="190"/>
      <c r="F119" s="190"/>
      <c r="G119" s="190"/>
      <c r="H119" s="190"/>
      <c r="I119" s="190"/>
      <c r="J119" s="191">
        <f>J659</f>
        <v>0</v>
      </c>
      <c r="K119" s="188"/>
      <c r="L119" s="192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2" customFormat="1" ht="21.84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68"/>
      <c r="C121" s="69"/>
      <c r="D121" s="69"/>
      <c r="E121" s="69"/>
      <c r="F121" s="69"/>
      <c r="G121" s="69"/>
      <c r="H121" s="69"/>
      <c r="I121" s="69"/>
      <c r="J121" s="69"/>
      <c r="K121" s="69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5" s="2" customFormat="1" ht="6.96" customHeight="1">
      <c r="A125" s="40"/>
      <c r="B125" s="70"/>
      <c r="C125" s="71"/>
      <c r="D125" s="71"/>
      <c r="E125" s="71"/>
      <c r="F125" s="71"/>
      <c r="G125" s="71"/>
      <c r="H125" s="71"/>
      <c r="I125" s="71"/>
      <c r="J125" s="71"/>
      <c r="K125" s="71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4.96" customHeight="1">
      <c r="A126" s="40"/>
      <c r="B126" s="41"/>
      <c r="C126" s="25" t="s">
        <v>125</v>
      </c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4" t="s">
        <v>16</v>
      </c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26.25" customHeight="1">
      <c r="A129" s="40"/>
      <c r="B129" s="41"/>
      <c r="C129" s="42"/>
      <c r="D129" s="42"/>
      <c r="E129" s="176" t="str">
        <f>E7</f>
        <v>OA a SOŠ Choceň, Stavební úpravy areálu Vysokomýtská 1206, Choceň</v>
      </c>
      <c r="F129" s="34"/>
      <c r="G129" s="34"/>
      <c r="H129" s="34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4" t="s">
        <v>114</v>
      </c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6.5" customHeight="1">
      <c r="A131" s="40"/>
      <c r="B131" s="41"/>
      <c r="C131" s="42"/>
      <c r="D131" s="42"/>
      <c r="E131" s="78" t="str">
        <f>E9</f>
        <v>03 - Objekt D</v>
      </c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6.96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2" customHeight="1">
      <c r="A133" s="40"/>
      <c r="B133" s="41"/>
      <c r="C133" s="34" t="s">
        <v>20</v>
      </c>
      <c r="D133" s="42"/>
      <c r="E133" s="42"/>
      <c r="F133" s="29" t="str">
        <f>F12</f>
        <v>Choceň</v>
      </c>
      <c r="G133" s="42"/>
      <c r="H133" s="42"/>
      <c r="I133" s="34" t="s">
        <v>22</v>
      </c>
      <c r="J133" s="81" t="str">
        <f>IF(J12="","",J12)</f>
        <v>16. 1. 2017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6.96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25.65" customHeight="1">
      <c r="A135" s="40"/>
      <c r="B135" s="41"/>
      <c r="C135" s="34" t="s">
        <v>24</v>
      </c>
      <c r="D135" s="42"/>
      <c r="E135" s="42"/>
      <c r="F135" s="29" t="str">
        <f>E15</f>
        <v>Pardubický kraj, Komenského náměstí 125, Pardubice</v>
      </c>
      <c r="G135" s="42"/>
      <c r="H135" s="42"/>
      <c r="I135" s="34" t="s">
        <v>32</v>
      </c>
      <c r="J135" s="38" t="str">
        <f>E21</f>
        <v>Jiří Hejzlar, Ing. Jiří Hejzlar</v>
      </c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5.15" customHeight="1">
      <c r="A136" s="40"/>
      <c r="B136" s="41"/>
      <c r="C136" s="34" t="s">
        <v>30</v>
      </c>
      <c r="D136" s="42"/>
      <c r="E136" s="42"/>
      <c r="F136" s="29" t="str">
        <f>IF(E18="","",E18)</f>
        <v>Vyplň údaj</v>
      </c>
      <c r="G136" s="42"/>
      <c r="H136" s="42"/>
      <c r="I136" s="34" t="s">
        <v>36</v>
      </c>
      <c r="J136" s="38" t="str">
        <f>E24</f>
        <v xml:space="preserve"> </v>
      </c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0.32" customHeight="1">
      <c r="A137" s="40"/>
      <c r="B137" s="41"/>
      <c r="C137" s="42"/>
      <c r="D137" s="42"/>
      <c r="E137" s="42"/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11" customFormat="1" ht="29.28" customHeight="1">
      <c r="A138" s="193"/>
      <c r="B138" s="194"/>
      <c r="C138" s="195" t="s">
        <v>126</v>
      </c>
      <c r="D138" s="196" t="s">
        <v>64</v>
      </c>
      <c r="E138" s="196" t="s">
        <v>60</v>
      </c>
      <c r="F138" s="196" t="s">
        <v>61</v>
      </c>
      <c r="G138" s="196" t="s">
        <v>127</v>
      </c>
      <c r="H138" s="196" t="s">
        <v>128</v>
      </c>
      <c r="I138" s="196" t="s">
        <v>129</v>
      </c>
      <c r="J138" s="197" t="s">
        <v>118</v>
      </c>
      <c r="K138" s="198" t="s">
        <v>130</v>
      </c>
      <c r="L138" s="199"/>
      <c r="M138" s="102" t="s">
        <v>1</v>
      </c>
      <c r="N138" s="103" t="s">
        <v>43</v>
      </c>
      <c r="O138" s="103" t="s">
        <v>131</v>
      </c>
      <c r="P138" s="103" t="s">
        <v>132</v>
      </c>
      <c r="Q138" s="103" t="s">
        <v>133</v>
      </c>
      <c r="R138" s="103" t="s">
        <v>134</v>
      </c>
      <c r="S138" s="103" t="s">
        <v>135</v>
      </c>
      <c r="T138" s="104" t="s">
        <v>136</v>
      </c>
      <c r="U138" s="193"/>
      <c r="V138" s="193"/>
      <c r="W138" s="193"/>
      <c r="X138" s="193"/>
      <c r="Y138" s="193"/>
      <c r="Z138" s="193"/>
      <c r="AA138" s="193"/>
      <c r="AB138" s="193"/>
      <c r="AC138" s="193"/>
      <c r="AD138" s="193"/>
      <c r="AE138" s="193"/>
    </row>
    <row r="139" s="2" customFormat="1" ht="22.8" customHeight="1">
      <c r="A139" s="40"/>
      <c r="B139" s="41"/>
      <c r="C139" s="109" t="s">
        <v>137</v>
      </c>
      <c r="D139" s="42"/>
      <c r="E139" s="42"/>
      <c r="F139" s="42"/>
      <c r="G139" s="42"/>
      <c r="H139" s="42"/>
      <c r="I139" s="42"/>
      <c r="J139" s="200">
        <f>BK139</f>
        <v>0</v>
      </c>
      <c r="K139" s="42"/>
      <c r="L139" s="46"/>
      <c r="M139" s="105"/>
      <c r="N139" s="201"/>
      <c r="O139" s="106"/>
      <c r="P139" s="202">
        <f>P140+P410</f>
        <v>0</v>
      </c>
      <c r="Q139" s="106"/>
      <c r="R139" s="202">
        <f>R140+R410</f>
        <v>297.76555498000005</v>
      </c>
      <c r="S139" s="106"/>
      <c r="T139" s="203">
        <f>T140+T410</f>
        <v>18.776709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78</v>
      </c>
      <c r="AU139" s="19" t="s">
        <v>120</v>
      </c>
      <c r="BK139" s="204">
        <f>BK140+BK410</f>
        <v>0</v>
      </c>
    </row>
    <row r="140" s="12" customFormat="1" ht="25.92" customHeight="1">
      <c r="A140" s="12"/>
      <c r="B140" s="205"/>
      <c r="C140" s="206"/>
      <c r="D140" s="207" t="s">
        <v>78</v>
      </c>
      <c r="E140" s="208" t="s">
        <v>226</v>
      </c>
      <c r="F140" s="208" t="s">
        <v>227</v>
      </c>
      <c r="G140" s="206"/>
      <c r="H140" s="206"/>
      <c r="I140" s="209"/>
      <c r="J140" s="210">
        <f>BK140</f>
        <v>0</v>
      </c>
      <c r="K140" s="206"/>
      <c r="L140" s="211"/>
      <c r="M140" s="212"/>
      <c r="N140" s="213"/>
      <c r="O140" s="213"/>
      <c r="P140" s="214">
        <f>P141+P157+P187+P253+P320</f>
        <v>0</v>
      </c>
      <c r="Q140" s="213"/>
      <c r="R140" s="214">
        <f>R141+R157+R187+R253+R320</f>
        <v>289.36821495000004</v>
      </c>
      <c r="S140" s="213"/>
      <c r="T140" s="215">
        <f>T141+T157+T187+T253+T320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6" t="s">
        <v>86</v>
      </c>
      <c r="AT140" s="217" t="s">
        <v>78</v>
      </c>
      <c r="AU140" s="217" t="s">
        <v>79</v>
      </c>
      <c r="AY140" s="216" t="s">
        <v>140</v>
      </c>
      <c r="BK140" s="218">
        <f>BK141+BK157+BK187+BK253+BK320</f>
        <v>0</v>
      </c>
    </row>
    <row r="141" s="12" customFormat="1" ht="22.8" customHeight="1">
      <c r="A141" s="12"/>
      <c r="B141" s="205"/>
      <c r="C141" s="206"/>
      <c r="D141" s="207" t="s">
        <v>78</v>
      </c>
      <c r="E141" s="233" t="s">
        <v>86</v>
      </c>
      <c r="F141" s="233" t="s">
        <v>228</v>
      </c>
      <c r="G141" s="206"/>
      <c r="H141" s="206"/>
      <c r="I141" s="209"/>
      <c r="J141" s="234">
        <f>BK141</f>
        <v>0</v>
      </c>
      <c r="K141" s="206"/>
      <c r="L141" s="211"/>
      <c r="M141" s="212"/>
      <c r="N141" s="213"/>
      <c r="O141" s="213"/>
      <c r="P141" s="214">
        <f>SUM(P142:P156)</f>
        <v>0</v>
      </c>
      <c r="Q141" s="213"/>
      <c r="R141" s="214">
        <f>SUM(R142:R156)</f>
        <v>0</v>
      </c>
      <c r="S141" s="213"/>
      <c r="T141" s="215">
        <f>SUM(T142:T156)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6" t="s">
        <v>86</v>
      </c>
      <c r="AT141" s="217" t="s">
        <v>78</v>
      </c>
      <c r="AU141" s="217" t="s">
        <v>86</v>
      </c>
      <c r="AY141" s="216" t="s">
        <v>140</v>
      </c>
      <c r="BK141" s="218">
        <f>SUM(BK142:BK156)</f>
        <v>0</v>
      </c>
    </row>
    <row r="142" s="2" customFormat="1" ht="24.15" customHeight="1">
      <c r="A142" s="40"/>
      <c r="B142" s="41"/>
      <c r="C142" s="219" t="s">
        <v>86</v>
      </c>
      <c r="D142" s="219" t="s">
        <v>141</v>
      </c>
      <c r="E142" s="220" t="s">
        <v>1050</v>
      </c>
      <c r="F142" s="221" t="s">
        <v>1051</v>
      </c>
      <c r="G142" s="222" t="s">
        <v>231</v>
      </c>
      <c r="H142" s="223">
        <v>6.1150000000000002</v>
      </c>
      <c r="I142" s="224"/>
      <c r="J142" s="225">
        <f>ROUND(I142*H142,2)</f>
        <v>0</v>
      </c>
      <c r="K142" s="226"/>
      <c r="L142" s="46"/>
      <c r="M142" s="227" t="s">
        <v>1</v>
      </c>
      <c r="N142" s="228" t="s">
        <v>44</v>
      </c>
      <c r="O142" s="93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1" t="s">
        <v>145</v>
      </c>
      <c r="AT142" s="231" t="s">
        <v>141</v>
      </c>
      <c r="AU142" s="231" t="s">
        <v>88</v>
      </c>
      <c r="AY142" s="19" t="s">
        <v>140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9" t="s">
        <v>86</v>
      </c>
      <c r="BK142" s="232">
        <f>ROUND(I142*H142,2)</f>
        <v>0</v>
      </c>
      <c r="BL142" s="19" t="s">
        <v>145</v>
      </c>
      <c r="BM142" s="231" t="s">
        <v>1052</v>
      </c>
    </row>
    <row r="143" s="13" customFormat="1">
      <c r="A143" s="13"/>
      <c r="B143" s="240"/>
      <c r="C143" s="241"/>
      <c r="D143" s="242" t="s">
        <v>233</v>
      </c>
      <c r="E143" s="243" t="s">
        <v>1</v>
      </c>
      <c r="F143" s="244" t="s">
        <v>1053</v>
      </c>
      <c r="G143" s="241"/>
      <c r="H143" s="243" t="s">
        <v>1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0" t="s">
        <v>233</v>
      </c>
      <c r="AU143" s="250" t="s">
        <v>88</v>
      </c>
      <c r="AV143" s="13" t="s">
        <v>86</v>
      </c>
      <c r="AW143" s="13" t="s">
        <v>35</v>
      </c>
      <c r="AX143" s="13" t="s">
        <v>79</v>
      </c>
      <c r="AY143" s="250" t="s">
        <v>140</v>
      </c>
    </row>
    <row r="144" s="14" customFormat="1">
      <c r="A144" s="14"/>
      <c r="B144" s="251"/>
      <c r="C144" s="252"/>
      <c r="D144" s="242" t="s">
        <v>233</v>
      </c>
      <c r="E144" s="253" t="s">
        <v>1</v>
      </c>
      <c r="F144" s="254" t="s">
        <v>1054</v>
      </c>
      <c r="G144" s="252"/>
      <c r="H144" s="255">
        <v>4.0800000000000001</v>
      </c>
      <c r="I144" s="256"/>
      <c r="J144" s="252"/>
      <c r="K144" s="252"/>
      <c r="L144" s="257"/>
      <c r="M144" s="258"/>
      <c r="N144" s="259"/>
      <c r="O144" s="259"/>
      <c r="P144" s="259"/>
      <c r="Q144" s="259"/>
      <c r="R144" s="259"/>
      <c r="S144" s="259"/>
      <c r="T144" s="26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1" t="s">
        <v>233</v>
      </c>
      <c r="AU144" s="261" t="s">
        <v>88</v>
      </c>
      <c r="AV144" s="14" t="s">
        <v>88</v>
      </c>
      <c r="AW144" s="14" t="s">
        <v>35</v>
      </c>
      <c r="AX144" s="14" t="s">
        <v>79</v>
      </c>
      <c r="AY144" s="261" t="s">
        <v>140</v>
      </c>
    </row>
    <row r="145" s="13" customFormat="1">
      <c r="A145" s="13"/>
      <c r="B145" s="240"/>
      <c r="C145" s="241"/>
      <c r="D145" s="242" t="s">
        <v>233</v>
      </c>
      <c r="E145" s="243" t="s">
        <v>1</v>
      </c>
      <c r="F145" s="244" t="s">
        <v>1055</v>
      </c>
      <c r="G145" s="241"/>
      <c r="H145" s="243" t="s">
        <v>1</v>
      </c>
      <c r="I145" s="245"/>
      <c r="J145" s="241"/>
      <c r="K145" s="241"/>
      <c r="L145" s="246"/>
      <c r="M145" s="247"/>
      <c r="N145" s="248"/>
      <c r="O145" s="248"/>
      <c r="P145" s="248"/>
      <c r="Q145" s="248"/>
      <c r="R145" s="248"/>
      <c r="S145" s="248"/>
      <c r="T145" s="24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0" t="s">
        <v>233</v>
      </c>
      <c r="AU145" s="250" t="s">
        <v>88</v>
      </c>
      <c r="AV145" s="13" t="s">
        <v>86</v>
      </c>
      <c r="AW145" s="13" t="s">
        <v>35</v>
      </c>
      <c r="AX145" s="13" t="s">
        <v>79</v>
      </c>
      <c r="AY145" s="250" t="s">
        <v>140</v>
      </c>
    </row>
    <row r="146" s="14" customFormat="1">
      <c r="A146" s="14"/>
      <c r="B146" s="251"/>
      <c r="C146" s="252"/>
      <c r="D146" s="242" t="s">
        <v>233</v>
      </c>
      <c r="E146" s="253" t="s">
        <v>1</v>
      </c>
      <c r="F146" s="254" t="s">
        <v>1056</v>
      </c>
      <c r="G146" s="252"/>
      <c r="H146" s="255">
        <v>2.0350000000000001</v>
      </c>
      <c r="I146" s="256"/>
      <c r="J146" s="252"/>
      <c r="K146" s="252"/>
      <c r="L146" s="257"/>
      <c r="M146" s="258"/>
      <c r="N146" s="259"/>
      <c r="O146" s="259"/>
      <c r="P146" s="259"/>
      <c r="Q146" s="259"/>
      <c r="R146" s="259"/>
      <c r="S146" s="259"/>
      <c r="T146" s="26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1" t="s">
        <v>233</v>
      </c>
      <c r="AU146" s="261" t="s">
        <v>88</v>
      </c>
      <c r="AV146" s="14" t="s">
        <v>88</v>
      </c>
      <c r="AW146" s="14" t="s">
        <v>35</v>
      </c>
      <c r="AX146" s="14" t="s">
        <v>79</v>
      </c>
      <c r="AY146" s="261" t="s">
        <v>140</v>
      </c>
    </row>
    <row r="147" s="15" customFormat="1">
      <c r="A147" s="15"/>
      <c r="B147" s="262"/>
      <c r="C147" s="263"/>
      <c r="D147" s="242" t="s">
        <v>233</v>
      </c>
      <c r="E147" s="264" t="s">
        <v>1</v>
      </c>
      <c r="F147" s="265" t="s">
        <v>286</v>
      </c>
      <c r="G147" s="263"/>
      <c r="H147" s="266">
        <v>6.1150000000000002</v>
      </c>
      <c r="I147" s="267"/>
      <c r="J147" s="263"/>
      <c r="K147" s="263"/>
      <c r="L147" s="268"/>
      <c r="M147" s="269"/>
      <c r="N147" s="270"/>
      <c r="O147" s="270"/>
      <c r="P147" s="270"/>
      <c r="Q147" s="270"/>
      <c r="R147" s="270"/>
      <c r="S147" s="270"/>
      <c r="T147" s="271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2" t="s">
        <v>233</v>
      </c>
      <c r="AU147" s="272" t="s">
        <v>88</v>
      </c>
      <c r="AV147" s="15" t="s">
        <v>145</v>
      </c>
      <c r="AW147" s="15" t="s">
        <v>35</v>
      </c>
      <c r="AX147" s="15" t="s">
        <v>86</v>
      </c>
      <c r="AY147" s="272" t="s">
        <v>140</v>
      </c>
    </row>
    <row r="148" s="2" customFormat="1" ht="24.15" customHeight="1">
      <c r="A148" s="40"/>
      <c r="B148" s="41"/>
      <c r="C148" s="219" t="s">
        <v>88</v>
      </c>
      <c r="D148" s="219" t="s">
        <v>141</v>
      </c>
      <c r="E148" s="220" t="s">
        <v>1057</v>
      </c>
      <c r="F148" s="221" t="s">
        <v>1058</v>
      </c>
      <c r="G148" s="222" t="s">
        <v>231</v>
      </c>
      <c r="H148" s="223">
        <v>6.1150000000000002</v>
      </c>
      <c r="I148" s="224"/>
      <c r="J148" s="225">
        <f>ROUND(I148*H148,2)</f>
        <v>0</v>
      </c>
      <c r="K148" s="226"/>
      <c r="L148" s="46"/>
      <c r="M148" s="227" t="s">
        <v>1</v>
      </c>
      <c r="N148" s="228" t="s">
        <v>44</v>
      </c>
      <c r="O148" s="93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1" t="s">
        <v>145</v>
      </c>
      <c r="AT148" s="231" t="s">
        <v>141</v>
      </c>
      <c r="AU148" s="231" t="s">
        <v>88</v>
      </c>
      <c r="AY148" s="19" t="s">
        <v>140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9" t="s">
        <v>86</v>
      </c>
      <c r="BK148" s="232">
        <f>ROUND(I148*H148,2)</f>
        <v>0</v>
      </c>
      <c r="BL148" s="19" t="s">
        <v>145</v>
      </c>
      <c r="BM148" s="231" t="s">
        <v>1059</v>
      </c>
    </row>
    <row r="149" s="2" customFormat="1" ht="24.15" customHeight="1">
      <c r="A149" s="40"/>
      <c r="B149" s="41"/>
      <c r="C149" s="219" t="s">
        <v>148</v>
      </c>
      <c r="D149" s="219" t="s">
        <v>141</v>
      </c>
      <c r="E149" s="220" t="s">
        <v>229</v>
      </c>
      <c r="F149" s="221" t="s">
        <v>230</v>
      </c>
      <c r="G149" s="222" t="s">
        <v>231</v>
      </c>
      <c r="H149" s="223">
        <v>19.085999999999999</v>
      </c>
      <c r="I149" s="224"/>
      <c r="J149" s="225">
        <f>ROUND(I149*H149,2)</f>
        <v>0</v>
      </c>
      <c r="K149" s="226"/>
      <c r="L149" s="46"/>
      <c r="M149" s="227" t="s">
        <v>1</v>
      </c>
      <c r="N149" s="228" t="s">
        <v>44</v>
      </c>
      <c r="O149" s="93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1" t="s">
        <v>145</v>
      </c>
      <c r="AT149" s="231" t="s">
        <v>141</v>
      </c>
      <c r="AU149" s="231" t="s">
        <v>88</v>
      </c>
      <c r="AY149" s="19" t="s">
        <v>140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9" t="s">
        <v>86</v>
      </c>
      <c r="BK149" s="232">
        <f>ROUND(I149*H149,2)</f>
        <v>0</v>
      </c>
      <c r="BL149" s="19" t="s">
        <v>145</v>
      </c>
      <c r="BM149" s="231" t="s">
        <v>1060</v>
      </c>
    </row>
    <row r="150" s="13" customFormat="1">
      <c r="A150" s="13"/>
      <c r="B150" s="240"/>
      <c r="C150" s="241"/>
      <c r="D150" s="242" t="s">
        <v>233</v>
      </c>
      <c r="E150" s="243" t="s">
        <v>1</v>
      </c>
      <c r="F150" s="244" t="s">
        <v>1055</v>
      </c>
      <c r="G150" s="241"/>
      <c r="H150" s="243" t="s">
        <v>1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0" t="s">
        <v>233</v>
      </c>
      <c r="AU150" s="250" t="s">
        <v>88</v>
      </c>
      <c r="AV150" s="13" t="s">
        <v>86</v>
      </c>
      <c r="AW150" s="13" t="s">
        <v>35</v>
      </c>
      <c r="AX150" s="13" t="s">
        <v>79</v>
      </c>
      <c r="AY150" s="250" t="s">
        <v>140</v>
      </c>
    </row>
    <row r="151" s="14" customFormat="1">
      <c r="A151" s="14"/>
      <c r="B151" s="251"/>
      <c r="C151" s="252"/>
      <c r="D151" s="242" t="s">
        <v>233</v>
      </c>
      <c r="E151" s="253" t="s">
        <v>1</v>
      </c>
      <c r="F151" s="254" t="s">
        <v>1061</v>
      </c>
      <c r="G151" s="252"/>
      <c r="H151" s="255">
        <v>19.085999999999999</v>
      </c>
      <c r="I151" s="256"/>
      <c r="J151" s="252"/>
      <c r="K151" s="252"/>
      <c r="L151" s="257"/>
      <c r="M151" s="258"/>
      <c r="N151" s="259"/>
      <c r="O151" s="259"/>
      <c r="P151" s="259"/>
      <c r="Q151" s="259"/>
      <c r="R151" s="259"/>
      <c r="S151" s="259"/>
      <c r="T151" s="26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1" t="s">
        <v>233</v>
      </c>
      <c r="AU151" s="261" t="s">
        <v>88</v>
      </c>
      <c r="AV151" s="14" t="s">
        <v>88</v>
      </c>
      <c r="AW151" s="14" t="s">
        <v>35</v>
      </c>
      <c r="AX151" s="14" t="s">
        <v>86</v>
      </c>
      <c r="AY151" s="261" t="s">
        <v>140</v>
      </c>
    </row>
    <row r="152" s="2" customFormat="1" ht="33" customHeight="1">
      <c r="A152" s="40"/>
      <c r="B152" s="41"/>
      <c r="C152" s="219" t="s">
        <v>145</v>
      </c>
      <c r="D152" s="219" t="s">
        <v>141</v>
      </c>
      <c r="E152" s="220" t="s">
        <v>236</v>
      </c>
      <c r="F152" s="221" t="s">
        <v>237</v>
      </c>
      <c r="G152" s="222" t="s">
        <v>231</v>
      </c>
      <c r="H152" s="223">
        <v>19.085999999999999</v>
      </c>
      <c r="I152" s="224"/>
      <c r="J152" s="225">
        <f>ROUND(I152*H152,2)</f>
        <v>0</v>
      </c>
      <c r="K152" s="226"/>
      <c r="L152" s="46"/>
      <c r="M152" s="227" t="s">
        <v>1</v>
      </c>
      <c r="N152" s="228" t="s">
        <v>44</v>
      </c>
      <c r="O152" s="93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1" t="s">
        <v>145</v>
      </c>
      <c r="AT152" s="231" t="s">
        <v>141</v>
      </c>
      <c r="AU152" s="231" t="s">
        <v>88</v>
      </c>
      <c r="AY152" s="19" t="s">
        <v>140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9" t="s">
        <v>86</v>
      </c>
      <c r="BK152" s="232">
        <f>ROUND(I152*H152,2)</f>
        <v>0</v>
      </c>
      <c r="BL152" s="19" t="s">
        <v>145</v>
      </c>
      <c r="BM152" s="231" t="s">
        <v>1062</v>
      </c>
    </row>
    <row r="153" s="2" customFormat="1" ht="24.15" customHeight="1">
      <c r="A153" s="40"/>
      <c r="B153" s="41"/>
      <c r="C153" s="219" t="s">
        <v>154</v>
      </c>
      <c r="D153" s="219" t="s">
        <v>141</v>
      </c>
      <c r="E153" s="220" t="s">
        <v>239</v>
      </c>
      <c r="F153" s="221" t="s">
        <v>240</v>
      </c>
      <c r="G153" s="222" t="s">
        <v>231</v>
      </c>
      <c r="H153" s="223">
        <v>25.201000000000001</v>
      </c>
      <c r="I153" s="224"/>
      <c r="J153" s="225">
        <f>ROUND(I153*H153,2)</f>
        <v>0</v>
      </c>
      <c r="K153" s="226"/>
      <c r="L153" s="46"/>
      <c r="M153" s="227" t="s">
        <v>1</v>
      </c>
      <c r="N153" s="228" t="s">
        <v>44</v>
      </c>
      <c r="O153" s="93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1" t="s">
        <v>145</v>
      </c>
      <c r="AT153" s="231" t="s">
        <v>141</v>
      </c>
      <c r="AU153" s="231" t="s">
        <v>88</v>
      </c>
      <c r="AY153" s="19" t="s">
        <v>140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9" t="s">
        <v>86</v>
      </c>
      <c r="BK153" s="232">
        <f>ROUND(I153*H153,2)</f>
        <v>0</v>
      </c>
      <c r="BL153" s="19" t="s">
        <v>145</v>
      </c>
      <c r="BM153" s="231" t="s">
        <v>1063</v>
      </c>
    </row>
    <row r="154" s="14" customFormat="1">
      <c r="A154" s="14"/>
      <c r="B154" s="251"/>
      <c r="C154" s="252"/>
      <c r="D154" s="242" t="s">
        <v>233</v>
      </c>
      <c r="E154" s="253" t="s">
        <v>1</v>
      </c>
      <c r="F154" s="254" t="s">
        <v>1064</v>
      </c>
      <c r="G154" s="252"/>
      <c r="H154" s="255">
        <v>25.201000000000001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1" t="s">
        <v>233</v>
      </c>
      <c r="AU154" s="261" t="s">
        <v>88</v>
      </c>
      <c r="AV154" s="14" t="s">
        <v>88</v>
      </c>
      <c r="AW154" s="14" t="s">
        <v>35</v>
      </c>
      <c r="AX154" s="14" t="s">
        <v>86</v>
      </c>
      <c r="AY154" s="261" t="s">
        <v>140</v>
      </c>
    </row>
    <row r="155" s="2" customFormat="1" ht="16.5" customHeight="1">
      <c r="A155" s="40"/>
      <c r="B155" s="41"/>
      <c r="C155" s="219" t="s">
        <v>151</v>
      </c>
      <c r="D155" s="219" t="s">
        <v>141</v>
      </c>
      <c r="E155" s="220" t="s">
        <v>242</v>
      </c>
      <c r="F155" s="221" t="s">
        <v>243</v>
      </c>
      <c r="G155" s="222" t="s">
        <v>231</v>
      </c>
      <c r="H155" s="223">
        <v>25.201000000000001</v>
      </c>
      <c r="I155" s="224"/>
      <c r="J155" s="225">
        <f>ROUND(I155*H155,2)</f>
        <v>0</v>
      </c>
      <c r="K155" s="226"/>
      <c r="L155" s="46"/>
      <c r="M155" s="227" t="s">
        <v>1</v>
      </c>
      <c r="N155" s="228" t="s">
        <v>44</v>
      </c>
      <c r="O155" s="93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1" t="s">
        <v>145</v>
      </c>
      <c r="AT155" s="231" t="s">
        <v>141</v>
      </c>
      <c r="AU155" s="231" t="s">
        <v>88</v>
      </c>
      <c r="AY155" s="19" t="s">
        <v>140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9" t="s">
        <v>86</v>
      </c>
      <c r="BK155" s="232">
        <f>ROUND(I155*H155,2)</f>
        <v>0</v>
      </c>
      <c r="BL155" s="19" t="s">
        <v>145</v>
      </c>
      <c r="BM155" s="231" t="s">
        <v>1065</v>
      </c>
    </row>
    <row r="156" s="2" customFormat="1" ht="24.15" customHeight="1">
      <c r="A156" s="40"/>
      <c r="B156" s="41"/>
      <c r="C156" s="219" t="s">
        <v>161</v>
      </c>
      <c r="D156" s="219" t="s">
        <v>141</v>
      </c>
      <c r="E156" s="220" t="s">
        <v>245</v>
      </c>
      <c r="F156" s="221" t="s">
        <v>246</v>
      </c>
      <c r="G156" s="222" t="s">
        <v>247</v>
      </c>
      <c r="H156" s="223">
        <v>42.079999999999998</v>
      </c>
      <c r="I156" s="224"/>
      <c r="J156" s="225">
        <f>ROUND(I156*H156,2)</f>
        <v>0</v>
      </c>
      <c r="K156" s="226"/>
      <c r="L156" s="46"/>
      <c r="M156" s="227" t="s">
        <v>1</v>
      </c>
      <c r="N156" s="228" t="s">
        <v>44</v>
      </c>
      <c r="O156" s="93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31" t="s">
        <v>145</v>
      </c>
      <c r="AT156" s="231" t="s">
        <v>141</v>
      </c>
      <c r="AU156" s="231" t="s">
        <v>88</v>
      </c>
      <c r="AY156" s="19" t="s">
        <v>140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9" t="s">
        <v>86</v>
      </c>
      <c r="BK156" s="232">
        <f>ROUND(I156*H156,2)</f>
        <v>0</v>
      </c>
      <c r="BL156" s="19" t="s">
        <v>145</v>
      </c>
      <c r="BM156" s="231" t="s">
        <v>1066</v>
      </c>
    </row>
    <row r="157" s="12" customFormat="1" ht="22.8" customHeight="1">
      <c r="A157" s="12"/>
      <c r="B157" s="205"/>
      <c r="C157" s="206"/>
      <c r="D157" s="207" t="s">
        <v>78</v>
      </c>
      <c r="E157" s="233" t="s">
        <v>88</v>
      </c>
      <c r="F157" s="233" t="s">
        <v>249</v>
      </c>
      <c r="G157" s="206"/>
      <c r="H157" s="206"/>
      <c r="I157" s="209"/>
      <c r="J157" s="234">
        <f>BK157</f>
        <v>0</v>
      </c>
      <c r="K157" s="206"/>
      <c r="L157" s="211"/>
      <c r="M157" s="212"/>
      <c r="N157" s="213"/>
      <c r="O157" s="213"/>
      <c r="P157" s="214">
        <f>SUM(P158:P186)</f>
        <v>0</v>
      </c>
      <c r="Q157" s="213"/>
      <c r="R157" s="214">
        <f>SUM(R158:R186)</f>
        <v>75.341476360000001</v>
      </c>
      <c r="S157" s="213"/>
      <c r="T157" s="215">
        <f>SUM(T158:T186)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6" t="s">
        <v>86</v>
      </c>
      <c r="AT157" s="217" t="s">
        <v>78</v>
      </c>
      <c r="AU157" s="217" t="s">
        <v>86</v>
      </c>
      <c r="AY157" s="216" t="s">
        <v>140</v>
      </c>
      <c r="BK157" s="218">
        <f>SUM(BK158:BK186)</f>
        <v>0</v>
      </c>
    </row>
    <row r="158" s="2" customFormat="1" ht="24.15" customHeight="1">
      <c r="A158" s="40"/>
      <c r="B158" s="41"/>
      <c r="C158" s="219" t="s">
        <v>165</v>
      </c>
      <c r="D158" s="219" t="s">
        <v>141</v>
      </c>
      <c r="E158" s="220" t="s">
        <v>250</v>
      </c>
      <c r="F158" s="221" t="s">
        <v>251</v>
      </c>
      <c r="G158" s="222" t="s">
        <v>231</v>
      </c>
      <c r="H158" s="223">
        <v>0.52500000000000002</v>
      </c>
      <c r="I158" s="224"/>
      <c r="J158" s="225">
        <f>ROUND(I158*H158,2)</f>
        <v>0</v>
      </c>
      <c r="K158" s="226"/>
      <c r="L158" s="46"/>
      <c r="M158" s="227" t="s">
        <v>1</v>
      </c>
      <c r="N158" s="228" t="s">
        <v>44</v>
      </c>
      <c r="O158" s="93"/>
      <c r="P158" s="229">
        <f>O158*H158</f>
        <v>0</v>
      </c>
      <c r="Q158" s="229">
        <v>2.1600000000000001</v>
      </c>
      <c r="R158" s="229">
        <f>Q158*H158</f>
        <v>1.1340000000000001</v>
      </c>
      <c r="S158" s="229">
        <v>0</v>
      </c>
      <c r="T158" s="23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1" t="s">
        <v>145</v>
      </c>
      <c r="AT158" s="231" t="s">
        <v>141</v>
      </c>
      <c r="AU158" s="231" t="s">
        <v>88</v>
      </c>
      <c r="AY158" s="19" t="s">
        <v>140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9" t="s">
        <v>86</v>
      </c>
      <c r="BK158" s="232">
        <f>ROUND(I158*H158,2)</f>
        <v>0</v>
      </c>
      <c r="BL158" s="19" t="s">
        <v>145</v>
      </c>
      <c r="BM158" s="231" t="s">
        <v>1067</v>
      </c>
    </row>
    <row r="159" s="13" customFormat="1">
      <c r="A159" s="13"/>
      <c r="B159" s="240"/>
      <c r="C159" s="241"/>
      <c r="D159" s="242" t="s">
        <v>233</v>
      </c>
      <c r="E159" s="243" t="s">
        <v>1</v>
      </c>
      <c r="F159" s="244" t="s">
        <v>1053</v>
      </c>
      <c r="G159" s="241"/>
      <c r="H159" s="243" t="s">
        <v>1</v>
      </c>
      <c r="I159" s="245"/>
      <c r="J159" s="241"/>
      <c r="K159" s="241"/>
      <c r="L159" s="246"/>
      <c r="M159" s="247"/>
      <c r="N159" s="248"/>
      <c r="O159" s="248"/>
      <c r="P159" s="248"/>
      <c r="Q159" s="248"/>
      <c r="R159" s="248"/>
      <c r="S159" s="248"/>
      <c r="T159" s="24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0" t="s">
        <v>233</v>
      </c>
      <c r="AU159" s="250" t="s">
        <v>88</v>
      </c>
      <c r="AV159" s="13" t="s">
        <v>86</v>
      </c>
      <c r="AW159" s="13" t="s">
        <v>35</v>
      </c>
      <c r="AX159" s="13" t="s">
        <v>79</v>
      </c>
      <c r="AY159" s="250" t="s">
        <v>140</v>
      </c>
    </row>
    <row r="160" s="14" customFormat="1">
      <c r="A160" s="14"/>
      <c r="B160" s="251"/>
      <c r="C160" s="252"/>
      <c r="D160" s="242" t="s">
        <v>233</v>
      </c>
      <c r="E160" s="253" t="s">
        <v>1</v>
      </c>
      <c r="F160" s="254" t="s">
        <v>1068</v>
      </c>
      <c r="G160" s="252"/>
      <c r="H160" s="255">
        <v>0.52500000000000002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1" t="s">
        <v>233</v>
      </c>
      <c r="AU160" s="261" t="s">
        <v>88</v>
      </c>
      <c r="AV160" s="14" t="s">
        <v>88</v>
      </c>
      <c r="AW160" s="14" t="s">
        <v>35</v>
      </c>
      <c r="AX160" s="14" t="s">
        <v>86</v>
      </c>
      <c r="AY160" s="261" t="s">
        <v>140</v>
      </c>
    </row>
    <row r="161" s="2" customFormat="1" ht="24.15" customHeight="1">
      <c r="A161" s="40"/>
      <c r="B161" s="41"/>
      <c r="C161" s="219" t="s">
        <v>169</v>
      </c>
      <c r="D161" s="219" t="s">
        <v>141</v>
      </c>
      <c r="E161" s="220" t="s">
        <v>1069</v>
      </c>
      <c r="F161" s="221" t="s">
        <v>1070</v>
      </c>
      <c r="G161" s="222" t="s">
        <v>231</v>
      </c>
      <c r="H161" s="223">
        <v>3.2549999999999999</v>
      </c>
      <c r="I161" s="224"/>
      <c r="J161" s="225">
        <f>ROUND(I161*H161,2)</f>
        <v>0</v>
      </c>
      <c r="K161" s="226"/>
      <c r="L161" s="46"/>
      <c r="M161" s="227" t="s">
        <v>1</v>
      </c>
      <c r="N161" s="228" t="s">
        <v>44</v>
      </c>
      <c r="O161" s="93"/>
      <c r="P161" s="229">
        <f>O161*H161</f>
        <v>0</v>
      </c>
      <c r="Q161" s="229">
        <v>1.98</v>
      </c>
      <c r="R161" s="229">
        <f>Q161*H161</f>
        <v>6.4448999999999996</v>
      </c>
      <c r="S161" s="229">
        <v>0</v>
      </c>
      <c r="T161" s="23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1" t="s">
        <v>145</v>
      </c>
      <c r="AT161" s="231" t="s">
        <v>141</v>
      </c>
      <c r="AU161" s="231" t="s">
        <v>88</v>
      </c>
      <c r="AY161" s="19" t="s">
        <v>140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9" t="s">
        <v>86</v>
      </c>
      <c r="BK161" s="232">
        <f>ROUND(I161*H161,2)</f>
        <v>0</v>
      </c>
      <c r="BL161" s="19" t="s">
        <v>145</v>
      </c>
      <c r="BM161" s="231" t="s">
        <v>1071</v>
      </c>
    </row>
    <row r="162" s="13" customFormat="1">
      <c r="A162" s="13"/>
      <c r="B162" s="240"/>
      <c r="C162" s="241"/>
      <c r="D162" s="242" t="s">
        <v>233</v>
      </c>
      <c r="E162" s="243" t="s">
        <v>1</v>
      </c>
      <c r="F162" s="244" t="s">
        <v>1055</v>
      </c>
      <c r="G162" s="241"/>
      <c r="H162" s="243" t="s">
        <v>1</v>
      </c>
      <c r="I162" s="245"/>
      <c r="J162" s="241"/>
      <c r="K162" s="241"/>
      <c r="L162" s="246"/>
      <c r="M162" s="247"/>
      <c r="N162" s="248"/>
      <c r="O162" s="248"/>
      <c r="P162" s="248"/>
      <c r="Q162" s="248"/>
      <c r="R162" s="248"/>
      <c r="S162" s="248"/>
      <c r="T162" s="24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0" t="s">
        <v>233</v>
      </c>
      <c r="AU162" s="250" t="s">
        <v>88</v>
      </c>
      <c r="AV162" s="13" t="s">
        <v>86</v>
      </c>
      <c r="AW162" s="13" t="s">
        <v>35</v>
      </c>
      <c r="AX162" s="13" t="s">
        <v>79</v>
      </c>
      <c r="AY162" s="250" t="s">
        <v>140</v>
      </c>
    </row>
    <row r="163" s="14" customFormat="1">
      <c r="A163" s="14"/>
      <c r="B163" s="251"/>
      <c r="C163" s="252"/>
      <c r="D163" s="242" t="s">
        <v>233</v>
      </c>
      <c r="E163" s="253" t="s">
        <v>1</v>
      </c>
      <c r="F163" s="254" t="s">
        <v>1072</v>
      </c>
      <c r="G163" s="252"/>
      <c r="H163" s="255">
        <v>3.2549999999999999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1" t="s">
        <v>233</v>
      </c>
      <c r="AU163" s="261" t="s">
        <v>88</v>
      </c>
      <c r="AV163" s="14" t="s">
        <v>88</v>
      </c>
      <c r="AW163" s="14" t="s">
        <v>35</v>
      </c>
      <c r="AX163" s="14" t="s">
        <v>86</v>
      </c>
      <c r="AY163" s="261" t="s">
        <v>140</v>
      </c>
    </row>
    <row r="164" s="2" customFormat="1" ht="16.5" customHeight="1">
      <c r="A164" s="40"/>
      <c r="B164" s="41"/>
      <c r="C164" s="219" t="s">
        <v>157</v>
      </c>
      <c r="D164" s="219" t="s">
        <v>141</v>
      </c>
      <c r="E164" s="220" t="s">
        <v>254</v>
      </c>
      <c r="F164" s="221" t="s">
        <v>255</v>
      </c>
      <c r="G164" s="222" t="s">
        <v>231</v>
      </c>
      <c r="H164" s="223">
        <v>18.280000000000001</v>
      </c>
      <c r="I164" s="224"/>
      <c r="J164" s="225">
        <f>ROUND(I164*H164,2)</f>
        <v>0</v>
      </c>
      <c r="K164" s="226"/>
      <c r="L164" s="46"/>
      <c r="M164" s="227" t="s">
        <v>1</v>
      </c>
      <c r="N164" s="228" t="s">
        <v>44</v>
      </c>
      <c r="O164" s="93"/>
      <c r="P164" s="229">
        <f>O164*H164</f>
        <v>0</v>
      </c>
      <c r="Q164" s="229">
        <v>2.2563399999999998</v>
      </c>
      <c r="R164" s="229">
        <f>Q164*H164</f>
        <v>41.2458952</v>
      </c>
      <c r="S164" s="229">
        <v>0</v>
      </c>
      <c r="T164" s="23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1" t="s">
        <v>145</v>
      </c>
      <c r="AT164" s="231" t="s">
        <v>141</v>
      </c>
      <c r="AU164" s="231" t="s">
        <v>88</v>
      </c>
      <c r="AY164" s="19" t="s">
        <v>140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9" t="s">
        <v>86</v>
      </c>
      <c r="BK164" s="232">
        <f>ROUND(I164*H164,2)</f>
        <v>0</v>
      </c>
      <c r="BL164" s="19" t="s">
        <v>145</v>
      </c>
      <c r="BM164" s="231" t="s">
        <v>1073</v>
      </c>
    </row>
    <row r="165" s="13" customFormat="1">
      <c r="A165" s="13"/>
      <c r="B165" s="240"/>
      <c r="C165" s="241"/>
      <c r="D165" s="242" t="s">
        <v>233</v>
      </c>
      <c r="E165" s="243" t="s">
        <v>1</v>
      </c>
      <c r="F165" s="244" t="s">
        <v>1053</v>
      </c>
      <c r="G165" s="241"/>
      <c r="H165" s="243" t="s">
        <v>1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0" t="s">
        <v>233</v>
      </c>
      <c r="AU165" s="250" t="s">
        <v>88</v>
      </c>
      <c r="AV165" s="13" t="s">
        <v>86</v>
      </c>
      <c r="AW165" s="13" t="s">
        <v>35</v>
      </c>
      <c r="AX165" s="13" t="s">
        <v>79</v>
      </c>
      <c r="AY165" s="250" t="s">
        <v>140</v>
      </c>
    </row>
    <row r="166" s="14" customFormat="1">
      <c r="A166" s="14"/>
      <c r="B166" s="251"/>
      <c r="C166" s="252"/>
      <c r="D166" s="242" t="s">
        <v>233</v>
      </c>
      <c r="E166" s="253" t="s">
        <v>1</v>
      </c>
      <c r="F166" s="254" t="s">
        <v>1074</v>
      </c>
      <c r="G166" s="252"/>
      <c r="H166" s="255">
        <v>0.34000000000000002</v>
      </c>
      <c r="I166" s="256"/>
      <c r="J166" s="252"/>
      <c r="K166" s="252"/>
      <c r="L166" s="257"/>
      <c r="M166" s="258"/>
      <c r="N166" s="259"/>
      <c r="O166" s="259"/>
      <c r="P166" s="259"/>
      <c r="Q166" s="259"/>
      <c r="R166" s="259"/>
      <c r="S166" s="259"/>
      <c r="T166" s="26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1" t="s">
        <v>233</v>
      </c>
      <c r="AU166" s="261" t="s">
        <v>88</v>
      </c>
      <c r="AV166" s="14" t="s">
        <v>88</v>
      </c>
      <c r="AW166" s="14" t="s">
        <v>35</v>
      </c>
      <c r="AX166" s="14" t="s">
        <v>79</v>
      </c>
      <c r="AY166" s="261" t="s">
        <v>140</v>
      </c>
    </row>
    <row r="167" s="13" customFormat="1">
      <c r="A167" s="13"/>
      <c r="B167" s="240"/>
      <c r="C167" s="241"/>
      <c r="D167" s="242" t="s">
        <v>233</v>
      </c>
      <c r="E167" s="243" t="s">
        <v>1</v>
      </c>
      <c r="F167" s="244" t="s">
        <v>1055</v>
      </c>
      <c r="G167" s="241"/>
      <c r="H167" s="243" t="s">
        <v>1</v>
      </c>
      <c r="I167" s="245"/>
      <c r="J167" s="241"/>
      <c r="K167" s="241"/>
      <c r="L167" s="246"/>
      <c r="M167" s="247"/>
      <c r="N167" s="248"/>
      <c r="O167" s="248"/>
      <c r="P167" s="248"/>
      <c r="Q167" s="248"/>
      <c r="R167" s="248"/>
      <c r="S167" s="248"/>
      <c r="T167" s="24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0" t="s">
        <v>233</v>
      </c>
      <c r="AU167" s="250" t="s">
        <v>88</v>
      </c>
      <c r="AV167" s="13" t="s">
        <v>86</v>
      </c>
      <c r="AW167" s="13" t="s">
        <v>35</v>
      </c>
      <c r="AX167" s="13" t="s">
        <v>79</v>
      </c>
      <c r="AY167" s="250" t="s">
        <v>140</v>
      </c>
    </row>
    <row r="168" s="14" customFormat="1">
      <c r="A168" s="14"/>
      <c r="B168" s="251"/>
      <c r="C168" s="252"/>
      <c r="D168" s="242" t="s">
        <v>233</v>
      </c>
      <c r="E168" s="253" t="s">
        <v>1</v>
      </c>
      <c r="F168" s="254" t="s">
        <v>1075</v>
      </c>
      <c r="G168" s="252"/>
      <c r="H168" s="255">
        <v>17.940000000000001</v>
      </c>
      <c r="I168" s="256"/>
      <c r="J168" s="252"/>
      <c r="K168" s="252"/>
      <c r="L168" s="257"/>
      <c r="M168" s="258"/>
      <c r="N168" s="259"/>
      <c r="O168" s="259"/>
      <c r="P168" s="259"/>
      <c r="Q168" s="259"/>
      <c r="R168" s="259"/>
      <c r="S168" s="259"/>
      <c r="T168" s="26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1" t="s">
        <v>233</v>
      </c>
      <c r="AU168" s="261" t="s">
        <v>88</v>
      </c>
      <c r="AV168" s="14" t="s">
        <v>88</v>
      </c>
      <c r="AW168" s="14" t="s">
        <v>35</v>
      </c>
      <c r="AX168" s="14" t="s">
        <v>79</v>
      </c>
      <c r="AY168" s="261" t="s">
        <v>140</v>
      </c>
    </row>
    <row r="169" s="15" customFormat="1">
      <c r="A169" s="15"/>
      <c r="B169" s="262"/>
      <c r="C169" s="263"/>
      <c r="D169" s="242" t="s">
        <v>233</v>
      </c>
      <c r="E169" s="264" t="s">
        <v>1</v>
      </c>
      <c r="F169" s="265" t="s">
        <v>286</v>
      </c>
      <c r="G169" s="263"/>
      <c r="H169" s="266">
        <v>18.280000000000001</v>
      </c>
      <c r="I169" s="267"/>
      <c r="J169" s="263"/>
      <c r="K169" s="263"/>
      <c r="L169" s="268"/>
      <c r="M169" s="269"/>
      <c r="N169" s="270"/>
      <c r="O169" s="270"/>
      <c r="P169" s="270"/>
      <c r="Q169" s="270"/>
      <c r="R169" s="270"/>
      <c r="S169" s="270"/>
      <c r="T169" s="271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2" t="s">
        <v>233</v>
      </c>
      <c r="AU169" s="272" t="s">
        <v>88</v>
      </c>
      <c r="AV169" s="15" t="s">
        <v>145</v>
      </c>
      <c r="AW169" s="15" t="s">
        <v>35</v>
      </c>
      <c r="AX169" s="15" t="s">
        <v>86</v>
      </c>
      <c r="AY169" s="272" t="s">
        <v>140</v>
      </c>
    </row>
    <row r="170" s="2" customFormat="1" ht="16.5" customHeight="1">
      <c r="A170" s="40"/>
      <c r="B170" s="41"/>
      <c r="C170" s="219" t="s">
        <v>176</v>
      </c>
      <c r="D170" s="219" t="s">
        <v>141</v>
      </c>
      <c r="E170" s="220" t="s">
        <v>1076</v>
      </c>
      <c r="F170" s="221" t="s">
        <v>1077</v>
      </c>
      <c r="G170" s="222" t="s">
        <v>231</v>
      </c>
      <c r="H170" s="223">
        <v>0.72799999999999998</v>
      </c>
      <c r="I170" s="224"/>
      <c r="J170" s="225">
        <f>ROUND(I170*H170,2)</f>
        <v>0</v>
      </c>
      <c r="K170" s="226"/>
      <c r="L170" s="46"/>
      <c r="M170" s="227" t="s">
        <v>1</v>
      </c>
      <c r="N170" s="228" t="s">
        <v>44</v>
      </c>
      <c r="O170" s="93"/>
      <c r="P170" s="229">
        <f>O170*H170</f>
        <v>0</v>
      </c>
      <c r="Q170" s="229">
        <v>2.2563399999999998</v>
      </c>
      <c r="R170" s="229">
        <f>Q170*H170</f>
        <v>1.6426155199999999</v>
      </c>
      <c r="S170" s="229">
        <v>0</v>
      </c>
      <c r="T170" s="23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1" t="s">
        <v>145</v>
      </c>
      <c r="AT170" s="231" t="s">
        <v>141</v>
      </c>
      <c r="AU170" s="231" t="s">
        <v>88</v>
      </c>
      <c r="AY170" s="19" t="s">
        <v>140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9" t="s">
        <v>86</v>
      </c>
      <c r="BK170" s="232">
        <f>ROUND(I170*H170,2)</f>
        <v>0</v>
      </c>
      <c r="BL170" s="19" t="s">
        <v>145</v>
      </c>
      <c r="BM170" s="231" t="s">
        <v>1078</v>
      </c>
    </row>
    <row r="171" s="13" customFormat="1">
      <c r="A171" s="13"/>
      <c r="B171" s="240"/>
      <c r="C171" s="241"/>
      <c r="D171" s="242" t="s">
        <v>233</v>
      </c>
      <c r="E171" s="243" t="s">
        <v>1</v>
      </c>
      <c r="F171" s="244" t="s">
        <v>1053</v>
      </c>
      <c r="G171" s="241"/>
      <c r="H171" s="243" t="s">
        <v>1</v>
      </c>
      <c r="I171" s="245"/>
      <c r="J171" s="241"/>
      <c r="K171" s="241"/>
      <c r="L171" s="246"/>
      <c r="M171" s="247"/>
      <c r="N171" s="248"/>
      <c r="O171" s="248"/>
      <c r="P171" s="248"/>
      <c r="Q171" s="248"/>
      <c r="R171" s="248"/>
      <c r="S171" s="248"/>
      <c r="T171" s="24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0" t="s">
        <v>233</v>
      </c>
      <c r="AU171" s="250" t="s">
        <v>88</v>
      </c>
      <c r="AV171" s="13" t="s">
        <v>86</v>
      </c>
      <c r="AW171" s="13" t="s">
        <v>35</v>
      </c>
      <c r="AX171" s="13" t="s">
        <v>79</v>
      </c>
      <c r="AY171" s="250" t="s">
        <v>140</v>
      </c>
    </row>
    <row r="172" s="14" customFormat="1">
      <c r="A172" s="14"/>
      <c r="B172" s="251"/>
      <c r="C172" s="252"/>
      <c r="D172" s="242" t="s">
        <v>233</v>
      </c>
      <c r="E172" s="253" t="s">
        <v>1</v>
      </c>
      <c r="F172" s="254" t="s">
        <v>1079</v>
      </c>
      <c r="G172" s="252"/>
      <c r="H172" s="255">
        <v>0.72799999999999998</v>
      </c>
      <c r="I172" s="256"/>
      <c r="J172" s="252"/>
      <c r="K172" s="252"/>
      <c r="L172" s="257"/>
      <c r="M172" s="258"/>
      <c r="N172" s="259"/>
      <c r="O172" s="259"/>
      <c r="P172" s="259"/>
      <c r="Q172" s="259"/>
      <c r="R172" s="259"/>
      <c r="S172" s="259"/>
      <c r="T172" s="26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1" t="s">
        <v>233</v>
      </c>
      <c r="AU172" s="261" t="s">
        <v>88</v>
      </c>
      <c r="AV172" s="14" t="s">
        <v>88</v>
      </c>
      <c r="AW172" s="14" t="s">
        <v>35</v>
      </c>
      <c r="AX172" s="14" t="s">
        <v>86</v>
      </c>
      <c r="AY172" s="261" t="s">
        <v>140</v>
      </c>
    </row>
    <row r="173" s="2" customFormat="1" ht="16.5" customHeight="1">
      <c r="A173" s="40"/>
      <c r="B173" s="41"/>
      <c r="C173" s="219" t="s">
        <v>160</v>
      </c>
      <c r="D173" s="219" t="s">
        <v>141</v>
      </c>
      <c r="E173" s="220" t="s">
        <v>258</v>
      </c>
      <c r="F173" s="221" t="s">
        <v>259</v>
      </c>
      <c r="G173" s="222" t="s">
        <v>247</v>
      </c>
      <c r="H173" s="223">
        <v>0.372</v>
      </c>
      <c r="I173" s="224"/>
      <c r="J173" s="225">
        <f>ROUND(I173*H173,2)</f>
        <v>0</v>
      </c>
      <c r="K173" s="226"/>
      <c r="L173" s="46"/>
      <c r="M173" s="227" t="s">
        <v>1</v>
      </c>
      <c r="N173" s="228" t="s">
        <v>44</v>
      </c>
      <c r="O173" s="93"/>
      <c r="P173" s="229">
        <f>O173*H173</f>
        <v>0</v>
      </c>
      <c r="Q173" s="229">
        <v>1.0530600000000001</v>
      </c>
      <c r="R173" s="229">
        <f>Q173*H173</f>
        <v>0.39173832000000003</v>
      </c>
      <c r="S173" s="229">
        <v>0</v>
      </c>
      <c r="T173" s="230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1" t="s">
        <v>145</v>
      </c>
      <c r="AT173" s="231" t="s">
        <v>141</v>
      </c>
      <c r="AU173" s="231" t="s">
        <v>88</v>
      </c>
      <c r="AY173" s="19" t="s">
        <v>140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9" t="s">
        <v>86</v>
      </c>
      <c r="BK173" s="232">
        <f>ROUND(I173*H173,2)</f>
        <v>0</v>
      </c>
      <c r="BL173" s="19" t="s">
        <v>145</v>
      </c>
      <c r="BM173" s="231" t="s">
        <v>1080</v>
      </c>
    </row>
    <row r="174" s="14" customFormat="1">
      <c r="A174" s="14"/>
      <c r="B174" s="251"/>
      <c r="C174" s="252"/>
      <c r="D174" s="242" t="s">
        <v>233</v>
      </c>
      <c r="E174" s="253" t="s">
        <v>1</v>
      </c>
      <c r="F174" s="254" t="s">
        <v>1081</v>
      </c>
      <c r="G174" s="252"/>
      <c r="H174" s="255">
        <v>0.372</v>
      </c>
      <c r="I174" s="256"/>
      <c r="J174" s="252"/>
      <c r="K174" s="252"/>
      <c r="L174" s="257"/>
      <c r="M174" s="258"/>
      <c r="N174" s="259"/>
      <c r="O174" s="259"/>
      <c r="P174" s="259"/>
      <c r="Q174" s="259"/>
      <c r="R174" s="259"/>
      <c r="S174" s="259"/>
      <c r="T174" s="26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1" t="s">
        <v>233</v>
      </c>
      <c r="AU174" s="261" t="s">
        <v>88</v>
      </c>
      <c r="AV174" s="14" t="s">
        <v>88</v>
      </c>
      <c r="AW174" s="14" t="s">
        <v>35</v>
      </c>
      <c r="AX174" s="14" t="s">
        <v>86</v>
      </c>
      <c r="AY174" s="261" t="s">
        <v>140</v>
      </c>
    </row>
    <row r="175" s="2" customFormat="1" ht="16.5" customHeight="1">
      <c r="A175" s="40"/>
      <c r="B175" s="41"/>
      <c r="C175" s="219" t="s">
        <v>180</v>
      </c>
      <c r="D175" s="219" t="s">
        <v>141</v>
      </c>
      <c r="E175" s="220" t="s">
        <v>1082</v>
      </c>
      <c r="F175" s="221" t="s">
        <v>1083</v>
      </c>
      <c r="G175" s="222" t="s">
        <v>231</v>
      </c>
      <c r="H175" s="223">
        <v>0.623</v>
      </c>
      <c r="I175" s="224"/>
      <c r="J175" s="225">
        <f>ROUND(I175*H175,2)</f>
        <v>0</v>
      </c>
      <c r="K175" s="226"/>
      <c r="L175" s="46"/>
      <c r="M175" s="227" t="s">
        <v>1</v>
      </c>
      <c r="N175" s="228" t="s">
        <v>44</v>
      </c>
      <c r="O175" s="93"/>
      <c r="P175" s="229">
        <f>O175*H175</f>
        <v>0</v>
      </c>
      <c r="Q175" s="229">
        <v>2.2563399999999998</v>
      </c>
      <c r="R175" s="229">
        <f>Q175*H175</f>
        <v>1.4056998199999999</v>
      </c>
      <c r="S175" s="229">
        <v>0</v>
      </c>
      <c r="T175" s="230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31" t="s">
        <v>145</v>
      </c>
      <c r="AT175" s="231" t="s">
        <v>141</v>
      </c>
      <c r="AU175" s="231" t="s">
        <v>88</v>
      </c>
      <c r="AY175" s="19" t="s">
        <v>140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9" t="s">
        <v>86</v>
      </c>
      <c r="BK175" s="232">
        <f>ROUND(I175*H175,2)</f>
        <v>0</v>
      </c>
      <c r="BL175" s="19" t="s">
        <v>145</v>
      </c>
      <c r="BM175" s="231" t="s">
        <v>1084</v>
      </c>
    </row>
    <row r="176" s="13" customFormat="1">
      <c r="A176" s="13"/>
      <c r="B176" s="240"/>
      <c r="C176" s="241"/>
      <c r="D176" s="242" t="s">
        <v>233</v>
      </c>
      <c r="E176" s="243" t="s">
        <v>1</v>
      </c>
      <c r="F176" s="244" t="s">
        <v>1055</v>
      </c>
      <c r="G176" s="241"/>
      <c r="H176" s="243" t="s">
        <v>1</v>
      </c>
      <c r="I176" s="245"/>
      <c r="J176" s="241"/>
      <c r="K176" s="241"/>
      <c r="L176" s="246"/>
      <c r="M176" s="247"/>
      <c r="N176" s="248"/>
      <c r="O176" s="248"/>
      <c r="P176" s="248"/>
      <c r="Q176" s="248"/>
      <c r="R176" s="248"/>
      <c r="S176" s="248"/>
      <c r="T176" s="24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0" t="s">
        <v>233</v>
      </c>
      <c r="AU176" s="250" t="s">
        <v>88</v>
      </c>
      <c r="AV176" s="13" t="s">
        <v>86</v>
      </c>
      <c r="AW176" s="13" t="s">
        <v>35</v>
      </c>
      <c r="AX176" s="13" t="s">
        <v>79</v>
      </c>
      <c r="AY176" s="250" t="s">
        <v>140</v>
      </c>
    </row>
    <row r="177" s="14" customFormat="1">
      <c r="A177" s="14"/>
      <c r="B177" s="251"/>
      <c r="C177" s="252"/>
      <c r="D177" s="242" t="s">
        <v>233</v>
      </c>
      <c r="E177" s="253" t="s">
        <v>1</v>
      </c>
      <c r="F177" s="254" t="s">
        <v>1085</v>
      </c>
      <c r="G177" s="252"/>
      <c r="H177" s="255">
        <v>0.623</v>
      </c>
      <c r="I177" s="256"/>
      <c r="J177" s="252"/>
      <c r="K177" s="252"/>
      <c r="L177" s="257"/>
      <c r="M177" s="258"/>
      <c r="N177" s="259"/>
      <c r="O177" s="259"/>
      <c r="P177" s="259"/>
      <c r="Q177" s="259"/>
      <c r="R177" s="259"/>
      <c r="S177" s="259"/>
      <c r="T177" s="26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1" t="s">
        <v>233</v>
      </c>
      <c r="AU177" s="261" t="s">
        <v>88</v>
      </c>
      <c r="AV177" s="14" t="s">
        <v>88</v>
      </c>
      <c r="AW177" s="14" t="s">
        <v>35</v>
      </c>
      <c r="AX177" s="14" t="s">
        <v>86</v>
      </c>
      <c r="AY177" s="261" t="s">
        <v>140</v>
      </c>
    </row>
    <row r="178" s="2" customFormat="1" ht="16.5" customHeight="1">
      <c r="A178" s="40"/>
      <c r="B178" s="41"/>
      <c r="C178" s="219" t="s">
        <v>164</v>
      </c>
      <c r="D178" s="219" t="s">
        <v>141</v>
      </c>
      <c r="E178" s="220" t="s">
        <v>261</v>
      </c>
      <c r="F178" s="221" t="s">
        <v>262</v>
      </c>
      <c r="G178" s="222" t="s">
        <v>231</v>
      </c>
      <c r="H178" s="223">
        <v>6.5839999999999996</v>
      </c>
      <c r="I178" s="224"/>
      <c r="J178" s="225">
        <f>ROUND(I178*H178,2)</f>
        <v>0</v>
      </c>
      <c r="K178" s="226"/>
      <c r="L178" s="46"/>
      <c r="M178" s="227" t="s">
        <v>1</v>
      </c>
      <c r="N178" s="228" t="s">
        <v>44</v>
      </c>
      <c r="O178" s="93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31" t="s">
        <v>145</v>
      </c>
      <c r="AT178" s="231" t="s">
        <v>141</v>
      </c>
      <c r="AU178" s="231" t="s">
        <v>88</v>
      </c>
      <c r="AY178" s="19" t="s">
        <v>140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9" t="s">
        <v>86</v>
      </c>
      <c r="BK178" s="232">
        <f>ROUND(I178*H178,2)</f>
        <v>0</v>
      </c>
      <c r="BL178" s="19" t="s">
        <v>145</v>
      </c>
      <c r="BM178" s="231" t="s">
        <v>1086</v>
      </c>
    </row>
    <row r="179" s="13" customFormat="1">
      <c r="A179" s="13"/>
      <c r="B179" s="240"/>
      <c r="C179" s="241"/>
      <c r="D179" s="242" t="s">
        <v>233</v>
      </c>
      <c r="E179" s="243" t="s">
        <v>1</v>
      </c>
      <c r="F179" s="244" t="s">
        <v>1055</v>
      </c>
      <c r="G179" s="241"/>
      <c r="H179" s="243" t="s">
        <v>1</v>
      </c>
      <c r="I179" s="245"/>
      <c r="J179" s="241"/>
      <c r="K179" s="241"/>
      <c r="L179" s="246"/>
      <c r="M179" s="247"/>
      <c r="N179" s="248"/>
      <c r="O179" s="248"/>
      <c r="P179" s="248"/>
      <c r="Q179" s="248"/>
      <c r="R179" s="248"/>
      <c r="S179" s="248"/>
      <c r="T179" s="24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0" t="s">
        <v>233</v>
      </c>
      <c r="AU179" s="250" t="s">
        <v>88</v>
      </c>
      <c r="AV179" s="13" t="s">
        <v>86</v>
      </c>
      <c r="AW179" s="13" t="s">
        <v>35</v>
      </c>
      <c r="AX179" s="13" t="s">
        <v>79</v>
      </c>
      <c r="AY179" s="250" t="s">
        <v>140</v>
      </c>
    </row>
    <row r="180" s="14" customFormat="1">
      <c r="A180" s="14"/>
      <c r="B180" s="251"/>
      <c r="C180" s="252"/>
      <c r="D180" s="242" t="s">
        <v>233</v>
      </c>
      <c r="E180" s="253" t="s">
        <v>1</v>
      </c>
      <c r="F180" s="254" t="s">
        <v>1087</v>
      </c>
      <c r="G180" s="252"/>
      <c r="H180" s="255">
        <v>6.5839999999999996</v>
      </c>
      <c r="I180" s="256"/>
      <c r="J180" s="252"/>
      <c r="K180" s="252"/>
      <c r="L180" s="257"/>
      <c r="M180" s="258"/>
      <c r="N180" s="259"/>
      <c r="O180" s="259"/>
      <c r="P180" s="259"/>
      <c r="Q180" s="259"/>
      <c r="R180" s="259"/>
      <c r="S180" s="259"/>
      <c r="T180" s="26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1" t="s">
        <v>233</v>
      </c>
      <c r="AU180" s="261" t="s">
        <v>88</v>
      </c>
      <c r="AV180" s="14" t="s">
        <v>88</v>
      </c>
      <c r="AW180" s="14" t="s">
        <v>35</v>
      </c>
      <c r="AX180" s="14" t="s">
        <v>86</v>
      </c>
      <c r="AY180" s="261" t="s">
        <v>140</v>
      </c>
    </row>
    <row r="181" s="2" customFormat="1" ht="33" customHeight="1">
      <c r="A181" s="40"/>
      <c r="B181" s="41"/>
      <c r="C181" s="219" t="s">
        <v>8</v>
      </c>
      <c r="D181" s="219" t="s">
        <v>141</v>
      </c>
      <c r="E181" s="220" t="s">
        <v>1088</v>
      </c>
      <c r="F181" s="221" t="s">
        <v>1089</v>
      </c>
      <c r="G181" s="222" t="s">
        <v>267</v>
      </c>
      <c r="H181" s="223">
        <v>3.4500000000000002</v>
      </c>
      <c r="I181" s="224"/>
      <c r="J181" s="225">
        <f>ROUND(I181*H181,2)</f>
        <v>0</v>
      </c>
      <c r="K181" s="226"/>
      <c r="L181" s="46"/>
      <c r="M181" s="227" t="s">
        <v>1</v>
      </c>
      <c r="N181" s="228" t="s">
        <v>44</v>
      </c>
      <c r="O181" s="93"/>
      <c r="P181" s="229">
        <f>O181*H181</f>
        <v>0</v>
      </c>
      <c r="Q181" s="229">
        <v>0.67488999999999999</v>
      </c>
      <c r="R181" s="229">
        <f>Q181*H181</f>
        <v>2.3283705000000001</v>
      </c>
      <c r="S181" s="229">
        <v>0</v>
      </c>
      <c r="T181" s="23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31" t="s">
        <v>145</v>
      </c>
      <c r="AT181" s="231" t="s">
        <v>141</v>
      </c>
      <c r="AU181" s="231" t="s">
        <v>88</v>
      </c>
      <c r="AY181" s="19" t="s">
        <v>140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9" t="s">
        <v>86</v>
      </c>
      <c r="BK181" s="232">
        <f>ROUND(I181*H181,2)</f>
        <v>0</v>
      </c>
      <c r="BL181" s="19" t="s">
        <v>145</v>
      </c>
      <c r="BM181" s="231" t="s">
        <v>1090</v>
      </c>
    </row>
    <row r="182" s="13" customFormat="1">
      <c r="A182" s="13"/>
      <c r="B182" s="240"/>
      <c r="C182" s="241"/>
      <c r="D182" s="242" t="s">
        <v>233</v>
      </c>
      <c r="E182" s="243" t="s">
        <v>1</v>
      </c>
      <c r="F182" s="244" t="s">
        <v>1053</v>
      </c>
      <c r="G182" s="241"/>
      <c r="H182" s="243" t="s">
        <v>1</v>
      </c>
      <c r="I182" s="245"/>
      <c r="J182" s="241"/>
      <c r="K182" s="241"/>
      <c r="L182" s="246"/>
      <c r="M182" s="247"/>
      <c r="N182" s="248"/>
      <c r="O182" s="248"/>
      <c r="P182" s="248"/>
      <c r="Q182" s="248"/>
      <c r="R182" s="248"/>
      <c r="S182" s="248"/>
      <c r="T182" s="24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0" t="s">
        <v>233</v>
      </c>
      <c r="AU182" s="250" t="s">
        <v>88</v>
      </c>
      <c r="AV182" s="13" t="s">
        <v>86</v>
      </c>
      <c r="AW182" s="13" t="s">
        <v>35</v>
      </c>
      <c r="AX182" s="13" t="s">
        <v>79</v>
      </c>
      <c r="AY182" s="250" t="s">
        <v>140</v>
      </c>
    </row>
    <row r="183" s="14" customFormat="1">
      <c r="A183" s="14"/>
      <c r="B183" s="251"/>
      <c r="C183" s="252"/>
      <c r="D183" s="242" t="s">
        <v>233</v>
      </c>
      <c r="E183" s="253" t="s">
        <v>1</v>
      </c>
      <c r="F183" s="254" t="s">
        <v>1091</v>
      </c>
      <c r="G183" s="252"/>
      <c r="H183" s="255">
        <v>3.4500000000000002</v>
      </c>
      <c r="I183" s="256"/>
      <c r="J183" s="252"/>
      <c r="K183" s="252"/>
      <c r="L183" s="257"/>
      <c r="M183" s="258"/>
      <c r="N183" s="259"/>
      <c r="O183" s="259"/>
      <c r="P183" s="259"/>
      <c r="Q183" s="259"/>
      <c r="R183" s="259"/>
      <c r="S183" s="259"/>
      <c r="T183" s="26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1" t="s">
        <v>233</v>
      </c>
      <c r="AU183" s="261" t="s">
        <v>88</v>
      </c>
      <c r="AV183" s="14" t="s">
        <v>88</v>
      </c>
      <c r="AW183" s="14" t="s">
        <v>35</v>
      </c>
      <c r="AX183" s="14" t="s">
        <v>86</v>
      </c>
      <c r="AY183" s="261" t="s">
        <v>140</v>
      </c>
    </row>
    <row r="184" s="2" customFormat="1" ht="33" customHeight="1">
      <c r="A184" s="40"/>
      <c r="B184" s="41"/>
      <c r="C184" s="219" t="s">
        <v>168</v>
      </c>
      <c r="D184" s="219" t="s">
        <v>141</v>
      </c>
      <c r="E184" s="220" t="s">
        <v>265</v>
      </c>
      <c r="F184" s="221" t="s">
        <v>266</v>
      </c>
      <c r="G184" s="222" t="s">
        <v>267</v>
      </c>
      <c r="H184" s="223">
        <v>22.850000000000001</v>
      </c>
      <c r="I184" s="224"/>
      <c r="J184" s="225">
        <f>ROUND(I184*H184,2)</f>
        <v>0</v>
      </c>
      <c r="K184" s="226"/>
      <c r="L184" s="46"/>
      <c r="M184" s="227" t="s">
        <v>1</v>
      </c>
      <c r="N184" s="228" t="s">
        <v>44</v>
      </c>
      <c r="O184" s="93"/>
      <c r="P184" s="229">
        <f>O184*H184</f>
        <v>0</v>
      </c>
      <c r="Q184" s="229">
        <v>0.90802000000000005</v>
      </c>
      <c r="R184" s="229">
        <f>Q184*H184</f>
        <v>20.748257000000002</v>
      </c>
      <c r="S184" s="229">
        <v>0</v>
      </c>
      <c r="T184" s="230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31" t="s">
        <v>145</v>
      </c>
      <c r="AT184" s="231" t="s">
        <v>141</v>
      </c>
      <c r="AU184" s="231" t="s">
        <v>88</v>
      </c>
      <c r="AY184" s="19" t="s">
        <v>140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9" t="s">
        <v>86</v>
      </c>
      <c r="BK184" s="232">
        <f>ROUND(I184*H184,2)</f>
        <v>0</v>
      </c>
      <c r="BL184" s="19" t="s">
        <v>145</v>
      </c>
      <c r="BM184" s="231" t="s">
        <v>1092</v>
      </c>
    </row>
    <row r="185" s="13" customFormat="1">
      <c r="A185" s="13"/>
      <c r="B185" s="240"/>
      <c r="C185" s="241"/>
      <c r="D185" s="242" t="s">
        <v>233</v>
      </c>
      <c r="E185" s="243" t="s">
        <v>1</v>
      </c>
      <c r="F185" s="244" t="s">
        <v>1055</v>
      </c>
      <c r="G185" s="241"/>
      <c r="H185" s="243" t="s">
        <v>1</v>
      </c>
      <c r="I185" s="245"/>
      <c r="J185" s="241"/>
      <c r="K185" s="241"/>
      <c r="L185" s="246"/>
      <c r="M185" s="247"/>
      <c r="N185" s="248"/>
      <c r="O185" s="248"/>
      <c r="P185" s="248"/>
      <c r="Q185" s="248"/>
      <c r="R185" s="248"/>
      <c r="S185" s="248"/>
      <c r="T185" s="24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0" t="s">
        <v>233</v>
      </c>
      <c r="AU185" s="250" t="s">
        <v>88</v>
      </c>
      <c r="AV185" s="13" t="s">
        <v>86</v>
      </c>
      <c r="AW185" s="13" t="s">
        <v>35</v>
      </c>
      <c r="AX185" s="13" t="s">
        <v>79</v>
      </c>
      <c r="AY185" s="250" t="s">
        <v>140</v>
      </c>
    </row>
    <row r="186" s="14" customFormat="1">
      <c r="A186" s="14"/>
      <c r="B186" s="251"/>
      <c r="C186" s="252"/>
      <c r="D186" s="242" t="s">
        <v>233</v>
      </c>
      <c r="E186" s="253" t="s">
        <v>1</v>
      </c>
      <c r="F186" s="254" t="s">
        <v>1093</v>
      </c>
      <c r="G186" s="252"/>
      <c r="H186" s="255">
        <v>22.850000000000001</v>
      </c>
      <c r="I186" s="256"/>
      <c r="J186" s="252"/>
      <c r="K186" s="252"/>
      <c r="L186" s="257"/>
      <c r="M186" s="258"/>
      <c r="N186" s="259"/>
      <c r="O186" s="259"/>
      <c r="P186" s="259"/>
      <c r="Q186" s="259"/>
      <c r="R186" s="259"/>
      <c r="S186" s="259"/>
      <c r="T186" s="26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1" t="s">
        <v>233</v>
      </c>
      <c r="AU186" s="261" t="s">
        <v>88</v>
      </c>
      <c r="AV186" s="14" t="s">
        <v>88</v>
      </c>
      <c r="AW186" s="14" t="s">
        <v>35</v>
      </c>
      <c r="AX186" s="14" t="s">
        <v>86</v>
      </c>
      <c r="AY186" s="261" t="s">
        <v>140</v>
      </c>
    </row>
    <row r="187" s="12" customFormat="1" ht="22.8" customHeight="1">
      <c r="A187" s="12"/>
      <c r="B187" s="205"/>
      <c r="C187" s="206"/>
      <c r="D187" s="207" t="s">
        <v>78</v>
      </c>
      <c r="E187" s="233" t="s">
        <v>148</v>
      </c>
      <c r="F187" s="233" t="s">
        <v>270</v>
      </c>
      <c r="G187" s="206"/>
      <c r="H187" s="206"/>
      <c r="I187" s="209"/>
      <c r="J187" s="234">
        <f>BK187</f>
        <v>0</v>
      </c>
      <c r="K187" s="206"/>
      <c r="L187" s="211"/>
      <c r="M187" s="212"/>
      <c r="N187" s="213"/>
      <c r="O187" s="213"/>
      <c r="P187" s="214">
        <f>SUM(P188:P252)</f>
        <v>0</v>
      </c>
      <c r="Q187" s="213"/>
      <c r="R187" s="214">
        <f>SUM(R188:R252)</f>
        <v>88.068886600000013</v>
      </c>
      <c r="S187" s="213"/>
      <c r="T187" s="215">
        <f>SUM(T188:T252)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6" t="s">
        <v>86</v>
      </c>
      <c r="AT187" s="217" t="s">
        <v>78</v>
      </c>
      <c r="AU187" s="217" t="s">
        <v>86</v>
      </c>
      <c r="AY187" s="216" t="s">
        <v>140</v>
      </c>
      <c r="BK187" s="218">
        <f>SUM(BK188:BK252)</f>
        <v>0</v>
      </c>
    </row>
    <row r="188" s="2" customFormat="1" ht="33" customHeight="1">
      <c r="A188" s="40"/>
      <c r="B188" s="41"/>
      <c r="C188" s="219" t="s">
        <v>199</v>
      </c>
      <c r="D188" s="219" t="s">
        <v>141</v>
      </c>
      <c r="E188" s="220" t="s">
        <v>1094</v>
      </c>
      <c r="F188" s="221" t="s">
        <v>1095</v>
      </c>
      <c r="G188" s="222" t="s">
        <v>267</v>
      </c>
      <c r="H188" s="223">
        <v>33.863</v>
      </c>
      <c r="I188" s="224"/>
      <c r="J188" s="225">
        <f>ROUND(I188*H188,2)</f>
        <v>0</v>
      </c>
      <c r="K188" s="226"/>
      <c r="L188" s="46"/>
      <c r="M188" s="227" t="s">
        <v>1</v>
      </c>
      <c r="N188" s="228" t="s">
        <v>44</v>
      </c>
      <c r="O188" s="93"/>
      <c r="P188" s="229">
        <f>O188*H188</f>
        <v>0</v>
      </c>
      <c r="Q188" s="229">
        <v>0.19087000000000001</v>
      </c>
      <c r="R188" s="229">
        <f>Q188*H188</f>
        <v>6.4634308100000002</v>
      </c>
      <c r="S188" s="229">
        <v>0</v>
      </c>
      <c r="T188" s="230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31" t="s">
        <v>145</v>
      </c>
      <c r="AT188" s="231" t="s">
        <v>141</v>
      </c>
      <c r="AU188" s="231" t="s">
        <v>88</v>
      </c>
      <c r="AY188" s="19" t="s">
        <v>140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9" t="s">
        <v>86</v>
      </c>
      <c r="BK188" s="232">
        <f>ROUND(I188*H188,2)</f>
        <v>0</v>
      </c>
      <c r="BL188" s="19" t="s">
        <v>145</v>
      </c>
      <c r="BM188" s="231" t="s">
        <v>1096</v>
      </c>
    </row>
    <row r="189" s="13" customFormat="1">
      <c r="A189" s="13"/>
      <c r="B189" s="240"/>
      <c r="C189" s="241"/>
      <c r="D189" s="242" t="s">
        <v>233</v>
      </c>
      <c r="E189" s="243" t="s">
        <v>1</v>
      </c>
      <c r="F189" s="244" t="s">
        <v>564</v>
      </c>
      <c r="G189" s="241"/>
      <c r="H189" s="243" t="s">
        <v>1</v>
      </c>
      <c r="I189" s="245"/>
      <c r="J189" s="241"/>
      <c r="K189" s="241"/>
      <c r="L189" s="246"/>
      <c r="M189" s="247"/>
      <c r="N189" s="248"/>
      <c r="O189" s="248"/>
      <c r="P189" s="248"/>
      <c r="Q189" s="248"/>
      <c r="R189" s="248"/>
      <c r="S189" s="248"/>
      <c r="T189" s="24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0" t="s">
        <v>233</v>
      </c>
      <c r="AU189" s="250" t="s">
        <v>88</v>
      </c>
      <c r="AV189" s="13" t="s">
        <v>86</v>
      </c>
      <c r="AW189" s="13" t="s">
        <v>35</v>
      </c>
      <c r="AX189" s="13" t="s">
        <v>79</v>
      </c>
      <c r="AY189" s="250" t="s">
        <v>140</v>
      </c>
    </row>
    <row r="190" s="14" customFormat="1">
      <c r="A190" s="14"/>
      <c r="B190" s="251"/>
      <c r="C190" s="252"/>
      <c r="D190" s="242" t="s">
        <v>233</v>
      </c>
      <c r="E190" s="253" t="s">
        <v>1</v>
      </c>
      <c r="F190" s="254" t="s">
        <v>1097</v>
      </c>
      <c r="G190" s="252"/>
      <c r="H190" s="255">
        <v>33.863</v>
      </c>
      <c r="I190" s="256"/>
      <c r="J190" s="252"/>
      <c r="K190" s="252"/>
      <c r="L190" s="257"/>
      <c r="M190" s="258"/>
      <c r="N190" s="259"/>
      <c r="O190" s="259"/>
      <c r="P190" s="259"/>
      <c r="Q190" s="259"/>
      <c r="R190" s="259"/>
      <c r="S190" s="259"/>
      <c r="T190" s="26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1" t="s">
        <v>233</v>
      </c>
      <c r="AU190" s="261" t="s">
        <v>88</v>
      </c>
      <c r="AV190" s="14" t="s">
        <v>88</v>
      </c>
      <c r="AW190" s="14" t="s">
        <v>35</v>
      </c>
      <c r="AX190" s="14" t="s">
        <v>86</v>
      </c>
      <c r="AY190" s="261" t="s">
        <v>140</v>
      </c>
    </row>
    <row r="191" s="2" customFormat="1" ht="33" customHeight="1">
      <c r="A191" s="40"/>
      <c r="B191" s="41"/>
      <c r="C191" s="219" t="s">
        <v>172</v>
      </c>
      <c r="D191" s="219" t="s">
        <v>141</v>
      </c>
      <c r="E191" s="220" t="s">
        <v>1098</v>
      </c>
      <c r="F191" s="221" t="s">
        <v>1099</v>
      </c>
      <c r="G191" s="222" t="s">
        <v>267</v>
      </c>
      <c r="H191" s="223">
        <v>35</v>
      </c>
      <c r="I191" s="224"/>
      <c r="J191" s="225">
        <f>ROUND(I191*H191,2)</f>
        <v>0</v>
      </c>
      <c r="K191" s="226"/>
      <c r="L191" s="46"/>
      <c r="M191" s="227" t="s">
        <v>1</v>
      </c>
      <c r="N191" s="228" t="s">
        <v>44</v>
      </c>
      <c r="O191" s="93"/>
      <c r="P191" s="229">
        <f>O191*H191</f>
        <v>0</v>
      </c>
      <c r="Q191" s="229">
        <v>0.31927</v>
      </c>
      <c r="R191" s="229">
        <f>Q191*H191</f>
        <v>11.17445</v>
      </c>
      <c r="S191" s="229">
        <v>0</v>
      </c>
      <c r="T191" s="230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31" t="s">
        <v>145</v>
      </c>
      <c r="AT191" s="231" t="s">
        <v>141</v>
      </c>
      <c r="AU191" s="231" t="s">
        <v>88</v>
      </c>
      <c r="AY191" s="19" t="s">
        <v>140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9" t="s">
        <v>86</v>
      </c>
      <c r="BK191" s="232">
        <f>ROUND(I191*H191,2)</f>
        <v>0</v>
      </c>
      <c r="BL191" s="19" t="s">
        <v>145</v>
      </c>
      <c r="BM191" s="231" t="s">
        <v>1100</v>
      </c>
    </row>
    <row r="192" s="13" customFormat="1">
      <c r="A192" s="13"/>
      <c r="B192" s="240"/>
      <c r="C192" s="241"/>
      <c r="D192" s="242" t="s">
        <v>233</v>
      </c>
      <c r="E192" s="243" t="s">
        <v>1</v>
      </c>
      <c r="F192" s="244" t="s">
        <v>564</v>
      </c>
      <c r="G192" s="241"/>
      <c r="H192" s="243" t="s">
        <v>1</v>
      </c>
      <c r="I192" s="245"/>
      <c r="J192" s="241"/>
      <c r="K192" s="241"/>
      <c r="L192" s="246"/>
      <c r="M192" s="247"/>
      <c r="N192" s="248"/>
      <c r="O192" s="248"/>
      <c r="P192" s="248"/>
      <c r="Q192" s="248"/>
      <c r="R192" s="248"/>
      <c r="S192" s="248"/>
      <c r="T192" s="24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0" t="s">
        <v>233</v>
      </c>
      <c r="AU192" s="250" t="s">
        <v>88</v>
      </c>
      <c r="AV192" s="13" t="s">
        <v>86</v>
      </c>
      <c r="AW192" s="13" t="s">
        <v>35</v>
      </c>
      <c r="AX192" s="13" t="s">
        <v>79</v>
      </c>
      <c r="AY192" s="250" t="s">
        <v>140</v>
      </c>
    </row>
    <row r="193" s="14" customFormat="1">
      <c r="A193" s="14"/>
      <c r="B193" s="251"/>
      <c r="C193" s="252"/>
      <c r="D193" s="242" t="s">
        <v>233</v>
      </c>
      <c r="E193" s="253" t="s">
        <v>1</v>
      </c>
      <c r="F193" s="254" t="s">
        <v>1101</v>
      </c>
      <c r="G193" s="252"/>
      <c r="H193" s="255">
        <v>35</v>
      </c>
      <c r="I193" s="256"/>
      <c r="J193" s="252"/>
      <c r="K193" s="252"/>
      <c r="L193" s="257"/>
      <c r="M193" s="258"/>
      <c r="N193" s="259"/>
      <c r="O193" s="259"/>
      <c r="P193" s="259"/>
      <c r="Q193" s="259"/>
      <c r="R193" s="259"/>
      <c r="S193" s="259"/>
      <c r="T193" s="26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1" t="s">
        <v>233</v>
      </c>
      <c r="AU193" s="261" t="s">
        <v>88</v>
      </c>
      <c r="AV193" s="14" t="s">
        <v>88</v>
      </c>
      <c r="AW193" s="14" t="s">
        <v>35</v>
      </c>
      <c r="AX193" s="14" t="s">
        <v>86</v>
      </c>
      <c r="AY193" s="261" t="s">
        <v>140</v>
      </c>
    </row>
    <row r="194" s="2" customFormat="1" ht="33" customHeight="1">
      <c r="A194" s="40"/>
      <c r="B194" s="41"/>
      <c r="C194" s="219" t="s">
        <v>307</v>
      </c>
      <c r="D194" s="219" t="s">
        <v>141</v>
      </c>
      <c r="E194" s="220" t="s">
        <v>1102</v>
      </c>
      <c r="F194" s="221" t="s">
        <v>1103</v>
      </c>
      <c r="G194" s="222" t="s">
        <v>267</v>
      </c>
      <c r="H194" s="223">
        <v>34.874000000000002</v>
      </c>
      <c r="I194" s="224"/>
      <c r="J194" s="225">
        <f>ROUND(I194*H194,2)</f>
        <v>0</v>
      </c>
      <c r="K194" s="226"/>
      <c r="L194" s="46"/>
      <c r="M194" s="227" t="s">
        <v>1</v>
      </c>
      <c r="N194" s="228" t="s">
        <v>44</v>
      </c>
      <c r="O194" s="93"/>
      <c r="P194" s="229">
        <f>O194*H194</f>
        <v>0</v>
      </c>
      <c r="Q194" s="229">
        <v>0.34075</v>
      </c>
      <c r="R194" s="229">
        <f>Q194*H194</f>
        <v>11.8833155</v>
      </c>
      <c r="S194" s="229">
        <v>0</v>
      </c>
      <c r="T194" s="23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1" t="s">
        <v>145</v>
      </c>
      <c r="AT194" s="231" t="s">
        <v>141</v>
      </c>
      <c r="AU194" s="231" t="s">
        <v>88</v>
      </c>
      <c r="AY194" s="19" t="s">
        <v>140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9" t="s">
        <v>86</v>
      </c>
      <c r="BK194" s="232">
        <f>ROUND(I194*H194,2)</f>
        <v>0</v>
      </c>
      <c r="BL194" s="19" t="s">
        <v>145</v>
      </c>
      <c r="BM194" s="231" t="s">
        <v>1104</v>
      </c>
    </row>
    <row r="195" s="13" customFormat="1">
      <c r="A195" s="13"/>
      <c r="B195" s="240"/>
      <c r="C195" s="241"/>
      <c r="D195" s="242" t="s">
        <v>233</v>
      </c>
      <c r="E195" s="243" t="s">
        <v>1</v>
      </c>
      <c r="F195" s="244" t="s">
        <v>564</v>
      </c>
      <c r="G195" s="241"/>
      <c r="H195" s="243" t="s">
        <v>1</v>
      </c>
      <c r="I195" s="245"/>
      <c r="J195" s="241"/>
      <c r="K195" s="241"/>
      <c r="L195" s="246"/>
      <c r="M195" s="247"/>
      <c r="N195" s="248"/>
      <c r="O195" s="248"/>
      <c r="P195" s="248"/>
      <c r="Q195" s="248"/>
      <c r="R195" s="248"/>
      <c r="S195" s="248"/>
      <c r="T195" s="24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0" t="s">
        <v>233</v>
      </c>
      <c r="AU195" s="250" t="s">
        <v>88</v>
      </c>
      <c r="AV195" s="13" t="s">
        <v>86</v>
      </c>
      <c r="AW195" s="13" t="s">
        <v>35</v>
      </c>
      <c r="AX195" s="13" t="s">
        <v>79</v>
      </c>
      <c r="AY195" s="250" t="s">
        <v>140</v>
      </c>
    </row>
    <row r="196" s="14" customFormat="1">
      <c r="A196" s="14"/>
      <c r="B196" s="251"/>
      <c r="C196" s="252"/>
      <c r="D196" s="242" t="s">
        <v>233</v>
      </c>
      <c r="E196" s="253" t="s">
        <v>1</v>
      </c>
      <c r="F196" s="254" t="s">
        <v>1105</v>
      </c>
      <c r="G196" s="252"/>
      <c r="H196" s="255">
        <v>34.874000000000002</v>
      </c>
      <c r="I196" s="256"/>
      <c r="J196" s="252"/>
      <c r="K196" s="252"/>
      <c r="L196" s="257"/>
      <c r="M196" s="258"/>
      <c r="N196" s="259"/>
      <c r="O196" s="259"/>
      <c r="P196" s="259"/>
      <c r="Q196" s="259"/>
      <c r="R196" s="259"/>
      <c r="S196" s="259"/>
      <c r="T196" s="26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1" t="s">
        <v>233</v>
      </c>
      <c r="AU196" s="261" t="s">
        <v>88</v>
      </c>
      <c r="AV196" s="14" t="s">
        <v>88</v>
      </c>
      <c r="AW196" s="14" t="s">
        <v>35</v>
      </c>
      <c r="AX196" s="14" t="s">
        <v>86</v>
      </c>
      <c r="AY196" s="261" t="s">
        <v>140</v>
      </c>
    </row>
    <row r="197" s="2" customFormat="1" ht="33" customHeight="1">
      <c r="A197" s="40"/>
      <c r="B197" s="41"/>
      <c r="C197" s="219" t="s">
        <v>175</v>
      </c>
      <c r="D197" s="219" t="s">
        <v>141</v>
      </c>
      <c r="E197" s="220" t="s">
        <v>1106</v>
      </c>
      <c r="F197" s="221" t="s">
        <v>1107</v>
      </c>
      <c r="G197" s="222" t="s">
        <v>267</v>
      </c>
      <c r="H197" s="223">
        <v>21.175000000000001</v>
      </c>
      <c r="I197" s="224"/>
      <c r="J197" s="225">
        <f>ROUND(I197*H197,2)</f>
        <v>0</v>
      </c>
      <c r="K197" s="226"/>
      <c r="L197" s="46"/>
      <c r="M197" s="227" t="s">
        <v>1</v>
      </c>
      <c r="N197" s="228" t="s">
        <v>44</v>
      </c>
      <c r="O197" s="93"/>
      <c r="P197" s="229">
        <f>O197*H197</f>
        <v>0</v>
      </c>
      <c r="Q197" s="229">
        <v>0.34075</v>
      </c>
      <c r="R197" s="229">
        <f>Q197*H197</f>
        <v>7.2153812500000001</v>
      </c>
      <c r="S197" s="229">
        <v>0</v>
      </c>
      <c r="T197" s="230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31" t="s">
        <v>145</v>
      </c>
      <c r="AT197" s="231" t="s">
        <v>141</v>
      </c>
      <c r="AU197" s="231" t="s">
        <v>88</v>
      </c>
      <c r="AY197" s="19" t="s">
        <v>140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9" t="s">
        <v>86</v>
      </c>
      <c r="BK197" s="232">
        <f>ROUND(I197*H197,2)</f>
        <v>0</v>
      </c>
      <c r="BL197" s="19" t="s">
        <v>145</v>
      </c>
      <c r="BM197" s="231" t="s">
        <v>1108</v>
      </c>
    </row>
    <row r="198" s="13" customFormat="1">
      <c r="A198" s="13"/>
      <c r="B198" s="240"/>
      <c r="C198" s="241"/>
      <c r="D198" s="242" t="s">
        <v>233</v>
      </c>
      <c r="E198" s="243" t="s">
        <v>1</v>
      </c>
      <c r="F198" s="244" t="s">
        <v>564</v>
      </c>
      <c r="G198" s="241"/>
      <c r="H198" s="243" t="s">
        <v>1</v>
      </c>
      <c r="I198" s="245"/>
      <c r="J198" s="241"/>
      <c r="K198" s="241"/>
      <c r="L198" s="246"/>
      <c r="M198" s="247"/>
      <c r="N198" s="248"/>
      <c r="O198" s="248"/>
      <c r="P198" s="248"/>
      <c r="Q198" s="248"/>
      <c r="R198" s="248"/>
      <c r="S198" s="248"/>
      <c r="T198" s="24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0" t="s">
        <v>233</v>
      </c>
      <c r="AU198" s="250" t="s">
        <v>88</v>
      </c>
      <c r="AV198" s="13" t="s">
        <v>86</v>
      </c>
      <c r="AW198" s="13" t="s">
        <v>35</v>
      </c>
      <c r="AX198" s="13" t="s">
        <v>79</v>
      </c>
      <c r="AY198" s="250" t="s">
        <v>140</v>
      </c>
    </row>
    <row r="199" s="14" customFormat="1">
      <c r="A199" s="14"/>
      <c r="B199" s="251"/>
      <c r="C199" s="252"/>
      <c r="D199" s="242" t="s">
        <v>233</v>
      </c>
      <c r="E199" s="253" t="s">
        <v>1</v>
      </c>
      <c r="F199" s="254" t="s">
        <v>1109</v>
      </c>
      <c r="G199" s="252"/>
      <c r="H199" s="255">
        <v>21.175000000000001</v>
      </c>
      <c r="I199" s="256"/>
      <c r="J199" s="252"/>
      <c r="K199" s="252"/>
      <c r="L199" s="257"/>
      <c r="M199" s="258"/>
      <c r="N199" s="259"/>
      <c r="O199" s="259"/>
      <c r="P199" s="259"/>
      <c r="Q199" s="259"/>
      <c r="R199" s="259"/>
      <c r="S199" s="259"/>
      <c r="T199" s="26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1" t="s">
        <v>233</v>
      </c>
      <c r="AU199" s="261" t="s">
        <v>88</v>
      </c>
      <c r="AV199" s="14" t="s">
        <v>88</v>
      </c>
      <c r="AW199" s="14" t="s">
        <v>35</v>
      </c>
      <c r="AX199" s="14" t="s">
        <v>86</v>
      </c>
      <c r="AY199" s="261" t="s">
        <v>140</v>
      </c>
    </row>
    <row r="200" s="2" customFormat="1" ht="24.15" customHeight="1">
      <c r="A200" s="40"/>
      <c r="B200" s="41"/>
      <c r="C200" s="219" t="s">
        <v>7</v>
      </c>
      <c r="D200" s="219" t="s">
        <v>141</v>
      </c>
      <c r="E200" s="220" t="s">
        <v>1110</v>
      </c>
      <c r="F200" s="221" t="s">
        <v>1111</v>
      </c>
      <c r="G200" s="222" t="s">
        <v>267</v>
      </c>
      <c r="H200" s="223">
        <v>37.936</v>
      </c>
      <c r="I200" s="224"/>
      <c r="J200" s="225">
        <f>ROUND(I200*H200,2)</f>
        <v>0</v>
      </c>
      <c r="K200" s="226"/>
      <c r="L200" s="46"/>
      <c r="M200" s="227" t="s">
        <v>1</v>
      </c>
      <c r="N200" s="228" t="s">
        <v>44</v>
      </c>
      <c r="O200" s="93"/>
      <c r="P200" s="229">
        <f>O200*H200</f>
        <v>0</v>
      </c>
      <c r="Q200" s="229">
        <v>0.16250000000000001</v>
      </c>
      <c r="R200" s="229">
        <f>Q200*H200</f>
        <v>6.1646000000000001</v>
      </c>
      <c r="S200" s="229">
        <v>0</v>
      </c>
      <c r="T200" s="230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31" t="s">
        <v>145</v>
      </c>
      <c r="AT200" s="231" t="s">
        <v>141</v>
      </c>
      <c r="AU200" s="231" t="s">
        <v>88</v>
      </c>
      <c r="AY200" s="19" t="s">
        <v>140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9" t="s">
        <v>86</v>
      </c>
      <c r="BK200" s="232">
        <f>ROUND(I200*H200,2)</f>
        <v>0</v>
      </c>
      <c r="BL200" s="19" t="s">
        <v>145</v>
      </c>
      <c r="BM200" s="231" t="s">
        <v>1112</v>
      </c>
    </row>
    <row r="201" s="13" customFormat="1">
      <c r="A201" s="13"/>
      <c r="B201" s="240"/>
      <c r="C201" s="241"/>
      <c r="D201" s="242" t="s">
        <v>233</v>
      </c>
      <c r="E201" s="243" t="s">
        <v>1</v>
      </c>
      <c r="F201" s="244" t="s">
        <v>1053</v>
      </c>
      <c r="G201" s="241"/>
      <c r="H201" s="243" t="s">
        <v>1</v>
      </c>
      <c r="I201" s="245"/>
      <c r="J201" s="241"/>
      <c r="K201" s="241"/>
      <c r="L201" s="246"/>
      <c r="M201" s="247"/>
      <c r="N201" s="248"/>
      <c r="O201" s="248"/>
      <c r="P201" s="248"/>
      <c r="Q201" s="248"/>
      <c r="R201" s="248"/>
      <c r="S201" s="248"/>
      <c r="T201" s="24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0" t="s">
        <v>233</v>
      </c>
      <c r="AU201" s="250" t="s">
        <v>88</v>
      </c>
      <c r="AV201" s="13" t="s">
        <v>86</v>
      </c>
      <c r="AW201" s="13" t="s">
        <v>35</v>
      </c>
      <c r="AX201" s="13" t="s">
        <v>79</v>
      </c>
      <c r="AY201" s="250" t="s">
        <v>140</v>
      </c>
    </row>
    <row r="202" s="14" customFormat="1">
      <c r="A202" s="14"/>
      <c r="B202" s="251"/>
      <c r="C202" s="252"/>
      <c r="D202" s="242" t="s">
        <v>233</v>
      </c>
      <c r="E202" s="253" t="s">
        <v>1</v>
      </c>
      <c r="F202" s="254" t="s">
        <v>1113</v>
      </c>
      <c r="G202" s="252"/>
      <c r="H202" s="255">
        <v>37.936</v>
      </c>
      <c r="I202" s="256"/>
      <c r="J202" s="252"/>
      <c r="K202" s="252"/>
      <c r="L202" s="257"/>
      <c r="M202" s="258"/>
      <c r="N202" s="259"/>
      <c r="O202" s="259"/>
      <c r="P202" s="259"/>
      <c r="Q202" s="259"/>
      <c r="R202" s="259"/>
      <c r="S202" s="259"/>
      <c r="T202" s="26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1" t="s">
        <v>233</v>
      </c>
      <c r="AU202" s="261" t="s">
        <v>88</v>
      </c>
      <c r="AV202" s="14" t="s">
        <v>88</v>
      </c>
      <c r="AW202" s="14" t="s">
        <v>35</v>
      </c>
      <c r="AX202" s="14" t="s">
        <v>86</v>
      </c>
      <c r="AY202" s="261" t="s">
        <v>140</v>
      </c>
    </row>
    <row r="203" s="2" customFormat="1" ht="33" customHeight="1">
      <c r="A203" s="40"/>
      <c r="B203" s="41"/>
      <c r="C203" s="219" t="s">
        <v>179</v>
      </c>
      <c r="D203" s="219" t="s">
        <v>141</v>
      </c>
      <c r="E203" s="220" t="s">
        <v>1114</v>
      </c>
      <c r="F203" s="221" t="s">
        <v>1115</v>
      </c>
      <c r="G203" s="222" t="s">
        <v>231</v>
      </c>
      <c r="H203" s="223">
        <v>3.4500000000000002</v>
      </c>
      <c r="I203" s="224"/>
      <c r="J203" s="225">
        <f>ROUND(I203*H203,2)</f>
        <v>0</v>
      </c>
      <c r="K203" s="226"/>
      <c r="L203" s="46"/>
      <c r="M203" s="227" t="s">
        <v>1</v>
      </c>
      <c r="N203" s="228" t="s">
        <v>44</v>
      </c>
      <c r="O203" s="93"/>
      <c r="P203" s="229">
        <f>O203*H203</f>
        <v>0</v>
      </c>
      <c r="Q203" s="229">
        <v>0.74970000000000003</v>
      </c>
      <c r="R203" s="229">
        <f>Q203*H203</f>
        <v>2.5864650000000005</v>
      </c>
      <c r="S203" s="229">
        <v>0</v>
      </c>
      <c r="T203" s="230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31" t="s">
        <v>145</v>
      </c>
      <c r="AT203" s="231" t="s">
        <v>141</v>
      </c>
      <c r="AU203" s="231" t="s">
        <v>88</v>
      </c>
      <c r="AY203" s="19" t="s">
        <v>140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9" t="s">
        <v>86</v>
      </c>
      <c r="BK203" s="232">
        <f>ROUND(I203*H203,2)</f>
        <v>0</v>
      </c>
      <c r="BL203" s="19" t="s">
        <v>145</v>
      </c>
      <c r="BM203" s="231" t="s">
        <v>1116</v>
      </c>
    </row>
    <row r="204" s="13" customFormat="1">
      <c r="A204" s="13"/>
      <c r="B204" s="240"/>
      <c r="C204" s="241"/>
      <c r="D204" s="242" t="s">
        <v>233</v>
      </c>
      <c r="E204" s="243" t="s">
        <v>1</v>
      </c>
      <c r="F204" s="244" t="s">
        <v>1117</v>
      </c>
      <c r="G204" s="241"/>
      <c r="H204" s="243" t="s">
        <v>1</v>
      </c>
      <c r="I204" s="245"/>
      <c r="J204" s="241"/>
      <c r="K204" s="241"/>
      <c r="L204" s="246"/>
      <c r="M204" s="247"/>
      <c r="N204" s="248"/>
      <c r="O204" s="248"/>
      <c r="P204" s="248"/>
      <c r="Q204" s="248"/>
      <c r="R204" s="248"/>
      <c r="S204" s="248"/>
      <c r="T204" s="24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0" t="s">
        <v>233</v>
      </c>
      <c r="AU204" s="250" t="s">
        <v>88</v>
      </c>
      <c r="AV204" s="13" t="s">
        <v>86</v>
      </c>
      <c r="AW204" s="13" t="s">
        <v>35</v>
      </c>
      <c r="AX204" s="13" t="s">
        <v>79</v>
      </c>
      <c r="AY204" s="250" t="s">
        <v>140</v>
      </c>
    </row>
    <row r="205" s="14" customFormat="1">
      <c r="A205" s="14"/>
      <c r="B205" s="251"/>
      <c r="C205" s="252"/>
      <c r="D205" s="242" t="s">
        <v>233</v>
      </c>
      <c r="E205" s="253" t="s">
        <v>1</v>
      </c>
      <c r="F205" s="254" t="s">
        <v>1118</v>
      </c>
      <c r="G205" s="252"/>
      <c r="H205" s="255">
        <v>3.4500000000000002</v>
      </c>
      <c r="I205" s="256"/>
      <c r="J205" s="252"/>
      <c r="K205" s="252"/>
      <c r="L205" s="257"/>
      <c r="M205" s="258"/>
      <c r="N205" s="259"/>
      <c r="O205" s="259"/>
      <c r="P205" s="259"/>
      <c r="Q205" s="259"/>
      <c r="R205" s="259"/>
      <c r="S205" s="259"/>
      <c r="T205" s="26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1" t="s">
        <v>233</v>
      </c>
      <c r="AU205" s="261" t="s">
        <v>88</v>
      </c>
      <c r="AV205" s="14" t="s">
        <v>88</v>
      </c>
      <c r="AW205" s="14" t="s">
        <v>35</v>
      </c>
      <c r="AX205" s="14" t="s">
        <v>86</v>
      </c>
      <c r="AY205" s="261" t="s">
        <v>140</v>
      </c>
    </row>
    <row r="206" s="2" customFormat="1" ht="33" customHeight="1">
      <c r="A206" s="40"/>
      <c r="B206" s="41"/>
      <c r="C206" s="219" t="s">
        <v>328</v>
      </c>
      <c r="D206" s="219" t="s">
        <v>141</v>
      </c>
      <c r="E206" s="220" t="s">
        <v>1119</v>
      </c>
      <c r="F206" s="221" t="s">
        <v>1120</v>
      </c>
      <c r="G206" s="222" t="s">
        <v>231</v>
      </c>
      <c r="H206" s="223">
        <v>8.2379999999999995</v>
      </c>
      <c r="I206" s="224"/>
      <c r="J206" s="225">
        <f>ROUND(I206*H206,2)</f>
        <v>0</v>
      </c>
      <c r="K206" s="226"/>
      <c r="L206" s="46"/>
      <c r="M206" s="227" t="s">
        <v>1</v>
      </c>
      <c r="N206" s="228" t="s">
        <v>44</v>
      </c>
      <c r="O206" s="93"/>
      <c r="P206" s="229">
        <f>O206*H206</f>
        <v>0</v>
      </c>
      <c r="Q206" s="229">
        <v>0.70067999999999997</v>
      </c>
      <c r="R206" s="229">
        <f>Q206*H206</f>
        <v>5.7722018399999993</v>
      </c>
      <c r="S206" s="229">
        <v>0</v>
      </c>
      <c r="T206" s="230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1" t="s">
        <v>145</v>
      </c>
      <c r="AT206" s="231" t="s">
        <v>141</v>
      </c>
      <c r="AU206" s="231" t="s">
        <v>88</v>
      </c>
      <c r="AY206" s="19" t="s">
        <v>140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9" t="s">
        <v>86</v>
      </c>
      <c r="BK206" s="232">
        <f>ROUND(I206*H206,2)</f>
        <v>0</v>
      </c>
      <c r="BL206" s="19" t="s">
        <v>145</v>
      </c>
      <c r="BM206" s="231" t="s">
        <v>1121</v>
      </c>
    </row>
    <row r="207" s="13" customFormat="1">
      <c r="A207" s="13"/>
      <c r="B207" s="240"/>
      <c r="C207" s="241"/>
      <c r="D207" s="242" t="s">
        <v>233</v>
      </c>
      <c r="E207" s="243" t="s">
        <v>1</v>
      </c>
      <c r="F207" s="244" t="s">
        <v>1117</v>
      </c>
      <c r="G207" s="241"/>
      <c r="H207" s="243" t="s">
        <v>1</v>
      </c>
      <c r="I207" s="245"/>
      <c r="J207" s="241"/>
      <c r="K207" s="241"/>
      <c r="L207" s="246"/>
      <c r="M207" s="247"/>
      <c r="N207" s="248"/>
      <c r="O207" s="248"/>
      <c r="P207" s="248"/>
      <c r="Q207" s="248"/>
      <c r="R207" s="248"/>
      <c r="S207" s="248"/>
      <c r="T207" s="24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0" t="s">
        <v>233</v>
      </c>
      <c r="AU207" s="250" t="s">
        <v>88</v>
      </c>
      <c r="AV207" s="13" t="s">
        <v>86</v>
      </c>
      <c r="AW207" s="13" t="s">
        <v>35</v>
      </c>
      <c r="AX207" s="13" t="s">
        <v>79</v>
      </c>
      <c r="AY207" s="250" t="s">
        <v>140</v>
      </c>
    </row>
    <row r="208" s="14" customFormat="1">
      <c r="A208" s="14"/>
      <c r="B208" s="251"/>
      <c r="C208" s="252"/>
      <c r="D208" s="242" t="s">
        <v>233</v>
      </c>
      <c r="E208" s="253" t="s">
        <v>1</v>
      </c>
      <c r="F208" s="254" t="s">
        <v>1122</v>
      </c>
      <c r="G208" s="252"/>
      <c r="H208" s="255">
        <v>8.2379999999999995</v>
      </c>
      <c r="I208" s="256"/>
      <c r="J208" s="252"/>
      <c r="K208" s="252"/>
      <c r="L208" s="257"/>
      <c r="M208" s="258"/>
      <c r="N208" s="259"/>
      <c r="O208" s="259"/>
      <c r="P208" s="259"/>
      <c r="Q208" s="259"/>
      <c r="R208" s="259"/>
      <c r="S208" s="259"/>
      <c r="T208" s="26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1" t="s">
        <v>233</v>
      </c>
      <c r="AU208" s="261" t="s">
        <v>88</v>
      </c>
      <c r="AV208" s="14" t="s">
        <v>88</v>
      </c>
      <c r="AW208" s="14" t="s">
        <v>35</v>
      </c>
      <c r="AX208" s="14" t="s">
        <v>86</v>
      </c>
      <c r="AY208" s="261" t="s">
        <v>140</v>
      </c>
    </row>
    <row r="209" s="2" customFormat="1" ht="33" customHeight="1">
      <c r="A209" s="40"/>
      <c r="B209" s="41"/>
      <c r="C209" s="219" t="s">
        <v>183</v>
      </c>
      <c r="D209" s="219" t="s">
        <v>141</v>
      </c>
      <c r="E209" s="220" t="s">
        <v>1123</v>
      </c>
      <c r="F209" s="221" t="s">
        <v>1124</v>
      </c>
      <c r="G209" s="222" t="s">
        <v>231</v>
      </c>
      <c r="H209" s="223">
        <v>40.054000000000002</v>
      </c>
      <c r="I209" s="224"/>
      <c r="J209" s="225">
        <f>ROUND(I209*H209,2)</f>
        <v>0</v>
      </c>
      <c r="K209" s="226"/>
      <c r="L209" s="46"/>
      <c r="M209" s="227" t="s">
        <v>1</v>
      </c>
      <c r="N209" s="228" t="s">
        <v>44</v>
      </c>
      <c r="O209" s="93"/>
      <c r="P209" s="229">
        <f>O209*H209</f>
        <v>0</v>
      </c>
      <c r="Q209" s="229">
        <v>0.43930000000000002</v>
      </c>
      <c r="R209" s="229">
        <f>Q209*H209</f>
        <v>17.595722200000001</v>
      </c>
      <c r="S209" s="229">
        <v>0</v>
      </c>
      <c r="T209" s="230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31" t="s">
        <v>145</v>
      </c>
      <c r="AT209" s="231" t="s">
        <v>141</v>
      </c>
      <c r="AU209" s="231" t="s">
        <v>88</v>
      </c>
      <c r="AY209" s="19" t="s">
        <v>140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9" t="s">
        <v>86</v>
      </c>
      <c r="BK209" s="232">
        <f>ROUND(I209*H209,2)</f>
        <v>0</v>
      </c>
      <c r="BL209" s="19" t="s">
        <v>145</v>
      </c>
      <c r="BM209" s="231" t="s">
        <v>1125</v>
      </c>
    </row>
    <row r="210" s="13" customFormat="1">
      <c r="A210" s="13"/>
      <c r="B210" s="240"/>
      <c r="C210" s="241"/>
      <c r="D210" s="242" t="s">
        <v>233</v>
      </c>
      <c r="E210" s="243" t="s">
        <v>1</v>
      </c>
      <c r="F210" s="244" t="s">
        <v>1117</v>
      </c>
      <c r="G210" s="241"/>
      <c r="H210" s="243" t="s">
        <v>1</v>
      </c>
      <c r="I210" s="245"/>
      <c r="J210" s="241"/>
      <c r="K210" s="241"/>
      <c r="L210" s="246"/>
      <c r="M210" s="247"/>
      <c r="N210" s="248"/>
      <c r="O210" s="248"/>
      <c r="P210" s="248"/>
      <c r="Q210" s="248"/>
      <c r="R210" s="248"/>
      <c r="S210" s="248"/>
      <c r="T210" s="24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0" t="s">
        <v>233</v>
      </c>
      <c r="AU210" s="250" t="s">
        <v>88</v>
      </c>
      <c r="AV210" s="13" t="s">
        <v>86</v>
      </c>
      <c r="AW210" s="13" t="s">
        <v>35</v>
      </c>
      <c r="AX210" s="13" t="s">
        <v>79</v>
      </c>
      <c r="AY210" s="250" t="s">
        <v>140</v>
      </c>
    </row>
    <row r="211" s="14" customFormat="1">
      <c r="A211" s="14"/>
      <c r="B211" s="251"/>
      <c r="C211" s="252"/>
      <c r="D211" s="242" t="s">
        <v>233</v>
      </c>
      <c r="E211" s="253" t="s">
        <v>1</v>
      </c>
      <c r="F211" s="254" t="s">
        <v>1126</v>
      </c>
      <c r="G211" s="252"/>
      <c r="H211" s="255">
        <v>47.578000000000003</v>
      </c>
      <c r="I211" s="256"/>
      <c r="J211" s="252"/>
      <c r="K211" s="252"/>
      <c r="L211" s="257"/>
      <c r="M211" s="258"/>
      <c r="N211" s="259"/>
      <c r="O211" s="259"/>
      <c r="P211" s="259"/>
      <c r="Q211" s="259"/>
      <c r="R211" s="259"/>
      <c r="S211" s="259"/>
      <c r="T211" s="26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1" t="s">
        <v>233</v>
      </c>
      <c r="AU211" s="261" t="s">
        <v>88</v>
      </c>
      <c r="AV211" s="14" t="s">
        <v>88</v>
      </c>
      <c r="AW211" s="14" t="s">
        <v>35</v>
      </c>
      <c r="AX211" s="14" t="s">
        <v>79</v>
      </c>
      <c r="AY211" s="261" t="s">
        <v>140</v>
      </c>
    </row>
    <row r="212" s="14" customFormat="1">
      <c r="A212" s="14"/>
      <c r="B212" s="251"/>
      <c r="C212" s="252"/>
      <c r="D212" s="242" t="s">
        <v>233</v>
      </c>
      <c r="E212" s="253" t="s">
        <v>1</v>
      </c>
      <c r="F212" s="254" t="s">
        <v>1127</v>
      </c>
      <c r="G212" s="252"/>
      <c r="H212" s="255">
        <v>-7.524</v>
      </c>
      <c r="I212" s="256"/>
      <c r="J212" s="252"/>
      <c r="K212" s="252"/>
      <c r="L212" s="257"/>
      <c r="M212" s="258"/>
      <c r="N212" s="259"/>
      <c r="O212" s="259"/>
      <c r="P212" s="259"/>
      <c r="Q212" s="259"/>
      <c r="R212" s="259"/>
      <c r="S212" s="259"/>
      <c r="T212" s="26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1" t="s">
        <v>233</v>
      </c>
      <c r="AU212" s="261" t="s">
        <v>88</v>
      </c>
      <c r="AV212" s="14" t="s">
        <v>88</v>
      </c>
      <c r="AW212" s="14" t="s">
        <v>35</v>
      </c>
      <c r="AX212" s="14" t="s">
        <v>79</v>
      </c>
      <c r="AY212" s="261" t="s">
        <v>140</v>
      </c>
    </row>
    <row r="213" s="15" customFormat="1">
      <c r="A213" s="15"/>
      <c r="B213" s="262"/>
      <c r="C213" s="263"/>
      <c r="D213" s="242" t="s">
        <v>233</v>
      </c>
      <c r="E213" s="264" t="s">
        <v>1</v>
      </c>
      <c r="F213" s="265" t="s">
        <v>286</v>
      </c>
      <c r="G213" s="263"/>
      <c r="H213" s="266">
        <v>40.054000000000002</v>
      </c>
      <c r="I213" s="267"/>
      <c r="J213" s="263"/>
      <c r="K213" s="263"/>
      <c r="L213" s="268"/>
      <c r="M213" s="269"/>
      <c r="N213" s="270"/>
      <c r="O213" s="270"/>
      <c r="P213" s="270"/>
      <c r="Q213" s="270"/>
      <c r="R213" s="270"/>
      <c r="S213" s="270"/>
      <c r="T213" s="271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2" t="s">
        <v>233</v>
      </c>
      <c r="AU213" s="272" t="s">
        <v>88</v>
      </c>
      <c r="AV213" s="15" t="s">
        <v>145</v>
      </c>
      <c r="AW213" s="15" t="s">
        <v>35</v>
      </c>
      <c r="AX213" s="15" t="s">
        <v>86</v>
      </c>
      <c r="AY213" s="272" t="s">
        <v>140</v>
      </c>
    </row>
    <row r="214" s="2" customFormat="1" ht="33" customHeight="1">
      <c r="A214" s="40"/>
      <c r="B214" s="41"/>
      <c r="C214" s="219" t="s">
        <v>336</v>
      </c>
      <c r="D214" s="219" t="s">
        <v>141</v>
      </c>
      <c r="E214" s="220" t="s">
        <v>1128</v>
      </c>
      <c r="F214" s="221" t="s">
        <v>1129</v>
      </c>
      <c r="G214" s="222" t="s">
        <v>289</v>
      </c>
      <c r="H214" s="223">
        <v>4</v>
      </c>
      <c r="I214" s="224"/>
      <c r="J214" s="225">
        <f>ROUND(I214*H214,2)</f>
        <v>0</v>
      </c>
      <c r="K214" s="226"/>
      <c r="L214" s="46"/>
      <c r="M214" s="227" t="s">
        <v>1</v>
      </c>
      <c r="N214" s="228" t="s">
        <v>44</v>
      </c>
      <c r="O214" s="93"/>
      <c r="P214" s="229">
        <f>O214*H214</f>
        <v>0</v>
      </c>
      <c r="Q214" s="229">
        <v>0.03304</v>
      </c>
      <c r="R214" s="229">
        <f>Q214*H214</f>
        <v>0.13216</v>
      </c>
      <c r="S214" s="229">
        <v>0</v>
      </c>
      <c r="T214" s="230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31" t="s">
        <v>145</v>
      </c>
      <c r="AT214" s="231" t="s">
        <v>141</v>
      </c>
      <c r="AU214" s="231" t="s">
        <v>88</v>
      </c>
      <c r="AY214" s="19" t="s">
        <v>140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9" t="s">
        <v>86</v>
      </c>
      <c r="BK214" s="232">
        <f>ROUND(I214*H214,2)</f>
        <v>0</v>
      </c>
      <c r="BL214" s="19" t="s">
        <v>145</v>
      </c>
      <c r="BM214" s="231" t="s">
        <v>1130</v>
      </c>
    </row>
    <row r="215" s="2" customFormat="1" ht="16.5" customHeight="1">
      <c r="A215" s="40"/>
      <c r="B215" s="41"/>
      <c r="C215" s="219" t="s">
        <v>186</v>
      </c>
      <c r="D215" s="219" t="s">
        <v>141</v>
      </c>
      <c r="E215" s="220" t="s">
        <v>1131</v>
      </c>
      <c r="F215" s="221" t="s">
        <v>1132</v>
      </c>
      <c r="G215" s="222" t="s">
        <v>289</v>
      </c>
      <c r="H215" s="223">
        <v>4</v>
      </c>
      <c r="I215" s="224"/>
      <c r="J215" s="225">
        <f>ROUND(I215*H215,2)</f>
        <v>0</v>
      </c>
      <c r="K215" s="226"/>
      <c r="L215" s="46"/>
      <c r="M215" s="227" t="s">
        <v>1</v>
      </c>
      <c r="N215" s="228" t="s">
        <v>44</v>
      </c>
      <c r="O215" s="93"/>
      <c r="P215" s="229">
        <f>O215*H215</f>
        <v>0</v>
      </c>
      <c r="Q215" s="229">
        <v>0.046449999999999998</v>
      </c>
      <c r="R215" s="229">
        <f>Q215*H215</f>
        <v>0.18579999999999999</v>
      </c>
      <c r="S215" s="229">
        <v>0</v>
      </c>
      <c r="T215" s="230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31" t="s">
        <v>145</v>
      </c>
      <c r="AT215" s="231" t="s">
        <v>141</v>
      </c>
      <c r="AU215" s="231" t="s">
        <v>88</v>
      </c>
      <c r="AY215" s="19" t="s">
        <v>140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9" t="s">
        <v>86</v>
      </c>
      <c r="BK215" s="232">
        <f>ROUND(I215*H215,2)</f>
        <v>0</v>
      </c>
      <c r="BL215" s="19" t="s">
        <v>145</v>
      </c>
      <c r="BM215" s="231" t="s">
        <v>1133</v>
      </c>
    </row>
    <row r="216" s="2" customFormat="1" ht="24.15" customHeight="1">
      <c r="A216" s="40"/>
      <c r="B216" s="41"/>
      <c r="C216" s="219" t="s">
        <v>343</v>
      </c>
      <c r="D216" s="219" t="s">
        <v>141</v>
      </c>
      <c r="E216" s="220" t="s">
        <v>297</v>
      </c>
      <c r="F216" s="221" t="s">
        <v>298</v>
      </c>
      <c r="G216" s="222" t="s">
        <v>247</v>
      </c>
      <c r="H216" s="223">
        <v>5.8719999999999999</v>
      </c>
      <c r="I216" s="224"/>
      <c r="J216" s="225">
        <f>ROUND(I216*H216,2)</f>
        <v>0</v>
      </c>
      <c r="K216" s="226"/>
      <c r="L216" s="46"/>
      <c r="M216" s="227" t="s">
        <v>1</v>
      </c>
      <c r="N216" s="228" t="s">
        <v>44</v>
      </c>
      <c r="O216" s="93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31" t="s">
        <v>145</v>
      </c>
      <c r="AT216" s="231" t="s">
        <v>141</v>
      </c>
      <c r="AU216" s="231" t="s">
        <v>88</v>
      </c>
      <c r="AY216" s="19" t="s">
        <v>140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9" t="s">
        <v>86</v>
      </c>
      <c r="BK216" s="232">
        <f>ROUND(I216*H216,2)</f>
        <v>0</v>
      </c>
      <c r="BL216" s="19" t="s">
        <v>145</v>
      </c>
      <c r="BM216" s="231" t="s">
        <v>1134</v>
      </c>
    </row>
    <row r="217" s="2" customFormat="1" ht="21.75" customHeight="1">
      <c r="A217" s="40"/>
      <c r="B217" s="41"/>
      <c r="C217" s="273" t="s">
        <v>347</v>
      </c>
      <c r="D217" s="273" t="s">
        <v>300</v>
      </c>
      <c r="E217" s="274" t="s">
        <v>1135</v>
      </c>
      <c r="F217" s="275" t="s">
        <v>1136</v>
      </c>
      <c r="G217" s="276" t="s">
        <v>247</v>
      </c>
      <c r="H217" s="277">
        <v>0.51900000000000002</v>
      </c>
      <c r="I217" s="278"/>
      <c r="J217" s="279">
        <f>ROUND(I217*H217,2)</f>
        <v>0</v>
      </c>
      <c r="K217" s="280"/>
      <c r="L217" s="281"/>
      <c r="M217" s="282" t="s">
        <v>1</v>
      </c>
      <c r="N217" s="283" t="s">
        <v>44</v>
      </c>
      <c r="O217" s="93"/>
      <c r="P217" s="229">
        <f>O217*H217</f>
        <v>0</v>
      </c>
      <c r="Q217" s="229">
        <v>1</v>
      </c>
      <c r="R217" s="229">
        <f>Q217*H217</f>
        <v>0.51900000000000002</v>
      </c>
      <c r="S217" s="229">
        <v>0</v>
      </c>
      <c r="T217" s="230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1" t="s">
        <v>165</v>
      </c>
      <c r="AT217" s="231" t="s">
        <v>300</v>
      </c>
      <c r="AU217" s="231" t="s">
        <v>88</v>
      </c>
      <c r="AY217" s="19" t="s">
        <v>140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9" t="s">
        <v>86</v>
      </c>
      <c r="BK217" s="232">
        <f>ROUND(I217*H217,2)</f>
        <v>0</v>
      </c>
      <c r="BL217" s="19" t="s">
        <v>145</v>
      </c>
      <c r="BM217" s="231" t="s">
        <v>1137</v>
      </c>
    </row>
    <row r="218" s="13" customFormat="1">
      <c r="A218" s="13"/>
      <c r="B218" s="240"/>
      <c r="C218" s="241"/>
      <c r="D218" s="242" t="s">
        <v>233</v>
      </c>
      <c r="E218" s="243" t="s">
        <v>1</v>
      </c>
      <c r="F218" s="244" t="s">
        <v>1138</v>
      </c>
      <c r="G218" s="241"/>
      <c r="H218" s="243" t="s">
        <v>1</v>
      </c>
      <c r="I218" s="245"/>
      <c r="J218" s="241"/>
      <c r="K218" s="241"/>
      <c r="L218" s="246"/>
      <c r="M218" s="247"/>
      <c r="N218" s="248"/>
      <c r="O218" s="248"/>
      <c r="P218" s="248"/>
      <c r="Q218" s="248"/>
      <c r="R218" s="248"/>
      <c r="S218" s="248"/>
      <c r="T218" s="24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0" t="s">
        <v>233</v>
      </c>
      <c r="AU218" s="250" t="s">
        <v>88</v>
      </c>
      <c r="AV218" s="13" t="s">
        <v>86</v>
      </c>
      <c r="AW218" s="13" t="s">
        <v>35</v>
      </c>
      <c r="AX218" s="13" t="s">
        <v>79</v>
      </c>
      <c r="AY218" s="250" t="s">
        <v>140</v>
      </c>
    </row>
    <row r="219" s="14" customFormat="1">
      <c r="A219" s="14"/>
      <c r="B219" s="251"/>
      <c r="C219" s="252"/>
      <c r="D219" s="242" t="s">
        <v>233</v>
      </c>
      <c r="E219" s="253" t="s">
        <v>1</v>
      </c>
      <c r="F219" s="254" t="s">
        <v>1139</v>
      </c>
      <c r="G219" s="252"/>
      <c r="H219" s="255">
        <v>0.51900000000000002</v>
      </c>
      <c r="I219" s="256"/>
      <c r="J219" s="252"/>
      <c r="K219" s="252"/>
      <c r="L219" s="257"/>
      <c r="M219" s="258"/>
      <c r="N219" s="259"/>
      <c r="O219" s="259"/>
      <c r="P219" s="259"/>
      <c r="Q219" s="259"/>
      <c r="R219" s="259"/>
      <c r="S219" s="259"/>
      <c r="T219" s="26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1" t="s">
        <v>233</v>
      </c>
      <c r="AU219" s="261" t="s">
        <v>88</v>
      </c>
      <c r="AV219" s="14" t="s">
        <v>88</v>
      </c>
      <c r="AW219" s="14" t="s">
        <v>35</v>
      </c>
      <c r="AX219" s="14" t="s">
        <v>86</v>
      </c>
      <c r="AY219" s="261" t="s">
        <v>140</v>
      </c>
    </row>
    <row r="220" s="2" customFormat="1" ht="16.5" customHeight="1">
      <c r="A220" s="40"/>
      <c r="B220" s="41"/>
      <c r="C220" s="273" t="s">
        <v>351</v>
      </c>
      <c r="D220" s="273" t="s">
        <v>300</v>
      </c>
      <c r="E220" s="274" t="s">
        <v>1140</v>
      </c>
      <c r="F220" s="275" t="s">
        <v>1141</v>
      </c>
      <c r="G220" s="276" t="s">
        <v>247</v>
      </c>
      <c r="H220" s="277">
        <v>3.9129999999999998</v>
      </c>
      <c r="I220" s="278"/>
      <c r="J220" s="279">
        <f>ROUND(I220*H220,2)</f>
        <v>0</v>
      </c>
      <c r="K220" s="280"/>
      <c r="L220" s="281"/>
      <c r="M220" s="282" t="s">
        <v>1</v>
      </c>
      <c r="N220" s="283" t="s">
        <v>44</v>
      </c>
      <c r="O220" s="93"/>
      <c r="P220" s="229">
        <f>O220*H220</f>
        <v>0</v>
      </c>
      <c r="Q220" s="229">
        <v>1</v>
      </c>
      <c r="R220" s="229">
        <f>Q220*H220</f>
        <v>3.9129999999999998</v>
      </c>
      <c r="S220" s="229">
        <v>0</v>
      </c>
      <c r="T220" s="230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1" t="s">
        <v>165</v>
      </c>
      <c r="AT220" s="231" t="s">
        <v>300</v>
      </c>
      <c r="AU220" s="231" t="s">
        <v>88</v>
      </c>
      <c r="AY220" s="19" t="s">
        <v>140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9" t="s">
        <v>86</v>
      </c>
      <c r="BK220" s="232">
        <f>ROUND(I220*H220,2)</f>
        <v>0</v>
      </c>
      <c r="BL220" s="19" t="s">
        <v>145</v>
      </c>
      <c r="BM220" s="231" t="s">
        <v>1142</v>
      </c>
    </row>
    <row r="221" s="13" customFormat="1">
      <c r="A221" s="13"/>
      <c r="B221" s="240"/>
      <c r="C221" s="241"/>
      <c r="D221" s="242" t="s">
        <v>233</v>
      </c>
      <c r="E221" s="243" t="s">
        <v>1</v>
      </c>
      <c r="F221" s="244" t="s">
        <v>1143</v>
      </c>
      <c r="G221" s="241"/>
      <c r="H221" s="243" t="s">
        <v>1</v>
      </c>
      <c r="I221" s="245"/>
      <c r="J221" s="241"/>
      <c r="K221" s="241"/>
      <c r="L221" s="246"/>
      <c r="M221" s="247"/>
      <c r="N221" s="248"/>
      <c r="O221" s="248"/>
      <c r="P221" s="248"/>
      <c r="Q221" s="248"/>
      <c r="R221" s="248"/>
      <c r="S221" s="248"/>
      <c r="T221" s="24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0" t="s">
        <v>233</v>
      </c>
      <c r="AU221" s="250" t="s">
        <v>88</v>
      </c>
      <c r="AV221" s="13" t="s">
        <v>86</v>
      </c>
      <c r="AW221" s="13" t="s">
        <v>35</v>
      </c>
      <c r="AX221" s="13" t="s">
        <v>79</v>
      </c>
      <c r="AY221" s="250" t="s">
        <v>140</v>
      </c>
    </row>
    <row r="222" s="14" customFormat="1">
      <c r="A222" s="14"/>
      <c r="B222" s="251"/>
      <c r="C222" s="252"/>
      <c r="D222" s="242" t="s">
        <v>233</v>
      </c>
      <c r="E222" s="253" t="s">
        <v>1</v>
      </c>
      <c r="F222" s="254" t="s">
        <v>1144</v>
      </c>
      <c r="G222" s="252"/>
      <c r="H222" s="255">
        <v>3.9129999999999998</v>
      </c>
      <c r="I222" s="256"/>
      <c r="J222" s="252"/>
      <c r="K222" s="252"/>
      <c r="L222" s="257"/>
      <c r="M222" s="258"/>
      <c r="N222" s="259"/>
      <c r="O222" s="259"/>
      <c r="P222" s="259"/>
      <c r="Q222" s="259"/>
      <c r="R222" s="259"/>
      <c r="S222" s="259"/>
      <c r="T222" s="26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1" t="s">
        <v>233</v>
      </c>
      <c r="AU222" s="261" t="s">
        <v>88</v>
      </c>
      <c r="AV222" s="14" t="s">
        <v>88</v>
      </c>
      <c r="AW222" s="14" t="s">
        <v>35</v>
      </c>
      <c r="AX222" s="14" t="s">
        <v>86</v>
      </c>
      <c r="AY222" s="261" t="s">
        <v>140</v>
      </c>
    </row>
    <row r="223" s="2" customFormat="1" ht="16.5" customHeight="1">
      <c r="A223" s="40"/>
      <c r="B223" s="41"/>
      <c r="C223" s="273" t="s">
        <v>358</v>
      </c>
      <c r="D223" s="273" t="s">
        <v>300</v>
      </c>
      <c r="E223" s="274" t="s">
        <v>1145</v>
      </c>
      <c r="F223" s="275" t="s">
        <v>1146</v>
      </c>
      <c r="G223" s="276" t="s">
        <v>247</v>
      </c>
      <c r="H223" s="277">
        <v>0.69199999999999995</v>
      </c>
      <c r="I223" s="278"/>
      <c r="J223" s="279">
        <f>ROUND(I223*H223,2)</f>
        <v>0</v>
      </c>
      <c r="K223" s="280"/>
      <c r="L223" s="281"/>
      <c r="M223" s="282" t="s">
        <v>1</v>
      </c>
      <c r="N223" s="283" t="s">
        <v>44</v>
      </c>
      <c r="O223" s="93"/>
      <c r="P223" s="229">
        <f>O223*H223</f>
        <v>0</v>
      </c>
      <c r="Q223" s="229">
        <v>1</v>
      </c>
      <c r="R223" s="229">
        <f>Q223*H223</f>
        <v>0.69199999999999995</v>
      </c>
      <c r="S223" s="229">
        <v>0</v>
      </c>
      <c r="T223" s="230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31" t="s">
        <v>165</v>
      </c>
      <c r="AT223" s="231" t="s">
        <v>300</v>
      </c>
      <c r="AU223" s="231" t="s">
        <v>88</v>
      </c>
      <c r="AY223" s="19" t="s">
        <v>140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9" t="s">
        <v>86</v>
      </c>
      <c r="BK223" s="232">
        <f>ROUND(I223*H223,2)</f>
        <v>0</v>
      </c>
      <c r="BL223" s="19" t="s">
        <v>145</v>
      </c>
      <c r="BM223" s="231" t="s">
        <v>1147</v>
      </c>
    </row>
    <row r="224" s="13" customFormat="1">
      <c r="A224" s="13"/>
      <c r="B224" s="240"/>
      <c r="C224" s="241"/>
      <c r="D224" s="242" t="s">
        <v>233</v>
      </c>
      <c r="E224" s="243" t="s">
        <v>1</v>
      </c>
      <c r="F224" s="244" t="s">
        <v>1143</v>
      </c>
      <c r="G224" s="241"/>
      <c r="H224" s="243" t="s">
        <v>1</v>
      </c>
      <c r="I224" s="245"/>
      <c r="J224" s="241"/>
      <c r="K224" s="241"/>
      <c r="L224" s="246"/>
      <c r="M224" s="247"/>
      <c r="N224" s="248"/>
      <c r="O224" s="248"/>
      <c r="P224" s="248"/>
      <c r="Q224" s="248"/>
      <c r="R224" s="248"/>
      <c r="S224" s="248"/>
      <c r="T224" s="24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0" t="s">
        <v>233</v>
      </c>
      <c r="AU224" s="250" t="s">
        <v>88</v>
      </c>
      <c r="AV224" s="13" t="s">
        <v>86</v>
      </c>
      <c r="AW224" s="13" t="s">
        <v>35</v>
      </c>
      <c r="AX224" s="13" t="s">
        <v>79</v>
      </c>
      <c r="AY224" s="250" t="s">
        <v>140</v>
      </c>
    </row>
    <row r="225" s="14" customFormat="1">
      <c r="A225" s="14"/>
      <c r="B225" s="251"/>
      <c r="C225" s="252"/>
      <c r="D225" s="242" t="s">
        <v>233</v>
      </c>
      <c r="E225" s="253" t="s">
        <v>1</v>
      </c>
      <c r="F225" s="254" t="s">
        <v>1148</v>
      </c>
      <c r="G225" s="252"/>
      <c r="H225" s="255">
        <v>0.69199999999999995</v>
      </c>
      <c r="I225" s="256"/>
      <c r="J225" s="252"/>
      <c r="K225" s="252"/>
      <c r="L225" s="257"/>
      <c r="M225" s="258"/>
      <c r="N225" s="259"/>
      <c r="O225" s="259"/>
      <c r="P225" s="259"/>
      <c r="Q225" s="259"/>
      <c r="R225" s="259"/>
      <c r="S225" s="259"/>
      <c r="T225" s="26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1" t="s">
        <v>233</v>
      </c>
      <c r="AU225" s="261" t="s">
        <v>88</v>
      </c>
      <c r="AV225" s="14" t="s">
        <v>88</v>
      </c>
      <c r="AW225" s="14" t="s">
        <v>35</v>
      </c>
      <c r="AX225" s="14" t="s">
        <v>86</v>
      </c>
      <c r="AY225" s="261" t="s">
        <v>140</v>
      </c>
    </row>
    <row r="226" s="2" customFormat="1" ht="16.5" customHeight="1">
      <c r="A226" s="40"/>
      <c r="B226" s="41"/>
      <c r="C226" s="273" t="s">
        <v>364</v>
      </c>
      <c r="D226" s="273" t="s">
        <v>300</v>
      </c>
      <c r="E226" s="274" t="s">
        <v>301</v>
      </c>
      <c r="F226" s="275" t="s">
        <v>302</v>
      </c>
      <c r="G226" s="276" t="s">
        <v>247</v>
      </c>
      <c r="H226" s="277">
        <v>0.43099999999999999</v>
      </c>
      <c r="I226" s="278"/>
      <c r="J226" s="279">
        <f>ROUND(I226*H226,2)</f>
        <v>0</v>
      </c>
      <c r="K226" s="280"/>
      <c r="L226" s="281"/>
      <c r="M226" s="282" t="s">
        <v>1</v>
      </c>
      <c r="N226" s="283" t="s">
        <v>44</v>
      </c>
      <c r="O226" s="93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31" t="s">
        <v>165</v>
      </c>
      <c r="AT226" s="231" t="s">
        <v>300</v>
      </c>
      <c r="AU226" s="231" t="s">
        <v>88</v>
      </c>
      <c r="AY226" s="19" t="s">
        <v>140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9" t="s">
        <v>86</v>
      </c>
      <c r="BK226" s="232">
        <f>ROUND(I226*H226,2)</f>
        <v>0</v>
      </c>
      <c r="BL226" s="19" t="s">
        <v>145</v>
      </c>
      <c r="BM226" s="231" t="s">
        <v>1149</v>
      </c>
    </row>
    <row r="227" s="13" customFormat="1">
      <c r="A227" s="13"/>
      <c r="B227" s="240"/>
      <c r="C227" s="241"/>
      <c r="D227" s="242" t="s">
        <v>233</v>
      </c>
      <c r="E227" s="243" t="s">
        <v>1</v>
      </c>
      <c r="F227" s="244" t="s">
        <v>1150</v>
      </c>
      <c r="G227" s="241"/>
      <c r="H227" s="243" t="s">
        <v>1</v>
      </c>
      <c r="I227" s="245"/>
      <c r="J227" s="241"/>
      <c r="K227" s="241"/>
      <c r="L227" s="246"/>
      <c r="M227" s="247"/>
      <c r="N227" s="248"/>
      <c r="O227" s="248"/>
      <c r="P227" s="248"/>
      <c r="Q227" s="248"/>
      <c r="R227" s="248"/>
      <c r="S227" s="248"/>
      <c r="T227" s="24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0" t="s">
        <v>233</v>
      </c>
      <c r="AU227" s="250" t="s">
        <v>88</v>
      </c>
      <c r="AV227" s="13" t="s">
        <v>86</v>
      </c>
      <c r="AW227" s="13" t="s">
        <v>35</v>
      </c>
      <c r="AX227" s="13" t="s">
        <v>79</v>
      </c>
      <c r="AY227" s="250" t="s">
        <v>140</v>
      </c>
    </row>
    <row r="228" s="14" customFormat="1">
      <c r="A228" s="14"/>
      <c r="B228" s="251"/>
      <c r="C228" s="252"/>
      <c r="D228" s="242" t="s">
        <v>233</v>
      </c>
      <c r="E228" s="253" t="s">
        <v>1</v>
      </c>
      <c r="F228" s="254" t="s">
        <v>1151</v>
      </c>
      <c r="G228" s="252"/>
      <c r="H228" s="255">
        <v>0.050999999999999997</v>
      </c>
      <c r="I228" s="256"/>
      <c r="J228" s="252"/>
      <c r="K228" s="252"/>
      <c r="L228" s="257"/>
      <c r="M228" s="258"/>
      <c r="N228" s="259"/>
      <c r="O228" s="259"/>
      <c r="P228" s="259"/>
      <c r="Q228" s="259"/>
      <c r="R228" s="259"/>
      <c r="S228" s="259"/>
      <c r="T228" s="26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1" t="s">
        <v>233</v>
      </c>
      <c r="AU228" s="261" t="s">
        <v>88</v>
      </c>
      <c r="AV228" s="14" t="s">
        <v>88</v>
      </c>
      <c r="AW228" s="14" t="s">
        <v>35</v>
      </c>
      <c r="AX228" s="14" t="s">
        <v>79</v>
      </c>
      <c r="AY228" s="261" t="s">
        <v>140</v>
      </c>
    </row>
    <row r="229" s="13" customFormat="1">
      <c r="A229" s="13"/>
      <c r="B229" s="240"/>
      <c r="C229" s="241"/>
      <c r="D229" s="242" t="s">
        <v>233</v>
      </c>
      <c r="E229" s="243" t="s">
        <v>1</v>
      </c>
      <c r="F229" s="244" t="s">
        <v>1143</v>
      </c>
      <c r="G229" s="241"/>
      <c r="H229" s="243" t="s">
        <v>1</v>
      </c>
      <c r="I229" s="245"/>
      <c r="J229" s="241"/>
      <c r="K229" s="241"/>
      <c r="L229" s="246"/>
      <c r="M229" s="247"/>
      <c r="N229" s="248"/>
      <c r="O229" s="248"/>
      <c r="P229" s="248"/>
      <c r="Q229" s="248"/>
      <c r="R229" s="248"/>
      <c r="S229" s="248"/>
      <c r="T229" s="24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0" t="s">
        <v>233</v>
      </c>
      <c r="AU229" s="250" t="s">
        <v>88</v>
      </c>
      <c r="AV229" s="13" t="s">
        <v>86</v>
      </c>
      <c r="AW229" s="13" t="s">
        <v>35</v>
      </c>
      <c r="AX229" s="13" t="s">
        <v>79</v>
      </c>
      <c r="AY229" s="250" t="s">
        <v>140</v>
      </c>
    </row>
    <row r="230" s="14" customFormat="1">
      <c r="A230" s="14"/>
      <c r="B230" s="251"/>
      <c r="C230" s="252"/>
      <c r="D230" s="242" t="s">
        <v>233</v>
      </c>
      <c r="E230" s="253" t="s">
        <v>1</v>
      </c>
      <c r="F230" s="254" t="s">
        <v>1152</v>
      </c>
      <c r="G230" s="252"/>
      <c r="H230" s="255">
        <v>0.38</v>
      </c>
      <c r="I230" s="256"/>
      <c r="J230" s="252"/>
      <c r="K230" s="252"/>
      <c r="L230" s="257"/>
      <c r="M230" s="258"/>
      <c r="N230" s="259"/>
      <c r="O230" s="259"/>
      <c r="P230" s="259"/>
      <c r="Q230" s="259"/>
      <c r="R230" s="259"/>
      <c r="S230" s="259"/>
      <c r="T230" s="26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1" t="s">
        <v>233</v>
      </c>
      <c r="AU230" s="261" t="s">
        <v>88</v>
      </c>
      <c r="AV230" s="14" t="s">
        <v>88</v>
      </c>
      <c r="AW230" s="14" t="s">
        <v>35</v>
      </c>
      <c r="AX230" s="14" t="s">
        <v>79</v>
      </c>
      <c r="AY230" s="261" t="s">
        <v>140</v>
      </c>
    </row>
    <row r="231" s="15" customFormat="1">
      <c r="A231" s="15"/>
      <c r="B231" s="262"/>
      <c r="C231" s="263"/>
      <c r="D231" s="242" t="s">
        <v>233</v>
      </c>
      <c r="E231" s="264" t="s">
        <v>1</v>
      </c>
      <c r="F231" s="265" t="s">
        <v>286</v>
      </c>
      <c r="G231" s="263"/>
      <c r="H231" s="266">
        <v>0.43099999999999999</v>
      </c>
      <c r="I231" s="267"/>
      <c r="J231" s="263"/>
      <c r="K231" s="263"/>
      <c r="L231" s="268"/>
      <c r="M231" s="269"/>
      <c r="N231" s="270"/>
      <c r="O231" s="270"/>
      <c r="P231" s="270"/>
      <c r="Q231" s="270"/>
      <c r="R231" s="270"/>
      <c r="S231" s="270"/>
      <c r="T231" s="271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2" t="s">
        <v>233</v>
      </c>
      <c r="AU231" s="272" t="s">
        <v>88</v>
      </c>
      <c r="AV231" s="15" t="s">
        <v>145</v>
      </c>
      <c r="AW231" s="15" t="s">
        <v>35</v>
      </c>
      <c r="AX231" s="15" t="s">
        <v>86</v>
      </c>
      <c r="AY231" s="272" t="s">
        <v>140</v>
      </c>
    </row>
    <row r="232" s="2" customFormat="1" ht="21.75" customHeight="1">
      <c r="A232" s="40"/>
      <c r="B232" s="41"/>
      <c r="C232" s="273" t="s">
        <v>368</v>
      </c>
      <c r="D232" s="273" t="s">
        <v>300</v>
      </c>
      <c r="E232" s="274" t="s">
        <v>304</v>
      </c>
      <c r="F232" s="275" t="s">
        <v>305</v>
      </c>
      <c r="G232" s="276" t="s">
        <v>247</v>
      </c>
      <c r="H232" s="277">
        <v>0.059999999999999998</v>
      </c>
      <c r="I232" s="278"/>
      <c r="J232" s="279">
        <f>ROUND(I232*H232,2)</f>
        <v>0</v>
      </c>
      <c r="K232" s="280"/>
      <c r="L232" s="281"/>
      <c r="M232" s="282" t="s">
        <v>1</v>
      </c>
      <c r="N232" s="283" t="s">
        <v>44</v>
      </c>
      <c r="O232" s="93"/>
      <c r="P232" s="229">
        <f>O232*H232</f>
        <v>0</v>
      </c>
      <c r="Q232" s="229">
        <v>1</v>
      </c>
      <c r="R232" s="229">
        <f>Q232*H232</f>
        <v>0.059999999999999998</v>
      </c>
      <c r="S232" s="229">
        <v>0</v>
      </c>
      <c r="T232" s="230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31" t="s">
        <v>165</v>
      </c>
      <c r="AT232" s="231" t="s">
        <v>300</v>
      </c>
      <c r="AU232" s="231" t="s">
        <v>88</v>
      </c>
      <c r="AY232" s="19" t="s">
        <v>140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9" t="s">
        <v>86</v>
      </c>
      <c r="BK232" s="232">
        <f>ROUND(I232*H232,2)</f>
        <v>0</v>
      </c>
      <c r="BL232" s="19" t="s">
        <v>145</v>
      </c>
      <c r="BM232" s="231" t="s">
        <v>1153</v>
      </c>
    </row>
    <row r="233" s="13" customFormat="1">
      <c r="A233" s="13"/>
      <c r="B233" s="240"/>
      <c r="C233" s="241"/>
      <c r="D233" s="242" t="s">
        <v>233</v>
      </c>
      <c r="E233" s="243" t="s">
        <v>1</v>
      </c>
      <c r="F233" s="244" t="s">
        <v>1150</v>
      </c>
      <c r="G233" s="241"/>
      <c r="H233" s="243" t="s">
        <v>1</v>
      </c>
      <c r="I233" s="245"/>
      <c r="J233" s="241"/>
      <c r="K233" s="241"/>
      <c r="L233" s="246"/>
      <c r="M233" s="247"/>
      <c r="N233" s="248"/>
      <c r="O233" s="248"/>
      <c r="P233" s="248"/>
      <c r="Q233" s="248"/>
      <c r="R233" s="248"/>
      <c r="S233" s="248"/>
      <c r="T233" s="24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0" t="s">
        <v>233</v>
      </c>
      <c r="AU233" s="250" t="s">
        <v>88</v>
      </c>
      <c r="AV233" s="13" t="s">
        <v>86</v>
      </c>
      <c r="AW233" s="13" t="s">
        <v>35</v>
      </c>
      <c r="AX233" s="13" t="s">
        <v>79</v>
      </c>
      <c r="AY233" s="250" t="s">
        <v>140</v>
      </c>
    </row>
    <row r="234" s="14" customFormat="1">
      <c r="A234" s="14"/>
      <c r="B234" s="251"/>
      <c r="C234" s="252"/>
      <c r="D234" s="242" t="s">
        <v>233</v>
      </c>
      <c r="E234" s="253" t="s">
        <v>1</v>
      </c>
      <c r="F234" s="254" t="s">
        <v>1154</v>
      </c>
      <c r="G234" s="252"/>
      <c r="H234" s="255">
        <v>0.059999999999999998</v>
      </c>
      <c r="I234" s="256"/>
      <c r="J234" s="252"/>
      <c r="K234" s="252"/>
      <c r="L234" s="257"/>
      <c r="M234" s="258"/>
      <c r="N234" s="259"/>
      <c r="O234" s="259"/>
      <c r="P234" s="259"/>
      <c r="Q234" s="259"/>
      <c r="R234" s="259"/>
      <c r="S234" s="259"/>
      <c r="T234" s="26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1" t="s">
        <v>233</v>
      </c>
      <c r="AU234" s="261" t="s">
        <v>88</v>
      </c>
      <c r="AV234" s="14" t="s">
        <v>88</v>
      </c>
      <c r="AW234" s="14" t="s">
        <v>35</v>
      </c>
      <c r="AX234" s="14" t="s">
        <v>86</v>
      </c>
      <c r="AY234" s="261" t="s">
        <v>140</v>
      </c>
    </row>
    <row r="235" s="2" customFormat="1" ht="21.75" customHeight="1">
      <c r="A235" s="40"/>
      <c r="B235" s="41"/>
      <c r="C235" s="273" t="s">
        <v>372</v>
      </c>
      <c r="D235" s="273" t="s">
        <v>300</v>
      </c>
      <c r="E235" s="274" t="s">
        <v>1155</v>
      </c>
      <c r="F235" s="275" t="s">
        <v>1156</v>
      </c>
      <c r="G235" s="276" t="s">
        <v>247</v>
      </c>
      <c r="H235" s="277">
        <v>0.221</v>
      </c>
      <c r="I235" s="278"/>
      <c r="J235" s="279">
        <f>ROUND(I235*H235,2)</f>
        <v>0</v>
      </c>
      <c r="K235" s="280"/>
      <c r="L235" s="281"/>
      <c r="M235" s="282" t="s">
        <v>1</v>
      </c>
      <c r="N235" s="283" t="s">
        <v>44</v>
      </c>
      <c r="O235" s="93"/>
      <c r="P235" s="229">
        <f>O235*H235</f>
        <v>0</v>
      </c>
      <c r="Q235" s="229">
        <v>1</v>
      </c>
      <c r="R235" s="229">
        <f>Q235*H235</f>
        <v>0.221</v>
      </c>
      <c r="S235" s="229">
        <v>0</v>
      </c>
      <c r="T235" s="230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31" t="s">
        <v>165</v>
      </c>
      <c r="AT235" s="231" t="s">
        <v>300</v>
      </c>
      <c r="AU235" s="231" t="s">
        <v>88</v>
      </c>
      <c r="AY235" s="19" t="s">
        <v>140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9" t="s">
        <v>86</v>
      </c>
      <c r="BK235" s="232">
        <f>ROUND(I235*H235,2)</f>
        <v>0</v>
      </c>
      <c r="BL235" s="19" t="s">
        <v>145</v>
      </c>
      <c r="BM235" s="231" t="s">
        <v>1157</v>
      </c>
    </row>
    <row r="236" s="13" customFormat="1">
      <c r="A236" s="13"/>
      <c r="B236" s="240"/>
      <c r="C236" s="241"/>
      <c r="D236" s="242" t="s">
        <v>233</v>
      </c>
      <c r="E236" s="243" t="s">
        <v>1</v>
      </c>
      <c r="F236" s="244" t="s">
        <v>1143</v>
      </c>
      <c r="G236" s="241"/>
      <c r="H236" s="243" t="s">
        <v>1</v>
      </c>
      <c r="I236" s="245"/>
      <c r="J236" s="241"/>
      <c r="K236" s="241"/>
      <c r="L236" s="246"/>
      <c r="M236" s="247"/>
      <c r="N236" s="248"/>
      <c r="O236" s="248"/>
      <c r="P236" s="248"/>
      <c r="Q236" s="248"/>
      <c r="R236" s="248"/>
      <c r="S236" s="248"/>
      <c r="T236" s="24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0" t="s">
        <v>233</v>
      </c>
      <c r="AU236" s="250" t="s">
        <v>88</v>
      </c>
      <c r="AV236" s="13" t="s">
        <v>86</v>
      </c>
      <c r="AW236" s="13" t="s">
        <v>35</v>
      </c>
      <c r="AX236" s="13" t="s">
        <v>79</v>
      </c>
      <c r="AY236" s="250" t="s">
        <v>140</v>
      </c>
    </row>
    <row r="237" s="14" customFormat="1">
      <c r="A237" s="14"/>
      <c r="B237" s="251"/>
      <c r="C237" s="252"/>
      <c r="D237" s="242" t="s">
        <v>233</v>
      </c>
      <c r="E237" s="253" t="s">
        <v>1</v>
      </c>
      <c r="F237" s="254" t="s">
        <v>1158</v>
      </c>
      <c r="G237" s="252"/>
      <c r="H237" s="255">
        <v>0.221</v>
      </c>
      <c r="I237" s="256"/>
      <c r="J237" s="252"/>
      <c r="K237" s="252"/>
      <c r="L237" s="257"/>
      <c r="M237" s="258"/>
      <c r="N237" s="259"/>
      <c r="O237" s="259"/>
      <c r="P237" s="259"/>
      <c r="Q237" s="259"/>
      <c r="R237" s="259"/>
      <c r="S237" s="259"/>
      <c r="T237" s="26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1" t="s">
        <v>233</v>
      </c>
      <c r="AU237" s="261" t="s">
        <v>88</v>
      </c>
      <c r="AV237" s="14" t="s">
        <v>88</v>
      </c>
      <c r="AW237" s="14" t="s">
        <v>35</v>
      </c>
      <c r="AX237" s="14" t="s">
        <v>86</v>
      </c>
      <c r="AY237" s="261" t="s">
        <v>140</v>
      </c>
    </row>
    <row r="238" s="2" customFormat="1" ht="24.15" customHeight="1">
      <c r="A238" s="40"/>
      <c r="B238" s="41"/>
      <c r="C238" s="273" t="s">
        <v>376</v>
      </c>
      <c r="D238" s="273" t="s">
        <v>300</v>
      </c>
      <c r="E238" s="274" t="s">
        <v>1159</v>
      </c>
      <c r="F238" s="275" t="s">
        <v>1160</v>
      </c>
      <c r="G238" s="276" t="s">
        <v>247</v>
      </c>
      <c r="H238" s="277">
        <v>0.035999999999999997</v>
      </c>
      <c r="I238" s="278"/>
      <c r="J238" s="279">
        <f>ROUND(I238*H238,2)</f>
        <v>0</v>
      </c>
      <c r="K238" s="280"/>
      <c r="L238" s="281"/>
      <c r="M238" s="282" t="s">
        <v>1</v>
      </c>
      <c r="N238" s="283" t="s">
        <v>44</v>
      </c>
      <c r="O238" s="93"/>
      <c r="P238" s="229">
        <f>O238*H238</f>
        <v>0</v>
      </c>
      <c r="Q238" s="229">
        <v>1</v>
      </c>
      <c r="R238" s="229">
        <f>Q238*H238</f>
        <v>0.035999999999999997</v>
      </c>
      <c r="S238" s="229">
        <v>0</v>
      </c>
      <c r="T238" s="230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31" t="s">
        <v>165</v>
      </c>
      <c r="AT238" s="231" t="s">
        <v>300</v>
      </c>
      <c r="AU238" s="231" t="s">
        <v>88</v>
      </c>
      <c r="AY238" s="19" t="s">
        <v>140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9" t="s">
        <v>86</v>
      </c>
      <c r="BK238" s="232">
        <f>ROUND(I238*H238,2)</f>
        <v>0</v>
      </c>
      <c r="BL238" s="19" t="s">
        <v>145</v>
      </c>
      <c r="BM238" s="231" t="s">
        <v>1161</v>
      </c>
    </row>
    <row r="239" s="13" customFormat="1">
      <c r="A239" s="13"/>
      <c r="B239" s="240"/>
      <c r="C239" s="241"/>
      <c r="D239" s="242" t="s">
        <v>233</v>
      </c>
      <c r="E239" s="243" t="s">
        <v>1</v>
      </c>
      <c r="F239" s="244" t="s">
        <v>1150</v>
      </c>
      <c r="G239" s="241"/>
      <c r="H239" s="243" t="s">
        <v>1</v>
      </c>
      <c r="I239" s="245"/>
      <c r="J239" s="241"/>
      <c r="K239" s="241"/>
      <c r="L239" s="246"/>
      <c r="M239" s="247"/>
      <c r="N239" s="248"/>
      <c r="O239" s="248"/>
      <c r="P239" s="248"/>
      <c r="Q239" s="248"/>
      <c r="R239" s="248"/>
      <c r="S239" s="248"/>
      <c r="T239" s="24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0" t="s">
        <v>233</v>
      </c>
      <c r="AU239" s="250" t="s">
        <v>88</v>
      </c>
      <c r="AV239" s="13" t="s">
        <v>86</v>
      </c>
      <c r="AW239" s="13" t="s">
        <v>35</v>
      </c>
      <c r="AX239" s="13" t="s">
        <v>79</v>
      </c>
      <c r="AY239" s="250" t="s">
        <v>140</v>
      </c>
    </row>
    <row r="240" s="14" customFormat="1">
      <c r="A240" s="14"/>
      <c r="B240" s="251"/>
      <c r="C240" s="252"/>
      <c r="D240" s="242" t="s">
        <v>233</v>
      </c>
      <c r="E240" s="253" t="s">
        <v>1</v>
      </c>
      <c r="F240" s="254" t="s">
        <v>1162</v>
      </c>
      <c r="G240" s="252"/>
      <c r="H240" s="255">
        <v>0.035999999999999997</v>
      </c>
      <c r="I240" s="256"/>
      <c r="J240" s="252"/>
      <c r="K240" s="252"/>
      <c r="L240" s="257"/>
      <c r="M240" s="258"/>
      <c r="N240" s="259"/>
      <c r="O240" s="259"/>
      <c r="P240" s="259"/>
      <c r="Q240" s="259"/>
      <c r="R240" s="259"/>
      <c r="S240" s="259"/>
      <c r="T240" s="26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1" t="s">
        <v>233</v>
      </c>
      <c r="AU240" s="261" t="s">
        <v>88</v>
      </c>
      <c r="AV240" s="14" t="s">
        <v>88</v>
      </c>
      <c r="AW240" s="14" t="s">
        <v>35</v>
      </c>
      <c r="AX240" s="14" t="s">
        <v>86</v>
      </c>
      <c r="AY240" s="261" t="s">
        <v>140</v>
      </c>
    </row>
    <row r="241" s="2" customFormat="1" ht="24.15" customHeight="1">
      <c r="A241" s="40"/>
      <c r="B241" s="41"/>
      <c r="C241" s="219" t="s">
        <v>381</v>
      </c>
      <c r="D241" s="219" t="s">
        <v>141</v>
      </c>
      <c r="E241" s="220" t="s">
        <v>1163</v>
      </c>
      <c r="F241" s="221" t="s">
        <v>1164</v>
      </c>
      <c r="G241" s="222" t="s">
        <v>267</v>
      </c>
      <c r="H241" s="223">
        <v>61.200000000000003</v>
      </c>
      <c r="I241" s="224"/>
      <c r="J241" s="225">
        <f>ROUND(I241*H241,2)</f>
        <v>0</v>
      </c>
      <c r="K241" s="226"/>
      <c r="L241" s="46"/>
      <c r="M241" s="227" t="s">
        <v>1</v>
      </c>
      <c r="N241" s="228" t="s">
        <v>44</v>
      </c>
      <c r="O241" s="93"/>
      <c r="P241" s="229">
        <f>O241*H241</f>
        <v>0</v>
      </c>
      <c r="Q241" s="229">
        <v>0.12185</v>
      </c>
      <c r="R241" s="229">
        <f>Q241*H241</f>
        <v>7.4572200000000004</v>
      </c>
      <c r="S241" s="229">
        <v>0</v>
      </c>
      <c r="T241" s="230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31" t="s">
        <v>145</v>
      </c>
      <c r="AT241" s="231" t="s">
        <v>141</v>
      </c>
      <c r="AU241" s="231" t="s">
        <v>88</v>
      </c>
      <c r="AY241" s="19" t="s">
        <v>140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9" t="s">
        <v>86</v>
      </c>
      <c r="BK241" s="232">
        <f>ROUND(I241*H241,2)</f>
        <v>0</v>
      </c>
      <c r="BL241" s="19" t="s">
        <v>145</v>
      </c>
      <c r="BM241" s="231" t="s">
        <v>1165</v>
      </c>
    </row>
    <row r="242" s="13" customFormat="1">
      <c r="A242" s="13"/>
      <c r="B242" s="240"/>
      <c r="C242" s="241"/>
      <c r="D242" s="242" t="s">
        <v>233</v>
      </c>
      <c r="E242" s="243" t="s">
        <v>1</v>
      </c>
      <c r="F242" s="244" t="s">
        <v>564</v>
      </c>
      <c r="G242" s="241"/>
      <c r="H242" s="243" t="s">
        <v>1</v>
      </c>
      <c r="I242" s="245"/>
      <c r="J242" s="241"/>
      <c r="K242" s="241"/>
      <c r="L242" s="246"/>
      <c r="M242" s="247"/>
      <c r="N242" s="248"/>
      <c r="O242" s="248"/>
      <c r="P242" s="248"/>
      <c r="Q242" s="248"/>
      <c r="R242" s="248"/>
      <c r="S242" s="248"/>
      <c r="T242" s="24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0" t="s">
        <v>233</v>
      </c>
      <c r="AU242" s="250" t="s">
        <v>88</v>
      </c>
      <c r="AV242" s="13" t="s">
        <v>86</v>
      </c>
      <c r="AW242" s="13" t="s">
        <v>35</v>
      </c>
      <c r="AX242" s="13" t="s">
        <v>79</v>
      </c>
      <c r="AY242" s="250" t="s">
        <v>140</v>
      </c>
    </row>
    <row r="243" s="14" customFormat="1">
      <c r="A243" s="14"/>
      <c r="B243" s="251"/>
      <c r="C243" s="252"/>
      <c r="D243" s="242" t="s">
        <v>233</v>
      </c>
      <c r="E243" s="253" t="s">
        <v>1</v>
      </c>
      <c r="F243" s="254" t="s">
        <v>1166</v>
      </c>
      <c r="G243" s="252"/>
      <c r="H243" s="255">
        <v>61.200000000000003</v>
      </c>
      <c r="I243" s="256"/>
      <c r="J243" s="252"/>
      <c r="K243" s="252"/>
      <c r="L243" s="257"/>
      <c r="M243" s="258"/>
      <c r="N243" s="259"/>
      <c r="O243" s="259"/>
      <c r="P243" s="259"/>
      <c r="Q243" s="259"/>
      <c r="R243" s="259"/>
      <c r="S243" s="259"/>
      <c r="T243" s="26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1" t="s">
        <v>233</v>
      </c>
      <c r="AU243" s="261" t="s">
        <v>88</v>
      </c>
      <c r="AV243" s="14" t="s">
        <v>88</v>
      </c>
      <c r="AW243" s="14" t="s">
        <v>35</v>
      </c>
      <c r="AX243" s="14" t="s">
        <v>86</v>
      </c>
      <c r="AY243" s="261" t="s">
        <v>140</v>
      </c>
    </row>
    <row r="244" s="2" customFormat="1" ht="33" customHeight="1">
      <c r="A244" s="40"/>
      <c r="B244" s="41"/>
      <c r="C244" s="219" t="s">
        <v>385</v>
      </c>
      <c r="D244" s="219" t="s">
        <v>141</v>
      </c>
      <c r="E244" s="220" t="s">
        <v>1167</v>
      </c>
      <c r="F244" s="221" t="s">
        <v>1168</v>
      </c>
      <c r="G244" s="222" t="s">
        <v>267</v>
      </c>
      <c r="H244" s="223">
        <v>36.200000000000003</v>
      </c>
      <c r="I244" s="224"/>
      <c r="J244" s="225">
        <f>ROUND(I244*H244,2)</f>
        <v>0</v>
      </c>
      <c r="K244" s="226"/>
      <c r="L244" s="46"/>
      <c r="M244" s="227" t="s">
        <v>1</v>
      </c>
      <c r="N244" s="228" t="s">
        <v>44</v>
      </c>
      <c r="O244" s="93"/>
      <c r="P244" s="229">
        <f>O244*H244</f>
        <v>0</v>
      </c>
      <c r="Q244" s="229">
        <v>0.087069999999999995</v>
      </c>
      <c r="R244" s="229">
        <f>Q244*H244</f>
        <v>3.1519340000000002</v>
      </c>
      <c r="S244" s="229">
        <v>0</v>
      </c>
      <c r="T244" s="230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31" t="s">
        <v>145</v>
      </c>
      <c r="AT244" s="231" t="s">
        <v>141</v>
      </c>
      <c r="AU244" s="231" t="s">
        <v>88</v>
      </c>
      <c r="AY244" s="19" t="s">
        <v>140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9" t="s">
        <v>86</v>
      </c>
      <c r="BK244" s="232">
        <f>ROUND(I244*H244,2)</f>
        <v>0</v>
      </c>
      <c r="BL244" s="19" t="s">
        <v>145</v>
      </c>
      <c r="BM244" s="231" t="s">
        <v>1169</v>
      </c>
    </row>
    <row r="245" s="13" customFormat="1">
      <c r="A245" s="13"/>
      <c r="B245" s="240"/>
      <c r="C245" s="241"/>
      <c r="D245" s="242" t="s">
        <v>233</v>
      </c>
      <c r="E245" s="243" t="s">
        <v>1</v>
      </c>
      <c r="F245" s="244" t="s">
        <v>1117</v>
      </c>
      <c r="G245" s="241"/>
      <c r="H245" s="243" t="s">
        <v>1</v>
      </c>
      <c r="I245" s="245"/>
      <c r="J245" s="241"/>
      <c r="K245" s="241"/>
      <c r="L245" s="246"/>
      <c r="M245" s="247"/>
      <c r="N245" s="248"/>
      <c r="O245" s="248"/>
      <c r="P245" s="248"/>
      <c r="Q245" s="248"/>
      <c r="R245" s="248"/>
      <c r="S245" s="248"/>
      <c r="T245" s="24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0" t="s">
        <v>233</v>
      </c>
      <c r="AU245" s="250" t="s">
        <v>88</v>
      </c>
      <c r="AV245" s="13" t="s">
        <v>86</v>
      </c>
      <c r="AW245" s="13" t="s">
        <v>35</v>
      </c>
      <c r="AX245" s="13" t="s">
        <v>79</v>
      </c>
      <c r="AY245" s="250" t="s">
        <v>140</v>
      </c>
    </row>
    <row r="246" s="14" customFormat="1">
      <c r="A246" s="14"/>
      <c r="B246" s="251"/>
      <c r="C246" s="252"/>
      <c r="D246" s="242" t="s">
        <v>233</v>
      </c>
      <c r="E246" s="253" t="s">
        <v>1</v>
      </c>
      <c r="F246" s="254" t="s">
        <v>1170</v>
      </c>
      <c r="G246" s="252"/>
      <c r="H246" s="255">
        <v>36.200000000000003</v>
      </c>
      <c r="I246" s="256"/>
      <c r="J246" s="252"/>
      <c r="K246" s="252"/>
      <c r="L246" s="257"/>
      <c r="M246" s="258"/>
      <c r="N246" s="259"/>
      <c r="O246" s="259"/>
      <c r="P246" s="259"/>
      <c r="Q246" s="259"/>
      <c r="R246" s="259"/>
      <c r="S246" s="259"/>
      <c r="T246" s="26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1" t="s">
        <v>233</v>
      </c>
      <c r="AU246" s="261" t="s">
        <v>88</v>
      </c>
      <c r="AV246" s="14" t="s">
        <v>88</v>
      </c>
      <c r="AW246" s="14" t="s">
        <v>35</v>
      </c>
      <c r="AX246" s="14" t="s">
        <v>86</v>
      </c>
      <c r="AY246" s="261" t="s">
        <v>140</v>
      </c>
    </row>
    <row r="247" s="2" customFormat="1" ht="33" customHeight="1">
      <c r="A247" s="40"/>
      <c r="B247" s="41"/>
      <c r="C247" s="219" t="s">
        <v>389</v>
      </c>
      <c r="D247" s="219" t="s">
        <v>141</v>
      </c>
      <c r="E247" s="220" t="s">
        <v>271</v>
      </c>
      <c r="F247" s="221" t="s">
        <v>272</v>
      </c>
      <c r="G247" s="222" t="s">
        <v>267</v>
      </c>
      <c r="H247" s="223">
        <v>27.300000000000001</v>
      </c>
      <c r="I247" s="224"/>
      <c r="J247" s="225">
        <f>ROUND(I247*H247,2)</f>
        <v>0</v>
      </c>
      <c r="K247" s="226"/>
      <c r="L247" s="46"/>
      <c r="M247" s="227" t="s">
        <v>1</v>
      </c>
      <c r="N247" s="228" t="s">
        <v>44</v>
      </c>
      <c r="O247" s="93"/>
      <c r="P247" s="229">
        <f>O247*H247</f>
        <v>0</v>
      </c>
      <c r="Q247" s="229">
        <v>0.10421999999999999</v>
      </c>
      <c r="R247" s="229">
        <f>Q247*H247</f>
        <v>2.8452059999999997</v>
      </c>
      <c r="S247" s="229">
        <v>0</v>
      </c>
      <c r="T247" s="230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1" t="s">
        <v>145</v>
      </c>
      <c r="AT247" s="231" t="s">
        <v>141</v>
      </c>
      <c r="AU247" s="231" t="s">
        <v>88</v>
      </c>
      <c r="AY247" s="19" t="s">
        <v>140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9" t="s">
        <v>86</v>
      </c>
      <c r="BK247" s="232">
        <f>ROUND(I247*H247,2)</f>
        <v>0</v>
      </c>
      <c r="BL247" s="19" t="s">
        <v>145</v>
      </c>
      <c r="BM247" s="231" t="s">
        <v>1171</v>
      </c>
    </row>
    <row r="248" s="13" customFormat="1">
      <c r="A248" s="13"/>
      <c r="B248" s="240"/>
      <c r="C248" s="241"/>
      <c r="D248" s="242" t="s">
        <v>233</v>
      </c>
      <c r="E248" s="243" t="s">
        <v>1</v>
      </c>
      <c r="F248" s="244" t="s">
        <v>1117</v>
      </c>
      <c r="G248" s="241"/>
      <c r="H248" s="243" t="s">
        <v>1</v>
      </c>
      <c r="I248" s="245"/>
      <c r="J248" s="241"/>
      <c r="K248" s="241"/>
      <c r="L248" s="246"/>
      <c r="M248" s="247"/>
      <c r="N248" s="248"/>
      <c r="O248" s="248"/>
      <c r="P248" s="248"/>
      <c r="Q248" s="248"/>
      <c r="R248" s="248"/>
      <c r="S248" s="248"/>
      <c r="T248" s="24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0" t="s">
        <v>233</v>
      </c>
      <c r="AU248" s="250" t="s">
        <v>88</v>
      </c>
      <c r="AV248" s="13" t="s">
        <v>86</v>
      </c>
      <c r="AW248" s="13" t="s">
        <v>35</v>
      </c>
      <c r="AX248" s="13" t="s">
        <v>79</v>
      </c>
      <c r="AY248" s="250" t="s">
        <v>140</v>
      </c>
    </row>
    <row r="249" s="14" customFormat="1">
      <c r="A249" s="14"/>
      <c r="B249" s="251"/>
      <c r="C249" s="252"/>
      <c r="D249" s="242" t="s">
        <v>233</v>
      </c>
      <c r="E249" s="253" t="s">
        <v>1</v>
      </c>
      <c r="F249" s="254" t="s">
        <v>1172</v>
      </c>
      <c r="G249" s="252"/>
      <c r="H249" s="255">
        <v>27.300000000000001</v>
      </c>
      <c r="I249" s="256"/>
      <c r="J249" s="252"/>
      <c r="K249" s="252"/>
      <c r="L249" s="257"/>
      <c r="M249" s="258"/>
      <c r="N249" s="259"/>
      <c r="O249" s="259"/>
      <c r="P249" s="259"/>
      <c r="Q249" s="259"/>
      <c r="R249" s="259"/>
      <c r="S249" s="259"/>
      <c r="T249" s="26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1" t="s">
        <v>233</v>
      </c>
      <c r="AU249" s="261" t="s">
        <v>88</v>
      </c>
      <c r="AV249" s="14" t="s">
        <v>88</v>
      </c>
      <c r="AW249" s="14" t="s">
        <v>35</v>
      </c>
      <c r="AX249" s="14" t="s">
        <v>86</v>
      </c>
      <c r="AY249" s="261" t="s">
        <v>140</v>
      </c>
    </row>
    <row r="250" s="2" customFormat="1" ht="24.15" customHeight="1">
      <c r="A250" s="40"/>
      <c r="B250" s="41"/>
      <c r="C250" s="219" t="s">
        <v>394</v>
      </c>
      <c r="D250" s="219" t="s">
        <v>141</v>
      </c>
      <c r="E250" s="220" t="s">
        <v>308</v>
      </c>
      <c r="F250" s="221" t="s">
        <v>309</v>
      </c>
      <c r="G250" s="222" t="s">
        <v>231</v>
      </c>
      <c r="H250" s="223">
        <v>0.625</v>
      </c>
      <c r="I250" s="224"/>
      <c r="J250" s="225">
        <f>ROUND(I250*H250,2)</f>
        <v>0</v>
      </c>
      <c r="K250" s="226"/>
      <c r="L250" s="46"/>
      <c r="M250" s="227" t="s">
        <v>1</v>
      </c>
      <c r="N250" s="228" t="s">
        <v>44</v>
      </c>
      <c r="O250" s="93"/>
      <c r="P250" s="229">
        <f>O250*H250</f>
        <v>0</v>
      </c>
      <c r="Q250" s="229">
        <v>0</v>
      </c>
      <c r="R250" s="229">
        <f>Q250*H250</f>
        <v>0</v>
      </c>
      <c r="S250" s="229">
        <v>0</v>
      </c>
      <c r="T250" s="230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31" t="s">
        <v>145</v>
      </c>
      <c r="AT250" s="231" t="s">
        <v>141</v>
      </c>
      <c r="AU250" s="231" t="s">
        <v>88</v>
      </c>
      <c r="AY250" s="19" t="s">
        <v>140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9" t="s">
        <v>86</v>
      </c>
      <c r="BK250" s="232">
        <f>ROUND(I250*H250,2)</f>
        <v>0</v>
      </c>
      <c r="BL250" s="19" t="s">
        <v>145</v>
      </c>
      <c r="BM250" s="231" t="s">
        <v>1173</v>
      </c>
    </row>
    <row r="251" s="13" customFormat="1">
      <c r="A251" s="13"/>
      <c r="B251" s="240"/>
      <c r="C251" s="241"/>
      <c r="D251" s="242" t="s">
        <v>233</v>
      </c>
      <c r="E251" s="243" t="s">
        <v>1</v>
      </c>
      <c r="F251" s="244" t="s">
        <v>311</v>
      </c>
      <c r="G251" s="241"/>
      <c r="H251" s="243" t="s">
        <v>1</v>
      </c>
      <c r="I251" s="245"/>
      <c r="J251" s="241"/>
      <c r="K251" s="241"/>
      <c r="L251" s="246"/>
      <c r="M251" s="247"/>
      <c r="N251" s="248"/>
      <c r="O251" s="248"/>
      <c r="P251" s="248"/>
      <c r="Q251" s="248"/>
      <c r="R251" s="248"/>
      <c r="S251" s="248"/>
      <c r="T251" s="24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0" t="s">
        <v>233</v>
      </c>
      <c r="AU251" s="250" t="s">
        <v>88</v>
      </c>
      <c r="AV251" s="13" t="s">
        <v>86</v>
      </c>
      <c r="AW251" s="13" t="s">
        <v>35</v>
      </c>
      <c r="AX251" s="13" t="s">
        <v>79</v>
      </c>
      <c r="AY251" s="250" t="s">
        <v>140</v>
      </c>
    </row>
    <row r="252" s="14" customFormat="1">
      <c r="A252" s="14"/>
      <c r="B252" s="251"/>
      <c r="C252" s="252"/>
      <c r="D252" s="242" t="s">
        <v>233</v>
      </c>
      <c r="E252" s="253" t="s">
        <v>1</v>
      </c>
      <c r="F252" s="254" t="s">
        <v>1174</v>
      </c>
      <c r="G252" s="252"/>
      <c r="H252" s="255">
        <v>0.625</v>
      </c>
      <c r="I252" s="256"/>
      <c r="J252" s="252"/>
      <c r="K252" s="252"/>
      <c r="L252" s="257"/>
      <c r="M252" s="258"/>
      <c r="N252" s="259"/>
      <c r="O252" s="259"/>
      <c r="P252" s="259"/>
      <c r="Q252" s="259"/>
      <c r="R252" s="259"/>
      <c r="S252" s="259"/>
      <c r="T252" s="26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1" t="s">
        <v>233</v>
      </c>
      <c r="AU252" s="261" t="s">
        <v>88</v>
      </c>
      <c r="AV252" s="14" t="s">
        <v>88</v>
      </c>
      <c r="AW252" s="14" t="s">
        <v>35</v>
      </c>
      <c r="AX252" s="14" t="s">
        <v>86</v>
      </c>
      <c r="AY252" s="261" t="s">
        <v>140</v>
      </c>
    </row>
    <row r="253" s="12" customFormat="1" ht="22.8" customHeight="1">
      <c r="A253" s="12"/>
      <c r="B253" s="205"/>
      <c r="C253" s="206"/>
      <c r="D253" s="207" t="s">
        <v>78</v>
      </c>
      <c r="E253" s="233" t="s">
        <v>145</v>
      </c>
      <c r="F253" s="233" t="s">
        <v>313</v>
      </c>
      <c r="G253" s="206"/>
      <c r="H253" s="206"/>
      <c r="I253" s="209"/>
      <c r="J253" s="234">
        <f>BK253</f>
        <v>0</v>
      </c>
      <c r="K253" s="206"/>
      <c r="L253" s="211"/>
      <c r="M253" s="212"/>
      <c r="N253" s="213"/>
      <c r="O253" s="213"/>
      <c r="P253" s="214">
        <f>SUM(P254:P319)</f>
        <v>0</v>
      </c>
      <c r="Q253" s="213"/>
      <c r="R253" s="214">
        <f>SUM(R254:R319)</f>
        <v>76.391391650000003</v>
      </c>
      <c r="S253" s="213"/>
      <c r="T253" s="215">
        <f>SUM(T254:T319)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6" t="s">
        <v>86</v>
      </c>
      <c r="AT253" s="217" t="s">
        <v>78</v>
      </c>
      <c r="AU253" s="217" t="s">
        <v>86</v>
      </c>
      <c r="AY253" s="216" t="s">
        <v>140</v>
      </c>
      <c r="BK253" s="218">
        <f>SUM(BK254:BK319)</f>
        <v>0</v>
      </c>
    </row>
    <row r="254" s="2" customFormat="1" ht="24.15" customHeight="1">
      <c r="A254" s="40"/>
      <c r="B254" s="41"/>
      <c r="C254" s="219" t="s">
        <v>398</v>
      </c>
      <c r="D254" s="219" t="s">
        <v>141</v>
      </c>
      <c r="E254" s="220" t="s">
        <v>1175</v>
      </c>
      <c r="F254" s="221" t="s">
        <v>1176</v>
      </c>
      <c r="G254" s="222" t="s">
        <v>289</v>
      </c>
      <c r="H254" s="223">
        <v>26</v>
      </c>
      <c r="I254" s="224"/>
      <c r="J254" s="225">
        <f>ROUND(I254*H254,2)</f>
        <v>0</v>
      </c>
      <c r="K254" s="226"/>
      <c r="L254" s="46"/>
      <c r="M254" s="227" t="s">
        <v>1</v>
      </c>
      <c r="N254" s="228" t="s">
        <v>44</v>
      </c>
      <c r="O254" s="93"/>
      <c r="P254" s="229">
        <f>O254*H254</f>
        <v>0</v>
      </c>
      <c r="Q254" s="229">
        <v>0.032509999999999997</v>
      </c>
      <c r="R254" s="229">
        <f>Q254*H254</f>
        <v>0.8452599999999999</v>
      </c>
      <c r="S254" s="229">
        <v>0</v>
      </c>
      <c r="T254" s="230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31" t="s">
        <v>145</v>
      </c>
      <c r="AT254" s="231" t="s">
        <v>141</v>
      </c>
      <c r="AU254" s="231" t="s">
        <v>88</v>
      </c>
      <c r="AY254" s="19" t="s">
        <v>140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9" t="s">
        <v>86</v>
      </c>
      <c r="BK254" s="232">
        <f>ROUND(I254*H254,2)</f>
        <v>0</v>
      </c>
      <c r="BL254" s="19" t="s">
        <v>145</v>
      </c>
      <c r="BM254" s="231" t="s">
        <v>1177</v>
      </c>
    </row>
    <row r="255" s="2" customFormat="1" ht="16.5" customHeight="1">
      <c r="A255" s="40"/>
      <c r="B255" s="41"/>
      <c r="C255" s="273" t="s">
        <v>404</v>
      </c>
      <c r="D255" s="273" t="s">
        <v>300</v>
      </c>
      <c r="E255" s="274" t="s">
        <v>1178</v>
      </c>
      <c r="F255" s="275" t="s">
        <v>1179</v>
      </c>
      <c r="G255" s="276" t="s">
        <v>289</v>
      </c>
      <c r="H255" s="277">
        <v>26</v>
      </c>
      <c r="I255" s="278"/>
      <c r="J255" s="279">
        <f>ROUND(I255*H255,2)</f>
        <v>0</v>
      </c>
      <c r="K255" s="280"/>
      <c r="L255" s="281"/>
      <c r="M255" s="282" t="s">
        <v>1</v>
      </c>
      <c r="N255" s="283" t="s">
        <v>44</v>
      </c>
      <c r="O255" s="93"/>
      <c r="P255" s="229">
        <f>O255*H255</f>
        <v>0</v>
      </c>
      <c r="Q255" s="229">
        <v>0.113</v>
      </c>
      <c r="R255" s="229">
        <f>Q255*H255</f>
        <v>2.9380000000000002</v>
      </c>
      <c r="S255" s="229">
        <v>0</v>
      </c>
      <c r="T255" s="230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31" t="s">
        <v>165</v>
      </c>
      <c r="AT255" s="231" t="s">
        <v>300</v>
      </c>
      <c r="AU255" s="231" t="s">
        <v>88</v>
      </c>
      <c r="AY255" s="19" t="s">
        <v>140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9" t="s">
        <v>86</v>
      </c>
      <c r="BK255" s="232">
        <f>ROUND(I255*H255,2)</f>
        <v>0</v>
      </c>
      <c r="BL255" s="19" t="s">
        <v>145</v>
      </c>
      <c r="BM255" s="231" t="s">
        <v>1180</v>
      </c>
    </row>
    <row r="256" s="2" customFormat="1" ht="24.15" customHeight="1">
      <c r="A256" s="40"/>
      <c r="B256" s="41"/>
      <c r="C256" s="219" t="s">
        <v>409</v>
      </c>
      <c r="D256" s="219" t="s">
        <v>141</v>
      </c>
      <c r="E256" s="220" t="s">
        <v>314</v>
      </c>
      <c r="F256" s="221" t="s">
        <v>315</v>
      </c>
      <c r="G256" s="222" t="s">
        <v>267</v>
      </c>
      <c r="H256" s="223">
        <v>84.120000000000005</v>
      </c>
      <c r="I256" s="224"/>
      <c r="J256" s="225">
        <f>ROUND(I256*H256,2)</f>
        <v>0</v>
      </c>
      <c r="K256" s="226"/>
      <c r="L256" s="46"/>
      <c r="M256" s="227" t="s">
        <v>1</v>
      </c>
      <c r="N256" s="228" t="s">
        <v>44</v>
      </c>
      <c r="O256" s="93"/>
      <c r="P256" s="229">
        <f>O256*H256</f>
        <v>0</v>
      </c>
      <c r="Q256" s="229">
        <v>0.14954000000000001</v>
      </c>
      <c r="R256" s="229">
        <f>Q256*H256</f>
        <v>12.579304800000001</v>
      </c>
      <c r="S256" s="229">
        <v>0</v>
      </c>
      <c r="T256" s="230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31" t="s">
        <v>145</v>
      </c>
      <c r="AT256" s="231" t="s">
        <v>141</v>
      </c>
      <c r="AU256" s="231" t="s">
        <v>88</v>
      </c>
      <c r="AY256" s="19" t="s">
        <v>140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9" t="s">
        <v>86</v>
      </c>
      <c r="BK256" s="232">
        <f>ROUND(I256*H256,2)</f>
        <v>0</v>
      </c>
      <c r="BL256" s="19" t="s">
        <v>145</v>
      </c>
      <c r="BM256" s="231" t="s">
        <v>1181</v>
      </c>
    </row>
    <row r="257" s="13" customFormat="1">
      <c r="A257" s="13"/>
      <c r="B257" s="240"/>
      <c r="C257" s="241"/>
      <c r="D257" s="242" t="s">
        <v>233</v>
      </c>
      <c r="E257" s="243" t="s">
        <v>1</v>
      </c>
      <c r="F257" s="244" t="s">
        <v>1150</v>
      </c>
      <c r="G257" s="241"/>
      <c r="H257" s="243" t="s">
        <v>1</v>
      </c>
      <c r="I257" s="245"/>
      <c r="J257" s="241"/>
      <c r="K257" s="241"/>
      <c r="L257" s="246"/>
      <c r="M257" s="247"/>
      <c r="N257" s="248"/>
      <c r="O257" s="248"/>
      <c r="P257" s="248"/>
      <c r="Q257" s="248"/>
      <c r="R257" s="248"/>
      <c r="S257" s="248"/>
      <c r="T257" s="24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0" t="s">
        <v>233</v>
      </c>
      <c r="AU257" s="250" t="s">
        <v>88</v>
      </c>
      <c r="AV257" s="13" t="s">
        <v>86</v>
      </c>
      <c r="AW257" s="13" t="s">
        <v>35</v>
      </c>
      <c r="AX257" s="13" t="s">
        <v>79</v>
      </c>
      <c r="AY257" s="250" t="s">
        <v>140</v>
      </c>
    </row>
    <row r="258" s="14" customFormat="1">
      <c r="A258" s="14"/>
      <c r="B258" s="251"/>
      <c r="C258" s="252"/>
      <c r="D258" s="242" t="s">
        <v>233</v>
      </c>
      <c r="E258" s="253" t="s">
        <v>1</v>
      </c>
      <c r="F258" s="254" t="s">
        <v>1182</v>
      </c>
      <c r="G258" s="252"/>
      <c r="H258" s="255">
        <v>84.120000000000005</v>
      </c>
      <c r="I258" s="256"/>
      <c r="J258" s="252"/>
      <c r="K258" s="252"/>
      <c r="L258" s="257"/>
      <c r="M258" s="258"/>
      <c r="N258" s="259"/>
      <c r="O258" s="259"/>
      <c r="P258" s="259"/>
      <c r="Q258" s="259"/>
      <c r="R258" s="259"/>
      <c r="S258" s="259"/>
      <c r="T258" s="26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1" t="s">
        <v>233</v>
      </c>
      <c r="AU258" s="261" t="s">
        <v>88</v>
      </c>
      <c r="AV258" s="14" t="s">
        <v>88</v>
      </c>
      <c r="AW258" s="14" t="s">
        <v>35</v>
      </c>
      <c r="AX258" s="14" t="s">
        <v>86</v>
      </c>
      <c r="AY258" s="261" t="s">
        <v>140</v>
      </c>
    </row>
    <row r="259" s="2" customFormat="1" ht="16.5" customHeight="1">
      <c r="A259" s="40"/>
      <c r="B259" s="41"/>
      <c r="C259" s="219" t="s">
        <v>413</v>
      </c>
      <c r="D259" s="219" t="s">
        <v>141</v>
      </c>
      <c r="E259" s="220" t="s">
        <v>323</v>
      </c>
      <c r="F259" s="221" t="s">
        <v>324</v>
      </c>
      <c r="G259" s="222" t="s">
        <v>231</v>
      </c>
      <c r="H259" s="223">
        <v>0.075999999999999998</v>
      </c>
      <c r="I259" s="224"/>
      <c r="J259" s="225">
        <f>ROUND(I259*H259,2)</f>
        <v>0</v>
      </c>
      <c r="K259" s="226"/>
      <c r="L259" s="46"/>
      <c r="M259" s="227" t="s">
        <v>1</v>
      </c>
      <c r="N259" s="228" t="s">
        <v>44</v>
      </c>
      <c r="O259" s="93"/>
      <c r="P259" s="229">
        <f>O259*H259</f>
        <v>0</v>
      </c>
      <c r="Q259" s="229">
        <v>0</v>
      </c>
      <c r="R259" s="229">
        <f>Q259*H259</f>
        <v>0</v>
      </c>
      <c r="S259" s="229">
        <v>0</v>
      </c>
      <c r="T259" s="230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31" t="s">
        <v>145</v>
      </c>
      <c r="AT259" s="231" t="s">
        <v>141</v>
      </c>
      <c r="AU259" s="231" t="s">
        <v>88</v>
      </c>
      <c r="AY259" s="19" t="s">
        <v>140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9" t="s">
        <v>86</v>
      </c>
      <c r="BK259" s="232">
        <f>ROUND(I259*H259,2)</f>
        <v>0</v>
      </c>
      <c r="BL259" s="19" t="s">
        <v>145</v>
      </c>
      <c r="BM259" s="231" t="s">
        <v>1183</v>
      </c>
    </row>
    <row r="260" s="13" customFormat="1">
      <c r="A260" s="13"/>
      <c r="B260" s="240"/>
      <c r="C260" s="241"/>
      <c r="D260" s="242" t="s">
        <v>233</v>
      </c>
      <c r="E260" s="243" t="s">
        <v>1</v>
      </c>
      <c r="F260" s="244" t="s">
        <v>1053</v>
      </c>
      <c r="G260" s="241"/>
      <c r="H260" s="243" t="s">
        <v>1</v>
      </c>
      <c r="I260" s="245"/>
      <c r="J260" s="241"/>
      <c r="K260" s="241"/>
      <c r="L260" s="246"/>
      <c r="M260" s="247"/>
      <c r="N260" s="248"/>
      <c r="O260" s="248"/>
      <c r="P260" s="248"/>
      <c r="Q260" s="248"/>
      <c r="R260" s="248"/>
      <c r="S260" s="248"/>
      <c r="T260" s="24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0" t="s">
        <v>233</v>
      </c>
      <c r="AU260" s="250" t="s">
        <v>88</v>
      </c>
      <c r="AV260" s="13" t="s">
        <v>86</v>
      </c>
      <c r="AW260" s="13" t="s">
        <v>35</v>
      </c>
      <c r="AX260" s="13" t="s">
        <v>79</v>
      </c>
      <c r="AY260" s="250" t="s">
        <v>140</v>
      </c>
    </row>
    <row r="261" s="14" customFormat="1">
      <c r="A261" s="14"/>
      <c r="B261" s="251"/>
      <c r="C261" s="252"/>
      <c r="D261" s="242" t="s">
        <v>233</v>
      </c>
      <c r="E261" s="253" t="s">
        <v>1</v>
      </c>
      <c r="F261" s="254" t="s">
        <v>1184</v>
      </c>
      <c r="G261" s="252"/>
      <c r="H261" s="255">
        <v>0.075999999999999998</v>
      </c>
      <c r="I261" s="256"/>
      <c r="J261" s="252"/>
      <c r="K261" s="252"/>
      <c r="L261" s="257"/>
      <c r="M261" s="258"/>
      <c r="N261" s="259"/>
      <c r="O261" s="259"/>
      <c r="P261" s="259"/>
      <c r="Q261" s="259"/>
      <c r="R261" s="259"/>
      <c r="S261" s="259"/>
      <c r="T261" s="26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1" t="s">
        <v>233</v>
      </c>
      <c r="AU261" s="261" t="s">
        <v>88</v>
      </c>
      <c r="AV261" s="14" t="s">
        <v>88</v>
      </c>
      <c r="AW261" s="14" t="s">
        <v>35</v>
      </c>
      <c r="AX261" s="14" t="s">
        <v>86</v>
      </c>
      <c r="AY261" s="261" t="s">
        <v>140</v>
      </c>
    </row>
    <row r="262" s="2" customFormat="1" ht="16.5" customHeight="1">
      <c r="A262" s="40"/>
      <c r="B262" s="41"/>
      <c r="C262" s="219" t="s">
        <v>419</v>
      </c>
      <c r="D262" s="219" t="s">
        <v>141</v>
      </c>
      <c r="E262" s="220" t="s">
        <v>1185</v>
      </c>
      <c r="F262" s="221" t="s">
        <v>1186</v>
      </c>
      <c r="G262" s="222" t="s">
        <v>231</v>
      </c>
      <c r="H262" s="223">
        <v>20.161000000000001</v>
      </c>
      <c r="I262" s="224"/>
      <c r="J262" s="225">
        <f>ROUND(I262*H262,2)</f>
        <v>0</v>
      </c>
      <c r="K262" s="226"/>
      <c r="L262" s="46"/>
      <c r="M262" s="227" t="s">
        <v>1</v>
      </c>
      <c r="N262" s="228" t="s">
        <v>44</v>
      </c>
      <c r="O262" s="93"/>
      <c r="P262" s="229">
        <f>O262*H262</f>
        <v>0</v>
      </c>
      <c r="Q262" s="229">
        <v>2.45343</v>
      </c>
      <c r="R262" s="229">
        <f>Q262*H262</f>
        <v>49.463602230000006</v>
      </c>
      <c r="S262" s="229">
        <v>0</v>
      </c>
      <c r="T262" s="230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31" t="s">
        <v>145</v>
      </c>
      <c r="AT262" s="231" t="s">
        <v>141</v>
      </c>
      <c r="AU262" s="231" t="s">
        <v>88</v>
      </c>
      <c r="AY262" s="19" t="s">
        <v>140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9" t="s">
        <v>86</v>
      </c>
      <c r="BK262" s="232">
        <f>ROUND(I262*H262,2)</f>
        <v>0</v>
      </c>
      <c r="BL262" s="19" t="s">
        <v>145</v>
      </c>
      <c r="BM262" s="231" t="s">
        <v>1187</v>
      </c>
    </row>
    <row r="263" s="13" customFormat="1">
      <c r="A263" s="13"/>
      <c r="B263" s="240"/>
      <c r="C263" s="241"/>
      <c r="D263" s="242" t="s">
        <v>233</v>
      </c>
      <c r="E263" s="243" t="s">
        <v>1</v>
      </c>
      <c r="F263" s="244" t="s">
        <v>1138</v>
      </c>
      <c r="G263" s="241"/>
      <c r="H263" s="243" t="s">
        <v>1</v>
      </c>
      <c r="I263" s="245"/>
      <c r="J263" s="241"/>
      <c r="K263" s="241"/>
      <c r="L263" s="246"/>
      <c r="M263" s="247"/>
      <c r="N263" s="248"/>
      <c r="O263" s="248"/>
      <c r="P263" s="248"/>
      <c r="Q263" s="248"/>
      <c r="R263" s="248"/>
      <c r="S263" s="248"/>
      <c r="T263" s="24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0" t="s">
        <v>233</v>
      </c>
      <c r="AU263" s="250" t="s">
        <v>88</v>
      </c>
      <c r="AV263" s="13" t="s">
        <v>86</v>
      </c>
      <c r="AW263" s="13" t="s">
        <v>35</v>
      </c>
      <c r="AX263" s="13" t="s">
        <v>79</v>
      </c>
      <c r="AY263" s="250" t="s">
        <v>140</v>
      </c>
    </row>
    <row r="264" s="14" customFormat="1">
      <c r="A264" s="14"/>
      <c r="B264" s="251"/>
      <c r="C264" s="252"/>
      <c r="D264" s="242" t="s">
        <v>233</v>
      </c>
      <c r="E264" s="253" t="s">
        <v>1</v>
      </c>
      <c r="F264" s="254" t="s">
        <v>1188</v>
      </c>
      <c r="G264" s="252"/>
      <c r="H264" s="255">
        <v>20.161000000000001</v>
      </c>
      <c r="I264" s="256"/>
      <c r="J264" s="252"/>
      <c r="K264" s="252"/>
      <c r="L264" s="257"/>
      <c r="M264" s="258"/>
      <c r="N264" s="259"/>
      <c r="O264" s="259"/>
      <c r="P264" s="259"/>
      <c r="Q264" s="259"/>
      <c r="R264" s="259"/>
      <c r="S264" s="259"/>
      <c r="T264" s="26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1" t="s">
        <v>233</v>
      </c>
      <c r="AU264" s="261" t="s">
        <v>88</v>
      </c>
      <c r="AV264" s="14" t="s">
        <v>88</v>
      </c>
      <c r="AW264" s="14" t="s">
        <v>35</v>
      </c>
      <c r="AX264" s="14" t="s">
        <v>86</v>
      </c>
      <c r="AY264" s="261" t="s">
        <v>140</v>
      </c>
    </row>
    <row r="265" s="2" customFormat="1" ht="16.5" customHeight="1">
      <c r="A265" s="40"/>
      <c r="B265" s="41"/>
      <c r="C265" s="219" t="s">
        <v>427</v>
      </c>
      <c r="D265" s="219" t="s">
        <v>141</v>
      </c>
      <c r="E265" s="220" t="s">
        <v>329</v>
      </c>
      <c r="F265" s="221" t="s">
        <v>330</v>
      </c>
      <c r="G265" s="222" t="s">
        <v>267</v>
      </c>
      <c r="H265" s="223">
        <v>146.13999999999999</v>
      </c>
      <c r="I265" s="224"/>
      <c r="J265" s="225">
        <f>ROUND(I265*H265,2)</f>
        <v>0</v>
      </c>
      <c r="K265" s="226"/>
      <c r="L265" s="46"/>
      <c r="M265" s="227" t="s">
        <v>1</v>
      </c>
      <c r="N265" s="228" t="s">
        <v>44</v>
      </c>
      <c r="O265" s="93"/>
      <c r="P265" s="229">
        <f>O265*H265</f>
        <v>0</v>
      </c>
      <c r="Q265" s="229">
        <v>0</v>
      </c>
      <c r="R265" s="229">
        <f>Q265*H265</f>
        <v>0</v>
      </c>
      <c r="S265" s="229">
        <v>0</v>
      </c>
      <c r="T265" s="230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31" t="s">
        <v>145</v>
      </c>
      <c r="AT265" s="231" t="s">
        <v>141</v>
      </c>
      <c r="AU265" s="231" t="s">
        <v>88</v>
      </c>
      <c r="AY265" s="19" t="s">
        <v>140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9" t="s">
        <v>86</v>
      </c>
      <c r="BK265" s="232">
        <f>ROUND(I265*H265,2)</f>
        <v>0</v>
      </c>
      <c r="BL265" s="19" t="s">
        <v>145</v>
      </c>
      <c r="BM265" s="231" t="s">
        <v>1189</v>
      </c>
    </row>
    <row r="266" s="13" customFormat="1">
      <c r="A266" s="13"/>
      <c r="B266" s="240"/>
      <c r="C266" s="241"/>
      <c r="D266" s="242" t="s">
        <v>233</v>
      </c>
      <c r="E266" s="243" t="s">
        <v>1</v>
      </c>
      <c r="F266" s="244" t="s">
        <v>1138</v>
      </c>
      <c r="G266" s="241"/>
      <c r="H266" s="243" t="s">
        <v>1</v>
      </c>
      <c r="I266" s="245"/>
      <c r="J266" s="241"/>
      <c r="K266" s="241"/>
      <c r="L266" s="246"/>
      <c r="M266" s="247"/>
      <c r="N266" s="248"/>
      <c r="O266" s="248"/>
      <c r="P266" s="248"/>
      <c r="Q266" s="248"/>
      <c r="R266" s="248"/>
      <c r="S266" s="248"/>
      <c r="T266" s="24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0" t="s">
        <v>233</v>
      </c>
      <c r="AU266" s="250" t="s">
        <v>88</v>
      </c>
      <c r="AV266" s="13" t="s">
        <v>86</v>
      </c>
      <c r="AW266" s="13" t="s">
        <v>35</v>
      </c>
      <c r="AX266" s="13" t="s">
        <v>79</v>
      </c>
      <c r="AY266" s="250" t="s">
        <v>140</v>
      </c>
    </row>
    <row r="267" s="14" customFormat="1">
      <c r="A267" s="14"/>
      <c r="B267" s="251"/>
      <c r="C267" s="252"/>
      <c r="D267" s="242" t="s">
        <v>233</v>
      </c>
      <c r="E267" s="253" t="s">
        <v>1</v>
      </c>
      <c r="F267" s="254" t="s">
        <v>1190</v>
      </c>
      <c r="G267" s="252"/>
      <c r="H267" s="255">
        <v>145.06</v>
      </c>
      <c r="I267" s="256"/>
      <c r="J267" s="252"/>
      <c r="K267" s="252"/>
      <c r="L267" s="257"/>
      <c r="M267" s="258"/>
      <c r="N267" s="259"/>
      <c r="O267" s="259"/>
      <c r="P267" s="259"/>
      <c r="Q267" s="259"/>
      <c r="R267" s="259"/>
      <c r="S267" s="259"/>
      <c r="T267" s="26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1" t="s">
        <v>233</v>
      </c>
      <c r="AU267" s="261" t="s">
        <v>88</v>
      </c>
      <c r="AV267" s="14" t="s">
        <v>88</v>
      </c>
      <c r="AW267" s="14" t="s">
        <v>35</v>
      </c>
      <c r="AX267" s="14" t="s">
        <v>79</v>
      </c>
      <c r="AY267" s="261" t="s">
        <v>140</v>
      </c>
    </row>
    <row r="268" s="13" customFormat="1">
      <c r="A268" s="13"/>
      <c r="B268" s="240"/>
      <c r="C268" s="241"/>
      <c r="D268" s="242" t="s">
        <v>233</v>
      </c>
      <c r="E268" s="243" t="s">
        <v>1</v>
      </c>
      <c r="F268" s="244" t="s">
        <v>1053</v>
      </c>
      <c r="G268" s="241"/>
      <c r="H268" s="243" t="s">
        <v>1</v>
      </c>
      <c r="I268" s="245"/>
      <c r="J268" s="241"/>
      <c r="K268" s="241"/>
      <c r="L268" s="246"/>
      <c r="M268" s="247"/>
      <c r="N268" s="248"/>
      <c r="O268" s="248"/>
      <c r="P268" s="248"/>
      <c r="Q268" s="248"/>
      <c r="R268" s="248"/>
      <c r="S268" s="248"/>
      <c r="T268" s="24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0" t="s">
        <v>233</v>
      </c>
      <c r="AU268" s="250" t="s">
        <v>88</v>
      </c>
      <c r="AV268" s="13" t="s">
        <v>86</v>
      </c>
      <c r="AW268" s="13" t="s">
        <v>35</v>
      </c>
      <c r="AX268" s="13" t="s">
        <v>79</v>
      </c>
      <c r="AY268" s="250" t="s">
        <v>140</v>
      </c>
    </row>
    <row r="269" s="14" customFormat="1">
      <c r="A269" s="14"/>
      <c r="B269" s="251"/>
      <c r="C269" s="252"/>
      <c r="D269" s="242" t="s">
        <v>233</v>
      </c>
      <c r="E269" s="253" t="s">
        <v>1</v>
      </c>
      <c r="F269" s="254" t="s">
        <v>1191</v>
      </c>
      <c r="G269" s="252"/>
      <c r="H269" s="255">
        <v>1.0800000000000001</v>
      </c>
      <c r="I269" s="256"/>
      <c r="J269" s="252"/>
      <c r="K269" s="252"/>
      <c r="L269" s="257"/>
      <c r="M269" s="258"/>
      <c r="N269" s="259"/>
      <c r="O269" s="259"/>
      <c r="P269" s="259"/>
      <c r="Q269" s="259"/>
      <c r="R269" s="259"/>
      <c r="S269" s="259"/>
      <c r="T269" s="26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1" t="s">
        <v>233</v>
      </c>
      <c r="AU269" s="261" t="s">
        <v>88</v>
      </c>
      <c r="AV269" s="14" t="s">
        <v>88</v>
      </c>
      <c r="AW269" s="14" t="s">
        <v>35</v>
      </c>
      <c r="AX269" s="14" t="s">
        <v>79</v>
      </c>
      <c r="AY269" s="261" t="s">
        <v>140</v>
      </c>
    </row>
    <row r="270" s="15" customFormat="1">
      <c r="A270" s="15"/>
      <c r="B270" s="262"/>
      <c r="C270" s="263"/>
      <c r="D270" s="242" t="s">
        <v>233</v>
      </c>
      <c r="E270" s="264" t="s">
        <v>1</v>
      </c>
      <c r="F270" s="265" t="s">
        <v>286</v>
      </c>
      <c r="G270" s="263"/>
      <c r="H270" s="266">
        <v>146.13999999999999</v>
      </c>
      <c r="I270" s="267"/>
      <c r="J270" s="263"/>
      <c r="K270" s="263"/>
      <c r="L270" s="268"/>
      <c r="M270" s="269"/>
      <c r="N270" s="270"/>
      <c r="O270" s="270"/>
      <c r="P270" s="270"/>
      <c r="Q270" s="270"/>
      <c r="R270" s="270"/>
      <c r="S270" s="270"/>
      <c r="T270" s="271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2" t="s">
        <v>233</v>
      </c>
      <c r="AU270" s="272" t="s">
        <v>88</v>
      </c>
      <c r="AV270" s="15" t="s">
        <v>145</v>
      </c>
      <c r="AW270" s="15" t="s">
        <v>35</v>
      </c>
      <c r="AX270" s="15" t="s">
        <v>86</v>
      </c>
      <c r="AY270" s="272" t="s">
        <v>140</v>
      </c>
    </row>
    <row r="271" s="2" customFormat="1" ht="16.5" customHeight="1">
      <c r="A271" s="40"/>
      <c r="B271" s="41"/>
      <c r="C271" s="219" t="s">
        <v>433</v>
      </c>
      <c r="D271" s="219" t="s">
        <v>141</v>
      </c>
      <c r="E271" s="220" t="s">
        <v>333</v>
      </c>
      <c r="F271" s="221" t="s">
        <v>334</v>
      </c>
      <c r="G271" s="222" t="s">
        <v>267</v>
      </c>
      <c r="H271" s="223">
        <v>146.13999999999999</v>
      </c>
      <c r="I271" s="224"/>
      <c r="J271" s="225">
        <f>ROUND(I271*H271,2)</f>
        <v>0</v>
      </c>
      <c r="K271" s="226"/>
      <c r="L271" s="46"/>
      <c r="M271" s="227" t="s">
        <v>1</v>
      </c>
      <c r="N271" s="228" t="s">
        <v>44</v>
      </c>
      <c r="O271" s="93"/>
      <c r="P271" s="229">
        <f>O271*H271</f>
        <v>0</v>
      </c>
      <c r="Q271" s="229">
        <v>0</v>
      </c>
      <c r="R271" s="229">
        <f>Q271*H271</f>
        <v>0</v>
      </c>
      <c r="S271" s="229">
        <v>0</v>
      </c>
      <c r="T271" s="230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31" t="s">
        <v>145</v>
      </c>
      <c r="AT271" s="231" t="s">
        <v>141</v>
      </c>
      <c r="AU271" s="231" t="s">
        <v>88</v>
      </c>
      <c r="AY271" s="19" t="s">
        <v>140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9" t="s">
        <v>86</v>
      </c>
      <c r="BK271" s="232">
        <f>ROUND(I271*H271,2)</f>
        <v>0</v>
      </c>
      <c r="BL271" s="19" t="s">
        <v>145</v>
      </c>
      <c r="BM271" s="231" t="s">
        <v>1192</v>
      </c>
    </row>
    <row r="272" s="2" customFormat="1" ht="16.5" customHeight="1">
      <c r="A272" s="40"/>
      <c r="B272" s="41"/>
      <c r="C272" s="219" t="s">
        <v>441</v>
      </c>
      <c r="D272" s="219" t="s">
        <v>141</v>
      </c>
      <c r="E272" s="220" t="s">
        <v>348</v>
      </c>
      <c r="F272" s="221" t="s">
        <v>349</v>
      </c>
      <c r="G272" s="222" t="s">
        <v>247</v>
      </c>
      <c r="H272" s="223">
        <v>0.54500000000000004</v>
      </c>
      <c r="I272" s="224"/>
      <c r="J272" s="225">
        <f>ROUND(I272*H272,2)</f>
        <v>0</v>
      </c>
      <c r="K272" s="226"/>
      <c r="L272" s="46"/>
      <c r="M272" s="227" t="s">
        <v>1</v>
      </c>
      <c r="N272" s="228" t="s">
        <v>44</v>
      </c>
      <c r="O272" s="93"/>
      <c r="P272" s="229">
        <f>O272*H272</f>
        <v>0</v>
      </c>
      <c r="Q272" s="229">
        <v>0</v>
      </c>
      <c r="R272" s="229">
        <f>Q272*H272</f>
        <v>0</v>
      </c>
      <c r="S272" s="229">
        <v>0</v>
      </c>
      <c r="T272" s="230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31" t="s">
        <v>145</v>
      </c>
      <c r="AT272" s="231" t="s">
        <v>141</v>
      </c>
      <c r="AU272" s="231" t="s">
        <v>88</v>
      </c>
      <c r="AY272" s="19" t="s">
        <v>140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9" t="s">
        <v>86</v>
      </c>
      <c r="BK272" s="232">
        <f>ROUND(I272*H272,2)</f>
        <v>0</v>
      </c>
      <c r="BL272" s="19" t="s">
        <v>145</v>
      </c>
      <c r="BM272" s="231" t="s">
        <v>1193</v>
      </c>
    </row>
    <row r="273" s="14" customFormat="1">
      <c r="A273" s="14"/>
      <c r="B273" s="251"/>
      <c r="C273" s="252"/>
      <c r="D273" s="242" t="s">
        <v>233</v>
      </c>
      <c r="E273" s="253" t="s">
        <v>1</v>
      </c>
      <c r="F273" s="254" t="s">
        <v>1194</v>
      </c>
      <c r="G273" s="252"/>
      <c r="H273" s="255">
        <v>0.54500000000000004</v>
      </c>
      <c r="I273" s="256"/>
      <c r="J273" s="252"/>
      <c r="K273" s="252"/>
      <c r="L273" s="257"/>
      <c r="M273" s="258"/>
      <c r="N273" s="259"/>
      <c r="O273" s="259"/>
      <c r="P273" s="259"/>
      <c r="Q273" s="259"/>
      <c r="R273" s="259"/>
      <c r="S273" s="259"/>
      <c r="T273" s="26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1" t="s">
        <v>233</v>
      </c>
      <c r="AU273" s="261" t="s">
        <v>88</v>
      </c>
      <c r="AV273" s="14" t="s">
        <v>88</v>
      </c>
      <c r="AW273" s="14" t="s">
        <v>35</v>
      </c>
      <c r="AX273" s="14" t="s">
        <v>86</v>
      </c>
      <c r="AY273" s="261" t="s">
        <v>140</v>
      </c>
    </row>
    <row r="274" s="2" customFormat="1" ht="24.15" customHeight="1">
      <c r="A274" s="40"/>
      <c r="B274" s="41"/>
      <c r="C274" s="219" t="s">
        <v>445</v>
      </c>
      <c r="D274" s="219" t="s">
        <v>141</v>
      </c>
      <c r="E274" s="220" t="s">
        <v>337</v>
      </c>
      <c r="F274" s="221" t="s">
        <v>338</v>
      </c>
      <c r="G274" s="222" t="s">
        <v>267</v>
      </c>
      <c r="H274" s="223">
        <v>146.13999999999999</v>
      </c>
      <c r="I274" s="224"/>
      <c r="J274" s="225">
        <f>ROUND(I274*H274,2)</f>
        <v>0</v>
      </c>
      <c r="K274" s="226"/>
      <c r="L274" s="46"/>
      <c r="M274" s="227" t="s">
        <v>1</v>
      </c>
      <c r="N274" s="228" t="s">
        <v>44</v>
      </c>
      <c r="O274" s="93"/>
      <c r="P274" s="229">
        <f>O274*H274</f>
        <v>0</v>
      </c>
      <c r="Q274" s="229">
        <v>0</v>
      </c>
      <c r="R274" s="229">
        <f>Q274*H274</f>
        <v>0</v>
      </c>
      <c r="S274" s="229">
        <v>0</v>
      </c>
      <c r="T274" s="230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31" t="s">
        <v>145</v>
      </c>
      <c r="AT274" s="231" t="s">
        <v>141</v>
      </c>
      <c r="AU274" s="231" t="s">
        <v>88</v>
      </c>
      <c r="AY274" s="19" t="s">
        <v>140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9" t="s">
        <v>86</v>
      </c>
      <c r="BK274" s="232">
        <f>ROUND(I274*H274,2)</f>
        <v>0</v>
      </c>
      <c r="BL274" s="19" t="s">
        <v>145</v>
      </c>
      <c r="BM274" s="231" t="s">
        <v>1195</v>
      </c>
    </row>
    <row r="275" s="13" customFormat="1">
      <c r="A275" s="13"/>
      <c r="B275" s="240"/>
      <c r="C275" s="241"/>
      <c r="D275" s="242" t="s">
        <v>233</v>
      </c>
      <c r="E275" s="243" t="s">
        <v>1</v>
      </c>
      <c r="F275" s="244" t="s">
        <v>1138</v>
      </c>
      <c r="G275" s="241"/>
      <c r="H275" s="243" t="s">
        <v>1</v>
      </c>
      <c r="I275" s="245"/>
      <c r="J275" s="241"/>
      <c r="K275" s="241"/>
      <c r="L275" s="246"/>
      <c r="M275" s="247"/>
      <c r="N275" s="248"/>
      <c r="O275" s="248"/>
      <c r="P275" s="248"/>
      <c r="Q275" s="248"/>
      <c r="R275" s="248"/>
      <c r="S275" s="248"/>
      <c r="T275" s="24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0" t="s">
        <v>233</v>
      </c>
      <c r="AU275" s="250" t="s">
        <v>88</v>
      </c>
      <c r="AV275" s="13" t="s">
        <v>86</v>
      </c>
      <c r="AW275" s="13" t="s">
        <v>35</v>
      </c>
      <c r="AX275" s="13" t="s">
        <v>79</v>
      </c>
      <c r="AY275" s="250" t="s">
        <v>140</v>
      </c>
    </row>
    <row r="276" s="14" customFormat="1">
      <c r="A276" s="14"/>
      <c r="B276" s="251"/>
      <c r="C276" s="252"/>
      <c r="D276" s="242" t="s">
        <v>233</v>
      </c>
      <c r="E276" s="253" t="s">
        <v>1</v>
      </c>
      <c r="F276" s="254" t="s">
        <v>1190</v>
      </c>
      <c r="G276" s="252"/>
      <c r="H276" s="255">
        <v>145.06</v>
      </c>
      <c r="I276" s="256"/>
      <c r="J276" s="252"/>
      <c r="K276" s="252"/>
      <c r="L276" s="257"/>
      <c r="M276" s="258"/>
      <c r="N276" s="259"/>
      <c r="O276" s="259"/>
      <c r="P276" s="259"/>
      <c r="Q276" s="259"/>
      <c r="R276" s="259"/>
      <c r="S276" s="259"/>
      <c r="T276" s="26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1" t="s">
        <v>233</v>
      </c>
      <c r="AU276" s="261" t="s">
        <v>88</v>
      </c>
      <c r="AV276" s="14" t="s">
        <v>88</v>
      </c>
      <c r="AW276" s="14" t="s">
        <v>35</v>
      </c>
      <c r="AX276" s="14" t="s">
        <v>79</v>
      </c>
      <c r="AY276" s="261" t="s">
        <v>140</v>
      </c>
    </row>
    <row r="277" s="13" customFormat="1">
      <c r="A277" s="13"/>
      <c r="B277" s="240"/>
      <c r="C277" s="241"/>
      <c r="D277" s="242" t="s">
        <v>233</v>
      </c>
      <c r="E277" s="243" t="s">
        <v>1</v>
      </c>
      <c r="F277" s="244" t="s">
        <v>1053</v>
      </c>
      <c r="G277" s="241"/>
      <c r="H277" s="243" t="s">
        <v>1</v>
      </c>
      <c r="I277" s="245"/>
      <c r="J277" s="241"/>
      <c r="K277" s="241"/>
      <c r="L277" s="246"/>
      <c r="M277" s="247"/>
      <c r="N277" s="248"/>
      <c r="O277" s="248"/>
      <c r="P277" s="248"/>
      <c r="Q277" s="248"/>
      <c r="R277" s="248"/>
      <c r="S277" s="248"/>
      <c r="T277" s="24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0" t="s">
        <v>233</v>
      </c>
      <c r="AU277" s="250" t="s">
        <v>88</v>
      </c>
      <c r="AV277" s="13" t="s">
        <v>86</v>
      </c>
      <c r="AW277" s="13" t="s">
        <v>35</v>
      </c>
      <c r="AX277" s="13" t="s">
        <v>79</v>
      </c>
      <c r="AY277" s="250" t="s">
        <v>140</v>
      </c>
    </row>
    <row r="278" s="14" customFormat="1">
      <c r="A278" s="14"/>
      <c r="B278" s="251"/>
      <c r="C278" s="252"/>
      <c r="D278" s="242" t="s">
        <v>233</v>
      </c>
      <c r="E278" s="253" t="s">
        <v>1</v>
      </c>
      <c r="F278" s="254" t="s">
        <v>1191</v>
      </c>
      <c r="G278" s="252"/>
      <c r="H278" s="255">
        <v>1.0800000000000001</v>
      </c>
      <c r="I278" s="256"/>
      <c r="J278" s="252"/>
      <c r="K278" s="252"/>
      <c r="L278" s="257"/>
      <c r="M278" s="258"/>
      <c r="N278" s="259"/>
      <c r="O278" s="259"/>
      <c r="P278" s="259"/>
      <c r="Q278" s="259"/>
      <c r="R278" s="259"/>
      <c r="S278" s="259"/>
      <c r="T278" s="26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1" t="s">
        <v>233</v>
      </c>
      <c r="AU278" s="261" t="s">
        <v>88</v>
      </c>
      <c r="AV278" s="14" t="s">
        <v>88</v>
      </c>
      <c r="AW278" s="14" t="s">
        <v>35</v>
      </c>
      <c r="AX278" s="14" t="s">
        <v>79</v>
      </c>
      <c r="AY278" s="261" t="s">
        <v>140</v>
      </c>
    </row>
    <row r="279" s="15" customFormat="1">
      <c r="A279" s="15"/>
      <c r="B279" s="262"/>
      <c r="C279" s="263"/>
      <c r="D279" s="242" t="s">
        <v>233</v>
      </c>
      <c r="E279" s="264" t="s">
        <v>1</v>
      </c>
      <c r="F279" s="265" t="s">
        <v>286</v>
      </c>
      <c r="G279" s="263"/>
      <c r="H279" s="266">
        <v>146.13999999999999</v>
      </c>
      <c r="I279" s="267"/>
      <c r="J279" s="263"/>
      <c r="K279" s="263"/>
      <c r="L279" s="268"/>
      <c r="M279" s="269"/>
      <c r="N279" s="270"/>
      <c r="O279" s="270"/>
      <c r="P279" s="270"/>
      <c r="Q279" s="270"/>
      <c r="R279" s="270"/>
      <c r="S279" s="270"/>
      <c r="T279" s="271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2" t="s">
        <v>233</v>
      </c>
      <c r="AU279" s="272" t="s">
        <v>88</v>
      </c>
      <c r="AV279" s="15" t="s">
        <v>145</v>
      </c>
      <c r="AW279" s="15" t="s">
        <v>35</v>
      </c>
      <c r="AX279" s="15" t="s">
        <v>86</v>
      </c>
      <c r="AY279" s="272" t="s">
        <v>140</v>
      </c>
    </row>
    <row r="280" s="2" customFormat="1" ht="24.15" customHeight="1">
      <c r="A280" s="40"/>
      <c r="B280" s="41"/>
      <c r="C280" s="219" t="s">
        <v>451</v>
      </c>
      <c r="D280" s="219" t="s">
        <v>141</v>
      </c>
      <c r="E280" s="220" t="s">
        <v>340</v>
      </c>
      <c r="F280" s="221" t="s">
        <v>341</v>
      </c>
      <c r="G280" s="222" t="s">
        <v>267</v>
      </c>
      <c r="H280" s="223">
        <v>146.13999999999999</v>
      </c>
      <c r="I280" s="224"/>
      <c r="J280" s="225">
        <f>ROUND(I280*H280,2)</f>
        <v>0</v>
      </c>
      <c r="K280" s="226"/>
      <c r="L280" s="46"/>
      <c r="M280" s="227" t="s">
        <v>1</v>
      </c>
      <c r="N280" s="228" t="s">
        <v>44</v>
      </c>
      <c r="O280" s="93"/>
      <c r="P280" s="229">
        <f>O280*H280</f>
        <v>0</v>
      </c>
      <c r="Q280" s="229">
        <v>0</v>
      </c>
      <c r="R280" s="229">
        <f>Q280*H280</f>
        <v>0</v>
      </c>
      <c r="S280" s="229">
        <v>0</v>
      </c>
      <c r="T280" s="230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31" t="s">
        <v>145</v>
      </c>
      <c r="AT280" s="231" t="s">
        <v>141</v>
      </c>
      <c r="AU280" s="231" t="s">
        <v>88</v>
      </c>
      <c r="AY280" s="19" t="s">
        <v>140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9" t="s">
        <v>86</v>
      </c>
      <c r="BK280" s="232">
        <f>ROUND(I280*H280,2)</f>
        <v>0</v>
      </c>
      <c r="BL280" s="19" t="s">
        <v>145</v>
      </c>
      <c r="BM280" s="231" t="s">
        <v>1196</v>
      </c>
    </row>
    <row r="281" s="2" customFormat="1" ht="24.15" customHeight="1">
      <c r="A281" s="40"/>
      <c r="B281" s="41"/>
      <c r="C281" s="219" t="s">
        <v>462</v>
      </c>
      <c r="D281" s="219" t="s">
        <v>141</v>
      </c>
      <c r="E281" s="220" t="s">
        <v>344</v>
      </c>
      <c r="F281" s="221" t="s">
        <v>345</v>
      </c>
      <c r="G281" s="222" t="s">
        <v>267</v>
      </c>
      <c r="H281" s="223">
        <v>146.13999999999999</v>
      </c>
      <c r="I281" s="224"/>
      <c r="J281" s="225">
        <f>ROUND(I281*H281,2)</f>
        <v>0</v>
      </c>
      <c r="K281" s="226"/>
      <c r="L281" s="46"/>
      <c r="M281" s="227" t="s">
        <v>1</v>
      </c>
      <c r="N281" s="228" t="s">
        <v>44</v>
      </c>
      <c r="O281" s="93"/>
      <c r="P281" s="229">
        <f>O281*H281</f>
        <v>0</v>
      </c>
      <c r="Q281" s="229">
        <v>0</v>
      </c>
      <c r="R281" s="229">
        <f>Q281*H281</f>
        <v>0</v>
      </c>
      <c r="S281" s="229">
        <v>0</v>
      </c>
      <c r="T281" s="230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31" t="s">
        <v>145</v>
      </c>
      <c r="AT281" s="231" t="s">
        <v>141</v>
      </c>
      <c r="AU281" s="231" t="s">
        <v>88</v>
      </c>
      <c r="AY281" s="19" t="s">
        <v>140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9" t="s">
        <v>86</v>
      </c>
      <c r="BK281" s="232">
        <f>ROUND(I281*H281,2)</f>
        <v>0</v>
      </c>
      <c r="BL281" s="19" t="s">
        <v>145</v>
      </c>
      <c r="BM281" s="231" t="s">
        <v>1197</v>
      </c>
    </row>
    <row r="282" s="13" customFormat="1">
      <c r="A282" s="13"/>
      <c r="B282" s="240"/>
      <c r="C282" s="241"/>
      <c r="D282" s="242" t="s">
        <v>233</v>
      </c>
      <c r="E282" s="243" t="s">
        <v>1</v>
      </c>
      <c r="F282" s="244" t="s">
        <v>1053</v>
      </c>
      <c r="G282" s="241"/>
      <c r="H282" s="243" t="s">
        <v>1</v>
      </c>
      <c r="I282" s="245"/>
      <c r="J282" s="241"/>
      <c r="K282" s="241"/>
      <c r="L282" s="246"/>
      <c r="M282" s="247"/>
      <c r="N282" s="248"/>
      <c r="O282" s="248"/>
      <c r="P282" s="248"/>
      <c r="Q282" s="248"/>
      <c r="R282" s="248"/>
      <c r="S282" s="248"/>
      <c r="T282" s="24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0" t="s">
        <v>233</v>
      </c>
      <c r="AU282" s="250" t="s">
        <v>88</v>
      </c>
      <c r="AV282" s="13" t="s">
        <v>86</v>
      </c>
      <c r="AW282" s="13" t="s">
        <v>35</v>
      </c>
      <c r="AX282" s="13" t="s">
        <v>79</v>
      </c>
      <c r="AY282" s="250" t="s">
        <v>140</v>
      </c>
    </row>
    <row r="283" s="14" customFormat="1">
      <c r="A283" s="14"/>
      <c r="B283" s="251"/>
      <c r="C283" s="252"/>
      <c r="D283" s="242" t="s">
        <v>233</v>
      </c>
      <c r="E283" s="253" t="s">
        <v>1</v>
      </c>
      <c r="F283" s="254" t="s">
        <v>1191</v>
      </c>
      <c r="G283" s="252"/>
      <c r="H283" s="255">
        <v>1.0800000000000001</v>
      </c>
      <c r="I283" s="256"/>
      <c r="J283" s="252"/>
      <c r="K283" s="252"/>
      <c r="L283" s="257"/>
      <c r="M283" s="258"/>
      <c r="N283" s="259"/>
      <c r="O283" s="259"/>
      <c r="P283" s="259"/>
      <c r="Q283" s="259"/>
      <c r="R283" s="259"/>
      <c r="S283" s="259"/>
      <c r="T283" s="26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1" t="s">
        <v>233</v>
      </c>
      <c r="AU283" s="261" t="s">
        <v>88</v>
      </c>
      <c r="AV283" s="14" t="s">
        <v>88</v>
      </c>
      <c r="AW283" s="14" t="s">
        <v>35</v>
      </c>
      <c r="AX283" s="14" t="s">
        <v>79</v>
      </c>
      <c r="AY283" s="261" t="s">
        <v>140</v>
      </c>
    </row>
    <row r="284" s="13" customFormat="1">
      <c r="A284" s="13"/>
      <c r="B284" s="240"/>
      <c r="C284" s="241"/>
      <c r="D284" s="242" t="s">
        <v>233</v>
      </c>
      <c r="E284" s="243" t="s">
        <v>1</v>
      </c>
      <c r="F284" s="244" t="s">
        <v>1138</v>
      </c>
      <c r="G284" s="241"/>
      <c r="H284" s="243" t="s">
        <v>1</v>
      </c>
      <c r="I284" s="245"/>
      <c r="J284" s="241"/>
      <c r="K284" s="241"/>
      <c r="L284" s="246"/>
      <c r="M284" s="247"/>
      <c r="N284" s="248"/>
      <c r="O284" s="248"/>
      <c r="P284" s="248"/>
      <c r="Q284" s="248"/>
      <c r="R284" s="248"/>
      <c r="S284" s="248"/>
      <c r="T284" s="24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0" t="s">
        <v>233</v>
      </c>
      <c r="AU284" s="250" t="s">
        <v>88</v>
      </c>
      <c r="AV284" s="13" t="s">
        <v>86</v>
      </c>
      <c r="AW284" s="13" t="s">
        <v>35</v>
      </c>
      <c r="AX284" s="13" t="s">
        <v>79</v>
      </c>
      <c r="AY284" s="250" t="s">
        <v>140</v>
      </c>
    </row>
    <row r="285" s="14" customFormat="1">
      <c r="A285" s="14"/>
      <c r="B285" s="251"/>
      <c r="C285" s="252"/>
      <c r="D285" s="242" t="s">
        <v>233</v>
      </c>
      <c r="E285" s="253" t="s">
        <v>1</v>
      </c>
      <c r="F285" s="254" t="s">
        <v>1190</v>
      </c>
      <c r="G285" s="252"/>
      <c r="H285" s="255">
        <v>145.06</v>
      </c>
      <c r="I285" s="256"/>
      <c r="J285" s="252"/>
      <c r="K285" s="252"/>
      <c r="L285" s="257"/>
      <c r="M285" s="258"/>
      <c r="N285" s="259"/>
      <c r="O285" s="259"/>
      <c r="P285" s="259"/>
      <c r="Q285" s="259"/>
      <c r="R285" s="259"/>
      <c r="S285" s="259"/>
      <c r="T285" s="26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1" t="s">
        <v>233</v>
      </c>
      <c r="AU285" s="261" t="s">
        <v>88</v>
      </c>
      <c r="AV285" s="14" t="s">
        <v>88</v>
      </c>
      <c r="AW285" s="14" t="s">
        <v>35</v>
      </c>
      <c r="AX285" s="14" t="s">
        <v>79</v>
      </c>
      <c r="AY285" s="261" t="s">
        <v>140</v>
      </c>
    </row>
    <row r="286" s="15" customFormat="1">
      <c r="A286" s="15"/>
      <c r="B286" s="262"/>
      <c r="C286" s="263"/>
      <c r="D286" s="242" t="s">
        <v>233</v>
      </c>
      <c r="E286" s="264" t="s">
        <v>1</v>
      </c>
      <c r="F286" s="265" t="s">
        <v>286</v>
      </c>
      <c r="G286" s="263"/>
      <c r="H286" s="266">
        <v>146.13999999999999</v>
      </c>
      <c r="I286" s="267"/>
      <c r="J286" s="263"/>
      <c r="K286" s="263"/>
      <c r="L286" s="268"/>
      <c r="M286" s="269"/>
      <c r="N286" s="270"/>
      <c r="O286" s="270"/>
      <c r="P286" s="270"/>
      <c r="Q286" s="270"/>
      <c r="R286" s="270"/>
      <c r="S286" s="270"/>
      <c r="T286" s="271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2" t="s">
        <v>233</v>
      </c>
      <c r="AU286" s="272" t="s">
        <v>88</v>
      </c>
      <c r="AV286" s="15" t="s">
        <v>145</v>
      </c>
      <c r="AW286" s="15" t="s">
        <v>35</v>
      </c>
      <c r="AX286" s="15" t="s">
        <v>86</v>
      </c>
      <c r="AY286" s="272" t="s">
        <v>140</v>
      </c>
    </row>
    <row r="287" s="2" customFormat="1" ht="16.5" customHeight="1">
      <c r="A287" s="40"/>
      <c r="B287" s="41"/>
      <c r="C287" s="219" t="s">
        <v>466</v>
      </c>
      <c r="D287" s="219" t="s">
        <v>141</v>
      </c>
      <c r="E287" s="220" t="s">
        <v>352</v>
      </c>
      <c r="F287" s="221" t="s">
        <v>353</v>
      </c>
      <c r="G287" s="222" t="s">
        <v>231</v>
      </c>
      <c r="H287" s="223">
        <v>3.8580000000000001</v>
      </c>
      <c r="I287" s="224"/>
      <c r="J287" s="225">
        <f>ROUND(I287*H287,2)</f>
        <v>0</v>
      </c>
      <c r="K287" s="226"/>
      <c r="L287" s="46"/>
      <c r="M287" s="227" t="s">
        <v>1</v>
      </c>
      <c r="N287" s="228" t="s">
        <v>44</v>
      </c>
      <c r="O287" s="93"/>
      <c r="P287" s="229">
        <f>O287*H287</f>
        <v>0</v>
      </c>
      <c r="Q287" s="229">
        <v>2.4533999999999998</v>
      </c>
      <c r="R287" s="229">
        <f>Q287*H287</f>
        <v>9.4652171999999997</v>
      </c>
      <c r="S287" s="229">
        <v>0</v>
      </c>
      <c r="T287" s="230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31" t="s">
        <v>145</v>
      </c>
      <c r="AT287" s="231" t="s">
        <v>141</v>
      </c>
      <c r="AU287" s="231" t="s">
        <v>88</v>
      </c>
      <c r="AY287" s="19" t="s">
        <v>140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9" t="s">
        <v>86</v>
      </c>
      <c r="BK287" s="232">
        <f>ROUND(I287*H287,2)</f>
        <v>0</v>
      </c>
      <c r="BL287" s="19" t="s">
        <v>145</v>
      </c>
      <c r="BM287" s="231" t="s">
        <v>1198</v>
      </c>
    </row>
    <row r="288" s="13" customFormat="1">
      <c r="A288" s="13"/>
      <c r="B288" s="240"/>
      <c r="C288" s="241"/>
      <c r="D288" s="242" t="s">
        <v>233</v>
      </c>
      <c r="E288" s="243" t="s">
        <v>1</v>
      </c>
      <c r="F288" s="244" t="s">
        <v>1138</v>
      </c>
      <c r="G288" s="241"/>
      <c r="H288" s="243" t="s">
        <v>1</v>
      </c>
      <c r="I288" s="245"/>
      <c r="J288" s="241"/>
      <c r="K288" s="241"/>
      <c r="L288" s="246"/>
      <c r="M288" s="247"/>
      <c r="N288" s="248"/>
      <c r="O288" s="248"/>
      <c r="P288" s="248"/>
      <c r="Q288" s="248"/>
      <c r="R288" s="248"/>
      <c r="S288" s="248"/>
      <c r="T288" s="24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0" t="s">
        <v>233</v>
      </c>
      <c r="AU288" s="250" t="s">
        <v>88</v>
      </c>
      <c r="AV288" s="13" t="s">
        <v>86</v>
      </c>
      <c r="AW288" s="13" t="s">
        <v>35</v>
      </c>
      <c r="AX288" s="13" t="s">
        <v>79</v>
      </c>
      <c r="AY288" s="250" t="s">
        <v>140</v>
      </c>
    </row>
    <row r="289" s="14" customFormat="1">
      <c r="A289" s="14"/>
      <c r="B289" s="251"/>
      <c r="C289" s="252"/>
      <c r="D289" s="242" t="s">
        <v>233</v>
      </c>
      <c r="E289" s="253" t="s">
        <v>1</v>
      </c>
      <c r="F289" s="254" t="s">
        <v>1199</v>
      </c>
      <c r="G289" s="252"/>
      <c r="H289" s="255">
        <v>1.728</v>
      </c>
      <c r="I289" s="256"/>
      <c r="J289" s="252"/>
      <c r="K289" s="252"/>
      <c r="L289" s="257"/>
      <c r="M289" s="258"/>
      <c r="N289" s="259"/>
      <c r="O289" s="259"/>
      <c r="P289" s="259"/>
      <c r="Q289" s="259"/>
      <c r="R289" s="259"/>
      <c r="S289" s="259"/>
      <c r="T289" s="26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1" t="s">
        <v>233</v>
      </c>
      <c r="AU289" s="261" t="s">
        <v>88</v>
      </c>
      <c r="AV289" s="14" t="s">
        <v>88</v>
      </c>
      <c r="AW289" s="14" t="s">
        <v>35</v>
      </c>
      <c r="AX289" s="14" t="s">
        <v>79</v>
      </c>
      <c r="AY289" s="261" t="s">
        <v>140</v>
      </c>
    </row>
    <row r="290" s="13" customFormat="1">
      <c r="A290" s="13"/>
      <c r="B290" s="240"/>
      <c r="C290" s="241"/>
      <c r="D290" s="242" t="s">
        <v>233</v>
      </c>
      <c r="E290" s="243" t="s">
        <v>1</v>
      </c>
      <c r="F290" s="244" t="s">
        <v>1150</v>
      </c>
      <c r="G290" s="241"/>
      <c r="H290" s="243" t="s">
        <v>1</v>
      </c>
      <c r="I290" s="245"/>
      <c r="J290" s="241"/>
      <c r="K290" s="241"/>
      <c r="L290" s="246"/>
      <c r="M290" s="247"/>
      <c r="N290" s="248"/>
      <c r="O290" s="248"/>
      <c r="P290" s="248"/>
      <c r="Q290" s="248"/>
      <c r="R290" s="248"/>
      <c r="S290" s="248"/>
      <c r="T290" s="24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0" t="s">
        <v>233</v>
      </c>
      <c r="AU290" s="250" t="s">
        <v>88</v>
      </c>
      <c r="AV290" s="13" t="s">
        <v>86</v>
      </c>
      <c r="AW290" s="13" t="s">
        <v>35</v>
      </c>
      <c r="AX290" s="13" t="s">
        <v>79</v>
      </c>
      <c r="AY290" s="250" t="s">
        <v>140</v>
      </c>
    </row>
    <row r="291" s="14" customFormat="1">
      <c r="A291" s="14"/>
      <c r="B291" s="251"/>
      <c r="C291" s="252"/>
      <c r="D291" s="242" t="s">
        <v>233</v>
      </c>
      <c r="E291" s="253" t="s">
        <v>1</v>
      </c>
      <c r="F291" s="254" t="s">
        <v>1200</v>
      </c>
      <c r="G291" s="252"/>
      <c r="H291" s="255">
        <v>1.6299999999999999</v>
      </c>
      <c r="I291" s="256"/>
      <c r="J291" s="252"/>
      <c r="K291" s="252"/>
      <c r="L291" s="257"/>
      <c r="M291" s="258"/>
      <c r="N291" s="259"/>
      <c r="O291" s="259"/>
      <c r="P291" s="259"/>
      <c r="Q291" s="259"/>
      <c r="R291" s="259"/>
      <c r="S291" s="259"/>
      <c r="T291" s="260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1" t="s">
        <v>233</v>
      </c>
      <c r="AU291" s="261" t="s">
        <v>88</v>
      </c>
      <c r="AV291" s="14" t="s">
        <v>88</v>
      </c>
      <c r="AW291" s="14" t="s">
        <v>35</v>
      </c>
      <c r="AX291" s="14" t="s">
        <v>79</v>
      </c>
      <c r="AY291" s="261" t="s">
        <v>140</v>
      </c>
    </row>
    <row r="292" s="13" customFormat="1">
      <c r="A292" s="13"/>
      <c r="B292" s="240"/>
      <c r="C292" s="241"/>
      <c r="D292" s="242" t="s">
        <v>233</v>
      </c>
      <c r="E292" s="243" t="s">
        <v>1</v>
      </c>
      <c r="F292" s="244" t="s">
        <v>1053</v>
      </c>
      <c r="G292" s="241"/>
      <c r="H292" s="243" t="s">
        <v>1</v>
      </c>
      <c r="I292" s="245"/>
      <c r="J292" s="241"/>
      <c r="K292" s="241"/>
      <c r="L292" s="246"/>
      <c r="M292" s="247"/>
      <c r="N292" s="248"/>
      <c r="O292" s="248"/>
      <c r="P292" s="248"/>
      <c r="Q292" s="248"/>
      <c r="R292" s="248"/>
      <c r="S292" s="248"/>
      <c r="T292" s="24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0" t="s">
        <v>233</v>
      </c>
      <c r="AU292" s="250" t="s">
        <v>88</v>
      </c>
      <c r="AV292" s="13" t="s">
        <v>86</v>
      </c>
      <c r="AW292" s="13" t="s">
        <v>35</v>
      </c>
      <c r="AX292" s="13" t="s">
        <v>79</v>
      </c>
      <c r="AY292" s="250" t="s">
        <v>140</v>
      </c>
    </row>
    <row r="293" s="14" customFormat="1">
      <c r="A293" s="14"/>
      <c r="B293" s="251"/>
      <c r="C293" s="252"/>
      <c r="D293" s="242" t="s">
        <v>233</v>
      </c>
      <c r="E293" s="253" t="s">
        <v>1</v>
      </c>
      <c r="F293" s="254" t="s">
        <v>1201</v>
      </c>
      <c r="G293" s="252"/>
      <c r="H293" s="255">
        <v>0.5</v>
      </c>
      <c r="I293" s="256"/>
      <c r="J293" s="252"/>
      <c r="K293" s="252"/>
      <c r="L293" s="257"/>
      <c r="M293" s="258"/>
      <c r="N293" s="259"/>
      <c r="O293" s="259"/>
      <c r="P293" s="259"/>
      <c r="Q293" s="259"/>
      <c r="R293" s="259"/>
      <c r="S293" s="259"/>
      <c r="T293" s="26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1" t="s">
        <v>233</v>
      </c>
      <c r="AU293" s="261" t="s">
        <v>88</v>
      </c>
      <c r="AV293" s="14" t="s">
        <v>88</v>
      </c>
      <c r="AW293" s="14" t="s">
        <v>35</v>
      </c>
      <c r="AX293" s="14" t="s">
        <v>79</v>
      </c>
      <c r="AY293" s="261" t="s">
        <v>140</v>
      </c>
    </row>
    <row r="294" s="15" customFormat="1">
      <c r="A294" s="15"/>
      <c r="B294" s="262"/>
      <c r="C294" s="263"/>
      <c r="D294" s="242" t="s">
        <v>233</v>
      </c>
      <c r="E294" s="264" t="s">
        <v>1</v>
      </c>
      <c r="F294" s="265" t="s">
        <v>286</v>
      </c>
      <c r="G294" s="263"/>
      <c r="H294" s="266">
        <v>3.8580000000000001</v>
      </c>
      <c r="I294" s="267"/>
      <c r="J294" s="263"/>
      <c r="K294" s="263"/>
      <c r="L294" s="268"/>
      <c r="M294" s="269"/>
      <c r="N294" s="270"/>
      <c r="O294" s="270"/>
      <c r="P294" s="270"/>
      <c r="Q294" s="270"/>
      <c r="R294" s="270"/>
      <c r="S294" s="270"/>
      <c r="T294" s="271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72" t="s">
        <v>233</v>
      </c>
      <c r="AU294" s="272" t="s">
        <v>88</v>
      </c>
      <c r="AV294" s="15" t="s">
        <v>145</v>
      </c>
      <c r="AW294" s="15" t="s">
        <v>35</v>
      </c>
      <c r="AX294" s="15" t="s">
        <v>86</v>
      </c>
      <c r="AY294" s="272" t="s">
        <v>140</v>
      </c>
    </row>
    <row r="295" s="2" customFormat="1" ht="16.5" customHeight="1">
      <c r="A295" s="40"/>
      <c r="B295" s="41"/>
      <c r="C295" s="219" t="s">
        <v>470</v>
      </c>
      <c r="D295" s="219" t="s">
        <v>141</v>
      </c>
      <c r="E295" s="220" t="s">
        <v>359</v>
      </c>
      <c r="F295" s="221" t="s">
        <v>360</v>
      </c>
      <c r="G295" s="222" t="s">
        <v>267</v>
      </c>
      <c r="H295" s="223">
        <v>24.056000000000001</v>
      </c>
      <c r="I295" s="224"/>
      <c r="J295" s="225">
        <f>ROUND(I295*H295,2)</f>
        <v>0</v>
      </c>
      <c r="K295" s="226"/>
      <c r="L295" s="46"/>
      <c r="M295" s="227" t="s">
        <v>1</v>
      </c>
      <c r="N295" s="228" t="s">
        <v>44</v>
      </c>
      <c r="O295" s="93"/>
      <c r="P295" s="229">
        <f>O295*H295</f>
        <v>0</v>
      </c>
      <c r="Q295" s="229">
        <v>0</v>
      </c>
      <c r="R295" s="229">
        <f>Q295*H295</f>
        <v>0</v>
      </c>
      <c r="S295" s="229">
        <v>0</v>
      </c>
      <c r="T295" s="230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31" t="s">
        <v>145</v>
      </c>
      <c r="AT295" s="231" t="s">
        <v>141</v>
      </c>
      <c r="AU295" s="231" t="s">
        <v>88</v>
      </c>
      <c r="AY295" s="19" t="s">
        <v>140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9" t="s">
        <v>86</v>
      </c>
      <c r="BK295" s="232">
        <f>ROUND(I295*H295,2)</f>
        <v>0</v>
      </c>
      <c r="BL295" s="19" t="s">
        <v>145</v>
      </c>
      <c r="BM295" s="231" t="s">
        <v>1202</v>
      </c>
    </row>
    <row r="296" s="13" customFormat="1">
      <c r="A296" s="13"/>
      <c r="B296" s="240"/>
      <c r="C296" s="241"/>
      <c r="D296" s="242" t="s">
        <v>233</v>
      </c>
      <c r="E296" s="243" t="s">
        <v>1</v>
      </c>
      <c r="F296" s="244" t="s">
        <v>1203</v>
      </c>
      <c r="G296" s="241"/>
      <c r="H296" s="243" t="s">
        <v>1</v>
      </c>
      <c r="I296" s="245"/>
      <c r="J296" s="241"/>
      <c r="K296" s="241"/>
      <c r="L296" s="246"/>
      <c r="M296" s="247"/>
      <c r="N296" s="248"/>
      <c r="O296" s="248"/>
      <c r="P296" s="248"/>
      <c r="Q296" s="248"/>
      <c r="R296" s="248"/>
      <c r="S296" s="248"/>
      <c r="T296" s="24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0" t="s">
        <v>233</v>
      </c>
      <c r="AU296" s="250" t="s">
        <v>88</v>
      </c>
      <c r="AV296" s="13" t="s">
        <v>86</v>
      </c>
      <c r="AW296" s="13" t="s">
        <v>35</v>
      </c>
      <c r="AX296" s="13" t="s">
        <v>79</v>
      </c>
      <c r="AY296" s="250" t="s">
        <v>140</v>
      </c>
    </row>
    <row r="297" s="14" customFormat="1">
      <c r="A297" s="14"/>
      <c r="B297" s="251"/>
      <c r="C297" s="252"/>
      <c r="D297" s="242" t="s">
        <v>233</v>
      </c>
      <c r="E297" s="253" t="s">
        <v>1</v>
      </c>
      <c r="F297" s="254" t="s">
        <v>1204</v>
      </c>
      <c r="G297" s="252"/>
      <c r="H297" s="255">
        <v>9.0749999999999993</v>
      </c>
      <c r="I297" s="256"/>
      <c r="J297" s="252"/>
      <c r="K297" s="252"/>
      <c r="L297" s="257"/>
      <c r="M297" s="258"/>
      <c r="N297" s="259"/>
      <c r="O297" s="259"/>
      <c r="P297" s="259"/>
      <c r="Q297" s="259"/>
      <c r="R297" s="259"/>
      <c r="S297" s="259"/>
      <c r="T297" s="26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1" t="s">
        <v>233</v>
      </c>
      <c r="AU297" s="261" t="s">
        <v>88</v>
      </c>
      <c r="AV297" s="14" t="s">
        <v>88</v>
      </c>
      <c r="AW297" s="14" t="s">
        <v>35</v>
      </c>
      <c r="AX297" s="14" t="s">
        <v>79</v>
      </c>
      <c r="AY297" s="261" t="s">
        <v>140</v>
      </c>
    </row>
    <row r="298" s="13" customFormat="1">
      <c r="A298" s="13"/>
      <c r="B298" s="240"/>
      <c r="C298" s="241"/>
      <c r="D298" s="242" t="s">
        <v>233</v>
      </c>
      <c r="E298" s="243" t="s">
        <v>1</v>
      </c>
      <c r="F298" s="244" t="s">
        <v>1205</v>
      </c>
      <c r="G298" s="241"/>
      <c r="H298" s="243" t="s">
        <v>1</v>
      </c>
      <c r="I298" s="245"/>
      <c r="J298" s="241"/>
      <c r="K298" s="241"/>
      <c r="L298" s="246"/>
      <c r="M298" s="247"/>
      <c r="N298" s="248"/>
      <c r="O298" s="248"/>
      <c r="P298" s="248"/>
      <c r="Q298" s="248"/>
      <c r="R298" s="248"/>
      <c r="S298" s="248"/>
      <c r="T298" s="24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0" t="s">
        <v>233</v>
      </c>
      <c r="AU298" s="250" t="s">
        <v>88</v>
      </c>
      <c r="AV298" s="13" t="s">
        <v>86</v>
      </c>
      <c r="AW298" s="13" t="s">
        <v>35</v>
      </c>
      <c r="AX298" s="13" t="s">
        <v>79</v>
      </c>
      <c r="AY298" s="250" t="s">
        <v>140</v>
      </c>
    </row>
    <row r="299" s="14" customFormat="1">
      <c r="A299" s="14"/>
      <c r="B299" s="251"/>
      <c r="C299" s="252"/>
      <c r="D299" s="242" t="s">
        <v>233</v>
      </c>
      <c r="E299" s="253" t="s">
        <v>1</v>
      </c>
      <c r="F299" s="254" t="s">
        <v>1206</v>
      </c>
      <c r="G299" s="252"/>
      <c r="H299" s="255">
        <v>12.081</v>
      </c>
      <c r="I299" s="256"/>
      <c r="J299" s="252"/>
      <c r="K299" s="252"/>
      <c r="L299" s="257"/>
      <c r="M299" s="258"/>
      <c r="N299" s="259"/>
      <c r="O299" s="259"/>
      <c r="P299" s="259"/>
      <c r="Q299" s="259"/>
      <c r="R299" s="259"/>
      <c r="S299" s="259"/>
      <c r="T299" s="26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1" t="s">
        <v>233</v>
      </c>
      <c r="AU299" s="261" t="s">
        <v>88</v>
      </c>
      <c r="AV299" s="14" t="s">
        <v>88</v>
      </c>
      <c r="AW299" s="14" t="s">
        <v>35</v>
      </c>
      <c r="AX299" s="14" t="s">
        <v>79</v>
      </c>
      <c r="AY299" s="261" t="s">
        <v>140</v>
      </c>
    </row>
    <row r="300" s="13" customFormat="1">
      <c r="A300" s="13"/>
      <c r="B300" s="240"/>
      <c r="C300" s="241"/>
      <c r="D300" s="242" t="s">
        <v>233</v>
      </c>
      <c r="E300" s="243" t="s">
        <v>1</v>
      </c>
      <c r="F300" s="244" t="s">
        <v>1053</v>
      </c>
      <c r="G300" s="241"/>
      <c r="H300" s="243" t="s">
        <v>1</v>
      </c>
      <c r="I300" s="245"/>
      <c r="J300" s="241"/>
      <c r="K300" s="241"/>
      <c r="L300" s="246"/>
      <c r="M300" s="247"/>
      <c r="N300" s="248"/>
      <c r="O300" s="248"/>
      <c r="P300" s="248"/>
      <c r="Q300" s="248"/>
      <c r="R300" s="248"/>
      <c r="S300" s="248"/>
      <c r="T300" s="24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0" t="s">
        <v>233</v>
      </c>
      <c r="AU300" s="250" t="s">
        <v>88</v>
      </c>
      <c r="AV300" s="13" t="s">
        <v>86</v>
      </c>
      <c r="AW300" s="13" t="s">
        <v>35</v>
      </c>
      <c r="AX300" s="13" t="s">
        <v>79</v>
      </c>
      <c r="AY300" s="250" t="s">
        <v>140</v>
      </c>
    </row>
    <row r="301" s="14" customFormat="1">
      <c r="A301" s="14"/>
      <c r="B301" s="251"/>
      <c r="C301" s="252"/>
      <c r="D301" s="242" t="s">
        <v>233</v>
      </c>
      <c r="E301" s="253" t="s">
        <v>1</v>
      </c>
      <c r="F301" s="254" t="s">
        <v>1207</v>
      </c>
      <c r="G301" s="252"/>
      <c r="H301" s="255">
        <v>2.8999999999999999</v>
      </c>
      <c r="I301" s="256"/>
      <c r="J301" s="252"/>
      <c r="K301" s="252"/>
      <c r="L301" s="257"/>
      <c r="M301" s="258"/>
      <c r="N301" s="259"/>
      <c r="O301" s="259"/>
      <c r="P301" s="259"/>
      <c r="Q301" s="259"/>
      <c r="R301" s="259"/>
      <c r="S301" s="259"/>
      <c r="T301" s="26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1" t="s">
        <v>233</v>
      </c>
      <c r="AU301" s="261" t="s">
        <v>88</v>
      </c>
      <c r="AV301" s="14" t="s">
        <v>88</v>
      </c>
      <c r="AW301" s="14" t="s">
        <v>35</v>
      </c>
      <c r="AX301" s="14" t="s">
        <v>79</v>
      </c>
      <c r="AY301" s="261" t="s">
        <v>140</v>
      </c>
    </row>
    <row r="302" s="15" customFormat="1">
      <c r="A302" s="15"/>
      <c r="B302" s="262"/>
      <c r="C302" s="263"/>
      <c r="D302" s="242" t="s">
        <v>233</v>
      </c>
      <c r="E302" s="264" t="s">
        <v>1</v>
      </c>
      <c r="F302" s="265" t="s">
        <v>286</v>
      </c>
      <c r="G302" s="263"/>
      <c r="H302" s="266">
        <v>24.056000000000001</v>
      </c>
      <c r="I302" s="267"/>
      <c r="J302" s="263"/>
      <c r="K302" s="263"/>
      <c r="L302" s="268"/>
      <c r="M302" s="269"/>
      <c r="N302" s="270"/>
      <c r="O302" s="270"/>
      <c r="P302" s="270"/>
      <c r="Q302" s="270"/>
      <c r="R302" s="270"/>
      <c r="S302" s="270"/>
      <c r="T302" s="271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72" t="s">
        <v>233</v>
      </c>
      <c r="AU302" s="272" t="s">
        <v>88</v>
      </c>
      <c r="AV302" s="15" t="s">
        <v>145</v>
      </c>
      <c r="AW302" s="15" t="s">
        <v>35</v>
      </c>
      <c r="AX302" s="15" t="s">
        <v>86</v>
      </c>
      <c r="AY302" s="272" t="s">
        <v>140</v>
      </c>
    </row>
    <row r="303" s="2" customFormat="1" ht="16.5" customHeight="1">
      <c r="A303" s="40"/>
      <c r="B303" s="41"/>
      <c r="C303" s="219" t="s">
        <v>474</v>
      </c>
      <c r="D303" s="219" t="s">
        <v>141</v>
      </c>
      <c r="E303" s="220" t="s">
        <v>365</v>
      </c>
      <c r="F303" s="221" t="s">
        <v>366</v>
      </c>
      <c r="G303" s="222" t="s">
        <v>267</v>
      </c>
      <c r="H303" s="223">
        <v>24.056000000000001</v>
      </c>
      <c r="I303" s="224"/>
      <c r="J303" s="225">
        <f>ROUND(I303*H303,2)</f>
        <v>0</v>
      </c>
      <c r="K303" s="226"/>
      <c r="L303" s="46"/>
      <c r="M303" s="227" t="s">
        <v>1</v>
      </c>
      <c r="N303" s="228" t="s">
        <v>44</v>
      </c>
      <c r="O303" s="93"/>
      <c r="P303" s="229">
        <f>O303*H303</f>
        <v>0</v>
      </c>
      <c r="Q303" s="229">
        <v>0</v>
      </c>
      <c r="R303" s="229">
        <f>Q303*H303</f>
        <v>0</v>
      </c>
      <c r="S303" s="229">
        <v>0</v>
      </c>
      <c r="T303" s="230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31" t="s">
        <v>145</v>
      </c>
      <c r="AT303" s="231" t="s">
        <v>141</v>
      </c>
      <c r="AU303" s="231" t="s">
        <v>88</v>
      </c>
      <c r="AY303" s="19" t="s">
        <v>140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9" t="s">
        <v>86</v>
      </c>
      <c r="BK303" s="232">
        <f>ROUND(I303*H303,2)</f>
        <v>0</v>
      </c>
      <c r="BL303" s="19" t="s">
        <v>145</v>
      </c>
      <c r="BM303" s="231" t="s">
        <v>1208</v>
      </c>
    </row>
    <row r="304" s="2" customFormat="1" ht="24.15" customHeight="1">
      <c r="A304" s="40"/>
      <c r="B304" s="41"/>
      <c r="C304" s="219" t="s">
        <v>478</v>
      </c>
      <c r="D304" s="219" t="s">
        <v>141</v>
      </c>
      <c r="E304" s="220" t="s">
        <v>373</v>
      </c>
      <c r="F304" s="221" t="s">
        <v>374</v>
      </c>
      <c r="G304" s="222" t="s">
        <v>247</v>
      </c>
      <c r="H304" s="223">
        <v>1.032</v>
      </c>
      <c r="I304" s="224"/>
      <c r="J304" s="225">
        <f>ROUND(I304*H304,2)</f>
        <v>0</v>
      </c>
      <c r="K304" s="226"/>
      <c r="L304" s="46"/>
      <c r="M304" s="227" t="s">
        <v>1</v>
      </c>
      <c r="N304" s="228" t="s">
        <v>44</v>
      </c>
      <c r="O304" s="93"/>
      <c r="P304" s="229">
        <f>O304*H304</f>
        <v>0</v>
      </c>
      <c r="Q304" s="229">
        <v>1.0525599999999999</v>
      </c>
      <c r="R304" s="229">
        <f>Q304*H304</f>
        <v>1.08624192</v>
      </c>
      <c r="S304" s="229">
        <v>0</v>
      </c>
      <c r="T304" s="230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31" t="s">
        <v>145</v>
      </c>
      <c r="AT304" s="231" t="s">
        <v>141</v>
      </c>
      <c r="AU304" s="231" t="s">
        <v>88</v>
      </c>
      <c r="AY304" s="19" t="s">
        <v>140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19" t="s">
        <v>86</v>
      </c>
      <c r="BK304" s="232">
        <f>ROUND(I304*H304,2)</f>
        <v>0</v>
      </c>
      <c r="BL304" s="19" t="s">
        <v>145</v>
      </c>
      <c r="BM304" s="231" t="s">
        <v>1209</v>
      </c>
    </row>
    <row r="305" s="14" customFormat="1">
      <c r="A305" s="14"/>
      <c r="B305" s="251"/>
      <c r="C305" s="252"/>
      <c r="D305" s="242" t="s">
        <v>233</v>
      </c>
      <c r="E305" s="253" t="s">
        <v>1</v>
      </c>
      <c r="F305" s="254" t="s">
        <v>1210</v>
      </c>
      <c r="G305" s="252"/>
      <c r="H305" s="255">
        <v>1.032</v>
      </c>
      <c r="I305" s="256"/>
      <c r="J305" s="252"/>
      <c r="K305" s="252"/>
      <c r="L305" s="257"/>
      <c r="M305" s="258"/>
      <c r="N305" s="259"/>
      <c r="O305" s="259"/>
      <c r="P305" s="259"/>
      <c r="Q305" s="259"/>
      <c r="R305" s="259"/>
      <c r="S305" s="259"/>
      <c r="T305" s="26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1" t="s">
        <v>233</v>
      </c>
      <c r="AU305" s="261" t="s">
        <v>88</v>
      </c>
      <c r="AV305" s="14" t="s">
        <v>88</v>
      </c>
      <c r="AW305" s="14" t="s">
        <v>35</v>
      </c>
      <c r="AX305" s="14" t="s">
        <v>86</v>
      </c>
      <c r="AY305" s="261" t="s">
        <v>140</v>
      </c>
    </row>
    <row r="306" s="2" customFormat="1" ht="21.75" customHeight="1">
      <c r="A306" s="40"/>
      <c r="B306" s="41"/>
      <c r="C306" s="219" t="s">
        <v>482</v>
      </c>
      <c r="D306" s="219" t="s">
        <v>141</v>
      </c>
      <c r="E306" s="220" t="s">
        <v>377</v>
      </c>
      <c r="F306" s="221" t="s">
        <v>378</v>
      </c>
      <c r="G306" s="222" t="s">
        <v>231</v>
      </c>
      <c r="H306" s="223">
        <v>0.183</v>
      </c>
      <c r="I306" s="224"/>
      <c r="J306" s="225">
        <f>ROUND(I306*H306,2)</f>
        <v>0</v>
      </c>
      <c r="K306" s="226"/>
      <c r="L306" s="46"/>
      <c r="M306" s="227" t="s">
        <v>1</v>
      </c>
      <c r="N306" s="228" t="s">
        <v>44</v>
      </c>
      <c r="O306" s="93"/>
      <c r="P306" s="229">
        <f>O306*H306</f>
        <v>0</v>
      </c>
      <c r="Q306" s="229">
        <v>0</v>
      </c>
      <c r="R306" s="229">
        <f>Q306*H306</f>
        <v>0</v>
      </c>
      <c r="S306" s="229">
        <v>0</v>
      </c>
      <c r="T306" s="230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31" t="s">
        <v>145</v>
      </c>
      <c r="AT306" s="231" t="s">
        <v>141</v>
      </c>
      <c r="AU306" s="231" t="s">
        <v>88</v>
      </c>
      <c r="AY306" s="19" t="s">
        <v>140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9" t="s">
        <v>86</v>
      </c>
      <c r="BK306" s="232">
        <f>ROUND(I306*H306,2)</f>
        <v>0</v>
      </c>
      <c r="BL306" s="19" t="s">
        <v>145</v>
      </c>
      <c r="BM306" s="231" t="s">
        <v>1211</v>
      </c>
    </row>
    <row r="307" s="14" customFormat="1">
      <c r="A307" s="14"/>
      <c r="B307" s="251"/>
      <c r="C307" s="252"/>
      <c r="D307" s="242" t="s">
        <v>233</v>
      </c>
      <c r="E307" s="253" t="s">
        <v>1</v>
      </c>
      <c r="F307" s="254" t="s">
        <v>1212</v>
      </c>
      <c r="G307" s="252"/>
      <c r="H307" s="255">
        <v>0.183</v>
      </c>
      <c r="I307" s="256"/>
      <c r="J307" s="252"/>
      <c r="K307" s="252"/>
      <c r="L307" s="257"/>
      <c r="M307" s="258"/>
      <c r="N307" s="259"/>
      <c r="O307" s="259"/>
      <c r="P307" s="259"/>
      <c r="Q307" s="259"/>
      <c r="R307" s="259"/>
      <c r="S307" s="259"/>
      <c r="T307" s="260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1" t="s">
        <v>233</v>
      </c>
      <c r="AU307" s="261" t="s">
        <v>88</v>
      </c>
      <c r="AV307" s="14" t="s">
        <v>88</v>
      </c>
      <c r="AW307" s="14" t="s">
        <v>35</v>
      </c>
      <c r="AX307" s="14" t="s">
        <v>86</v>
      </c>
      <c r="AY307" s="261" t="s">
        <v>140</v>
      </c>
    </row>
    <row r="308" s="2" customFormat="1" ht="24.15" customHeight="1">
      <c r="A308" s="40"/>
      <c r="B308" s="41"/>
      <c r="C308" s="219" t="s">
        <v>486</v>
      </c>
      <c r="D308" s="219" t="s">
        <v>141</v>
      </c>
      <c r="E308" s="220" t="s">
        <v>382</v>
      </c>
      <c r="F308" s="221" t="s">
        <v>383</v>
      </c>
      <c r="G308" s="222" t="s">
        <v>247</v>
      </c>
      <c r="H308" s="223">
        <v>0.014999999999999999</v>
      </c>
      <c r="I308" s="224"/>
      <c r="J308" s="225">
        <f>ROUND(I308*H308,2)</f>
        <v>0</v>
      </c>
      <c r="K308" s="226"/>
      <c r="L308" s="46"/>
      <c r="M308" s="227" t="s">
        <v>1</v>
      </c>
      <c r="N308" s="228" t="s">
        <v>44</v>
      </c>
      <c r="O308" s="93"/>
      <c r="P308" s="229">
        <f>O308*H308</f>
        <v>0</v>
      </c>
      <c r="Q308" s="229">
        <v>0</v>
      </c>
      <c r="R308" s="229">
        <f>Q308*H308</f>
        <v>0</v>
      </c>
      <c r="S308" s="229">
        <v>0</v>
      </c>
      <c r="T308" s="230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31" t="s">
        <v>145</v>
      </c>
      <c r="AT308" s="231" t="s">
        <v>141</v>
      </c>
      <c r="AU308" s="231" t="s">
        <v>88</v>
      </c>
      <c r="AY308" s="19" t="s">
        <v>140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19" t="s">
        <v>86</v>
      </c>
      <c r="BK308" s="232">
        <f>ROUND(I308*H308,2)</f>
        <v>0</v>
      </c>
      <c r="BL308" s="19" t="s">
        <v>145</v>
      </c>
      <c r="BM308" s="231" t="s">
        <v>1213</v>
      </c>
    </row>
    <row r="309" s="2" customFormat="1" ht="24.15" customHeight="1">
      <c r="A309" s="40"/>
      <c r="B309" s="41"/>
      <c r="C309" s="219" t="s">
        <v>490</v>
      </c>
      <c r="D309" s="219" t="s">
        <v>141</v>
      </c>
      <c r="E309" s="220" t="s">
        <v>386</v>
      </c>
      <c r="F309" s="221" t="s">
        <v>387</v>
      </c>
      <c r="G309" s="222" t="s">
        <v>247</v>
      </c>
      <c r="H309" s="223">
        <v>0.01</v>
      </c>
      <c r="I309" s="224"/>
      <c r="J309" s="225">
        <f>ROUND(I309*H309,2)</f>
        <v>0</v>
      </c>
      <c r="K309" s="226"/>
      <c r="L309" s="46"/>
      <c r="M309" s="227" t="s">
        <v>1</v>
      </c>
      <c r="N309" s="228" t="s">
        <v>44</v>
      </c>
      <c r="O309" s="93"/>
      <c r="P309" s="229">
        <f>O309*H309</f>
        <v>0</v>
      </c>
      <c r="Q309" s="229">
        <v>0</v>
      </c>
      <c r="R309" s="229">
        <f>Q309*H309</f>
        <v>0</v>
      </c>
      <c r="S309" s="229">
        <v>0</v>
      </c>
      <c r="T309" s="230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31" t="s">
        <v>145</v>
      </c>
      <c r="AT309" s="231" t="s">
        <v>141</v>
      </c>
      <c r="AU309" s="231" t="s">
        <v>88</v>
      </c>
      <c r="AY309" s="19" t="s">
        <v>140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9" t="s">
        <v>86</v>
      </c>
      <c r="BK309" s="232">
        <f>ROUND(I309*H309,2)</f>
        <v>0</v>
      </c>
      <c r="BL309" s="19" t="s">
        <v>145</v>
      </c>
      <c r="BM309" s="231" t="s">
        <v>1214</v>
      </c>
    </row>
    <row r="310" s="2" customFormat="1" ht="24.15" customHeight="1">
      <c r="A310" s="40"/>
      <c r="B310" s="41"/>
      <c r="C310" s="219" t="s">
        <v>495</v>
      </c>
      <c r="D310" s="219" t="s">
        <v>141</v>
      </c>
      <c r="E310" s="220" t="s">
        <v>390</v>
      </c>
      <c r="F310" s="221" t="s">
        <v>391</v>
      </c>
      <c r="G310" s="222" t="s">
        <v>267</v>
      </c>
      <c r="H310" s="223">
        <v>1.575</v>
      </c>
      <c r="I310" s="224"/>
      <c r="J310" s="225">
        <f>ROUND(I310*H310,2)</f>
        <v>0</v>
      </c>
      <c r="K310" s="226"/>
      <c r="L310" s="46"/>
      <c r="M310" s="227" t="s">
        <v>1</v>
      </c>
      <c r="N310" s="228" t="s">
        <v>44</v>
      </c>
      <c r="O310" s="93"/>
      <c r="P310" s="229">
        <f>O310*H310</f>
        <v>0</v>
      </c>
      <c r="Q310" s="229">
        <v>0.0087399999999999995</v>
      </c>
      <c r="R310" s="229">
        <f>Q310*H310</f>
        <v>0.013765499999999998</v>
      </c>
      <c r="S310" s="229">
        <v>0</v>
      </c>
      <c r="T310" s="230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31" t="s">
        <v>145</v>
      </c>
      <c r="AT310" s="231" t="s">
        <v>141</v>
      </c>
      <c r="AU310" s="231" t="s">
        <v>88</v>
      </c>
      <c r="AY310" s="19" t="s">
        <v>140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19" t="s">
        <v>86</v>
      </c>
      <c r="BK310" s="232">
        <f>ROUND(I310*H310,2)</f>
        <v>0</v>
      </c>
      <c r="BL310" s="19" t="s">
        <v>145</v>
      </c>
      <c r="BM310" s="231" t="s">
        <v>1215</v>
      </c>
    </row>
    <row r="311" s="13" customFormat="1">
      <c r="A311" s="13"/>
      <c r="B311" s="240"/>
      <c r="C311" s="241"/>
      <c r="D311" s="242" t="s">
        <v>233</v>
      </c>
      <c r="E311" s="243" t="s">
        <v>1</v>
      </c>
      <c r="F311" s="244" t="s">
        <v>311</v>
      </c>
      <c r="G311" s="241"/>
      <c r="H311" s="243" t="s">
        <v>1</v>
      </c>
      <c r="I311" s="245"/>
      <c r="J311" s="241"/>
      <c r="K311" s="241"/>
      <c r="L311" s="246"/>
      <c r="M311" s="247"/>
      <c r="N311" s="248"/>
      <c r="O311" s="248"/>
      <c r="P311" s="248"/>
      <c r="Q311" s="248"/>
      <c r="R311" s="248"/>
      <c r="S311" s="248"/>
      <c r="T311" s="24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0" t="s">
        <v>233</v>
      </c>
      <c r="AU311" s="250" t="s">
        <v>88</v>
      </c>
      <c r="AV311" s="13" t="s">
        <v>86</v>
      </c>
      <c r="AW311" s="13" t="s">
        <v>35</v>
      </c>
      <c r="AX311" s="13" t="s">
        <v>79</v>
      </c>
      <c r="AY311" s="250" t="s">
        <v>140</v>
      </c>
    </row>
    <row r="312" s="14" customFormat="1">
      <c r="A312" s="14"/>
      <c r="B312" s="251"/>
      <c r="C312" s="252"/>
      <c r="D312" s="242" t="s">
        <v>233</v>
      </c>
      <c r="E312" s="253" t="s">
        <v>1</v>
      </c>
      <c r="F312" s="254" t="s">
        <v>1216</v>
      </c>
      <c r="G312" s="252"/>
      <c r="H312" s="255">
        <v>1.575</v>
      </c>
      <c r="I312" s="256"/>
      <c r="J312" s="252"/>
      <c r="K312" s="252"/>
      <c r="L312" s="257"/>
      <c r="M312" s="258"/>
      <c r="N312" s="259"/>
      <c r="O312" s="259"/>
      <c r="P312" s="259"/>
      <c r="Q312" s="259"/>
      <c r="R312" s="259"/>
      <c r="S312" s="259"/>
      <c r="T312" s="26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1" t="s">
        <v>233</v>
      </c>
      <c r="AU312" s="261" t="s">
        <v>88</v>
      </c>
      <c r="AV312" s="14" t="s">
        <v>88</v>
      </c>
      <c r="AW312" s="14" t="s">
        <v>35</v>
      </c>
      <c r="AX312" s="14" t="s">
        <v>86</v>
      </c>
      <c r="AY312" s="261" t="s">
        <v>140</v>
      </c>
    </row>
    <row r="313" s="2" customFormat="1" ht="24.15" customHeight="1">
      <c r="A313" s="40"/>
      <c r="B313" s="41"/>
      <c r="C313" s="219" t="s">
        <v>502</v>
      </c>
      <c r="D313" s="219" t="s">
        <v>141</v>
      </c>
      <c r="E313" s="220" t="s">
        <v>395</v>
      </c>
      <c r="F313" s="221" t="s">
        <v>396</v>
      </c>
      <c r="G313" s="222" t="s">
        <v>267</v>
      </c>
      <c r="H313" s="223">
        <v>1.575</v>
      </c>
      <c r="I313" s="224"/>
      <c r="J313" s="225">
        <f>ROUND(I313*H313,2)</f>
        <v>0</v>
      </c>
      <c r="K313" s="226"/>
      <c r="L313" s="46"/>
      <c r="M313" s="227" t="s">
        <v>1</v>
      </c>
      <c r="N313" s="228" t="s">
        <v>44</v>
      </c>
      <c r="O313" s="93"/>
      <c r="P313" s="229">
        <f>O313*H313</f>
        <v>0</v>
      </c>
      <c r="Q313" s="229">
        <v>0</v>
      </c>
      <c r="R313" s="229">
        <f>Q313*H313</f>
        <v>0</v>
      </c>
      <c r="S313" s="229">
        <v>0</v>
      </c>
      <c r="T313" s="230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31" t="s">
        <v>145</v>
      </c>
      <c r="AT313" s="231" t="s">
        <v>141</v>
      </c>
      <c r="AU313" s="231" t="s">
        <v>88</v>
      </c>
      <c r="AY313" s="19" t="s">
        <v>140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19" t="s">
        <v>86</v>
      </c>
      <c r="BK313" s="232">
        <f>ROUND(I313*H313,2)</f>
        <v>0</v>
      </c>
      <c r="BL313" s="19" t="s">
        <v>145</v>
      </c>
      <c r="BM313" s="231" t="s">
        <v>1217</v>
      </c>
    </row>
    <row r="314" s="2" customFormat="1" ht="24.15" customHeight="1">
      <c r="A314" s="40"/>
      <c r="B314" s="41"/>
      <c r="C314" s="219" t="s">
        <v>508</v>
      </c>
      <c r="D314" s="219" t="s">
        <v>141</v>
      </c>
      <c r="E314" s="220" t="s">
        <v>399</v>
      </c>
      <c r="F314" s="221" t="s">
        <v>400</v>
      </c>
      <c r="G314" s="222" t="s">
        <v>231</v>
      </c>
      <c r="H314" s="223">
        <v>1.637</v>
      </c>
      <c r="I314" s="224"/>
      <c r="J314" s="225">
        <f>ROUND(I314*H314,2)</f>
        <v>0</v>
      </c>
      <c r="K314" s="226"/>
      <c r="L314" s="46"/>
      <c r="M314" s="227" t="s">
        <v>1</v>
      </c>
      <c r="N314" s="228" t="s">
        <v>44</v>
      </c>
      <c r="O314" s="93"/>
      <c r="P314" s="229">
        <f>O314*H314</f>
        <v>0</v>
      </c>
      <c r="Q314" s="229">
        <v>0</v>
      </c>
      <c r="R314" s="229">
        <f>Q314*H314</f>
        <v>0</v>
      </c>
      <c r="S314" s="229">
        <v>0</v>
      </c>
      <c r="T314" s="230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31" t="s">
        <v>145</v>
      </c>
      <c r="AT314" s="231" t="s">
        <v>141</v>
      </c>
      <c r="AU314" s="231" t="s">
        <v>88</v>
      </c>
      <c r="AY314" s="19" t="s">
        <v>140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19" t="s">
        <v>86</v>
      </c>
      <c r="BK314" s="232">
        <f>ROUND(I314*H314,2)</f>
        <v>0</v>
      </c>
      <c r="BL314" s="19" t="s">
        <v>145</v>
      </c>
      <c r="BM314" s="231" t="s">
        <v>1218</v>
      </c>
    </row>
    <row r="315" s="13" customFormat="1">
      <c r="A315" s="13"/>
      <c r="B315" s="240"/>
      <c r="C315" s="241"/>
      <c r="D315" s="242" t="s">
        <v>233</v>
      </c>
      <c r="E315" s="243" t="s">
        <v>1</v>
      </c>
      <c r="F315" s="244" t="s">
        <v>1219</v>
      </c>
      <c r="G315" s="241"/>
      <c r="H315" s="243" t="s">
        <v>1</v>
      </c>
      <c r="I315" s="245"/>
      <c r="J315" s="241"/>
      <c r="K315" s="241"/>
      <c r="L315" s="246"/>
      <c r="M315" s="247"/>
      <c r="N315" s="248"/>
      <c r="O315" s="248"/>
      <c r="P315" s="248"/>
      <c r="Q315" s="248"/>
      <c r="R315" s="248"/>
      <c r="S315" s="248"/>
      <c r="T315" s="24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0" t="s">
        <v>233</v>
      </c>
      <c r="AU315" s="250" t="s">
        <v>88</v>
      </c>
      <c r="AV315" s="13" t="s">
        <v>86</v>
      </c>
      <c r="AW315" s="13" t="s">
        <v>35</v>
      </c>
      <c r="AX315" s="13" t="s">
        <v>79</v>
      </c>
      <c r="AY315" s="250" t="s">
        <v>140</v>
      </c>
    </row>
    <row r="316" s="14" customFormat="1">
      <c r="A316" s="14"/>
      <c r="B316" s="251"/>
      <c r="C316" s="252"/>
      <c r="D316" s="242" t="s">
        <v>233</v>
      </c>
      <c r="E316" s="253" t="s">
        <v>1</v>
      </c>
      <c r="F316" s="254" t="s">
        <v>1220</v>
      </c>
      <c r="G316" s="252"/>
      <c r="H316" s="255">
        <v>1.1299999999999999</v>
      </c>
      <c r="I316" s="256"/>
      <c r="J316" s="252"/>
      <c r="K316" s="252"/>
      <c r="L316" s="257"/>
      <c r="M316" s="258"/>
      <c r="N316" s="259"/>
      <c r="O316" s="259"/>
      <c r="P316" s="259"/>
      <c r="Q316" s="259"/>
      <c r="R316" s="259"/>
      <c r="S316" s="259"/>
      <c r="T316" s="26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1" t="s">
        <v>233</v>
      </c>
      <c r="AU316" s="261" t="s">
        <v>88</v>
      </c>
      <c r="AV316" s="14" t="s">
        <v>88</v>
      </c>
      <c r="AW316" s="14" t="s">
        <v>35</v>
      </c>
      <c r="AX316" s="14" t="s">
        <v>79</v>
      </c>
      <c r="AY316" s="261" t="s">
        <v>140</v>
      </c>
    </row>
    <row r="317" s="13" customFormat="1">
      <c r="A317" s="13"/>
      <c r="B317" s="240"/>
      <c r="C317" s="241"/>
      <c r="D317" s="242" t="s">
        <v>233</v>
      </c>
      <c r="E317" s="243" t="s">
        <v>1</v>
      </c>
      <c r="F317" s="244" t="s">
        <v>1203</v>
      </c>
      <c r="G317" s="241"/>
      <c r="H317" s="243" t="s">
        <v>1</v>
      </c>
      <c r="I317" s="245"/>
      <c r="J317" s="241"/>
      <c r="K317" s="241"/>
      <c r="L317" s="246"/>
      <c r="M317" s="247"/>
      <c r="N317" s="248"/>
      <c r="O317" s="248"/>
      <c r="P317" s="248"/>
      <c r="Q317" s="248"/>
      <c r="R317" s="248"/>
      <c r="S317" s="248"/>
      <c r="T317" s="24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0" t="s">
        <v>233</v>
      </c>
      <c r="AU317" s="250" t="s">
        <v>88</v>
      </c>
      <c r="AV317" s="13" t="s">
        <v>86</v>
      </c>
      <c r="AW317" s="13" t="s">
        <v>35</v>
      </c>
      <c r="AX317" s="13" t="s">
        <v>79</v>
      </c>
      <c r="AY317" s="250" t="s">
        <v>140</v>
      </c>
    </row>
    <row r="318" s="14" customFormat="1">
      <c r="A318" s="14"/>
      <c r="B318" s="251"/>
      <c r="C318" s="252"/>
      <c r="D318" s="242" t="s">
        <v>233</v>
      </c>
      <c r="E318" s="253" t="s">
        <v>1</v>
      </c>
      <c r="F318" s="254" t="s">
        <v>1221</v>
      </c>
      <c r="G318" s="252"/>
      <c r="H318" s="255">
        <v>0.50700000000000001</v>
      </c>
      <c r="I318" s="256"/>
      <c r="J318" s="252"/>
      <c r="K318" s="252"/>
      <c r="L318" s="257"/>
      <c r="M318" s="258"/>
      <c r="N318" s="259"/>
      <c r="O318" s="259"/>
      <c r="P318" s="259"/>
      <c r="Q318" s="259"/>
      <c r="R318" s="259"/>
      <c r="S318" s="259"/>
      <c r="T318" s="26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1" t="s">
        <v>233</v>
      </c>
      <c r="AU318" s="261" t="s">
        <v>88</v>
      </c>
      <c r="AV318" s="14" t="s">
        <v>88</v>
      </c>
      <c r="AW318" s="14" t="s">
        <v>35</v>
      </c>
      <c r="AX318" s="14" t="s">
        <v>79</v>
      </c>
      <c r="AY318" s="261" t="s">
        <v>140</v>
      </c>
    </row>
    <row r="319" s="15" customFormat="1">
      <c r="A319" s="15"/>
      <c r="B319" s="262"/>
      <c r="C319" s="263"/>
      <c r="D319" s="242" t="s">
        <v>233</v>
      </c>
      <c r="E319" s="264" t="s">
        <v>1</v>
      </c>
      <c r="F319" s="265" t="s">
        <v>286</v>
      </c>
      <c r="G319" s="263"/>
      <c r="H319" s="266">
        <v>1.637</v>
      </c>
      <c r="I319" s="267"/>
      <c r="J319" s="263"/>
      <c r="K319" s="263"/>
      <c r="L319" s="268"/>
      <c r="M319" s="269"/>
      <c r="N319" s="270"/>
      <c r="O319" s="270"/>
      <c r="P319" s="270"/>
      <c r="Q319" s="270"/>
      <c r="R319" s="270"/>
      <c r="S319" s="270"/>
      <c r="T319" s="271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2" t="s">
        <v>233</v>
      </c>
      <c r="AU319" s="272" t="s">
        <v>88</v>
      </c>
      <c r="AV319" s="15" t="s">
        <v>145</v>
      </c>
      <c r="AW319" s="15" t="s">
        <v>35</v>
      </c>
      <c r="AX319" s="15" t="s">
        <v>86</v>
      </c>
      <c r="AY319" s="272" t="s">
        <v>140</v>
      </c>
    </row>
    <row r="320" s="12" customFormat="1" ht="22.8" customHeight="1">
      <c r="A320" s="12"/>
      <c r="B320" s="205"/>
      <c r="C320" s="206"/>
      <c r="D320" s="207" t="s">
        <v>78</v>
      </c>
      <c r="E320" s="233" t="s">
        <v>151</v>
      </c>
      <c r="F320" s="233" t="s">
        <v>403</v>
      </c>
      <c r="G320" s="206"/>
      <c r="H320" s="206"/>
      <c r="I320" s="209"/>
      <c r="J320" s="234">
        <f>BK320</f>
        <v>0</v>
      </c>
      <c r="K320" s="206"/>
      <c r="L320" s="211"/>
      <c r="M320" s="212"/>
      <c r="N320" s="213"/>
      <c r="O320" s="213"/>
      <c r="P320" s="214">
        <f>P321+SUM(P322:P402)</f>
        <v>0</v>
      </c>
      <c r="Q320" s="213"/>
      <c r="R320" s="214">
        <f>R321+SUM(R322:R402)</f>
        <v>49.566460340000006</v>
      </c>
      <c r="S320" s="213"/>
      <c r="T320" s="215">
        <f>T321+SUM(T322:T402)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16" t="s">
        <v>86</v>
      </c>
      <c r="AT320" s="217" t="s">
        <v>78</v>
      </c>
      <c r="AU320" s="217" t="s">
        <v>86</v>
      </c>
      <c r="AY320" s="216" t="s">
        <v>140</v>
      </c>
      <c r="BK320" s="218">
        <f>BK321+SUM(BK322:BK402)</f>
        <v>0</v>
      </c>
    </row>
    <row r="321" s="2" customFormat="1" ht="24.15" customHeight="1">
      <c r="A321" s="40"/>
      <c r="B321" s="41"/>
      <c r="C321" s="219" t="s">
        <v>512</v>
      </c>
      <c r="D321" s="219" t="s">
        <v>141</v>
      </c>
      <c r="E321" s="220" t="s">
        <v>405</v>
      </c>
      <c r="F321" s="221" t="s">
        <v>406</v>
      </c>
      <c r="G321" s="222" t="s">
        <v>267</v>
      </c>
      <c r="H321" s="223">
        <v>91.188000000000002</v>
      </c>
      <c r="I321" s="224"/>
      <c r="J321" s="225">
        <f>ROUND(I321*H321,2)</f>
        <v>0</v>
      </c>
      <c r="K321" s="226"/>
      <c r="L321" s="46"/>
      <c r="M321" s="227" t="s">
        <v>1</v>
      </c>
      <c r="N321" s="228" t="s">
        <v>44</v>
      </c>
      <c r="O321" s="93"/>
      <c r="P321" s="229">
        <f>O321*H321</f>
        <v>0</v>
      </c>
      <c r="Q321" s="229">
        <v>0.0073499999999999998</v>
      </c>
      <c r="R321" s="229">
        <f>Q321*H321</f>
        <v>0.67023180000000004</v>
      </c>
      <c r="S321" s="229">
        <v>0</v>
      </c>
      <c r="T321" s="230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31" t="s">
        <v>145</v>
      </c>
      <c r="AT321" s="231" t="s">
        <v>141</v>
      </c>
      <c r="AU321" s="231" t="s">
        <v>88</v>
      </c>
      <c r="AY321" s="19" t="s">
        <v>140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19" t="s">
        <v>86</v>
      </c>
      <c r="BK321" s="232">
        <f>ROUND(I321*H321,2)</f>
        <v>0</v>
      </c>
      <c r="BL321" s="19" t="s">
        <v>145</v>
      </c>
      <c r="BM321" s="231" t="s">
        <v>1222</v>
      </c>
    </row>
    <row r="322" s="13" customFormat="1">
      <c r="A322" s="13"/>
      <c r="B322" s="240"/>
      <c r="C322" s="241"/>
      <c r="D322" s="242" t="s">
        <v>233</v>
      </c>
      <c r="E322" s="243" t="s">
        <v>1</v>
      </c>
      <c r="F322" s="244" t="s">
        <v>1117</v>
      </c>
      <c r="G322" s="241"/>
      <c r="H322" s="243" t="s">
        <v>1</v>
      </c>
      <c r="I322" s="245"/>
      <c r="J322" s="241"/>
      <c r="K322" s="241"/>
      <c r="L322" s="246"/>
      <c r="M322" s="247"/>
      <c r="N322" s="248"/>
      <c r="O322" s="248"/>
      <c r="P322" s="248"/>
      <c r="Q322" s="248"/>
      <c r="R322" s="248"/>
      <c r="S322" s="248"/>
      <c r="T322" s="24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0" t="s">
        <v>233</v>
      </c>
      <c r="AU322" s="250" t="s">
        <v>88</v>
      </c>
      <c r="AV322" s="13" t="s">
        <v>86</v>
      </c>
      <c r="AW322" s="13" t="s">
        <v>35</v>
      </c>
      <c r="AX322" s="13" t="s">
        <v>79</v>
      </c>
      <c r="AY322" s="250" t="s">
        <v>140</v>
      </c>
    </row>
    <row r="323" s="14" customFormat="1">
      <c r="A323" s="14"/>
      <c r="B323" s="251"/>
      <c r="C323" s="252"/>
      <c r="D323" s="242" t="s">
        <v>233</v>
      </c>
      <c r="E323" s="253" t="s">
        <v>1</v>
      </c>
      <c r="F323" s="254" t="s">
        <v>1223</v>
      </c>
      <c r="G323" s="252"/>
      <c r="H323" s="255">
        <v>91.188000000000002</v>
      </c>
      <c r="I323" s="256"/>
      <c r="J323" s="252"/>
      <c r="K323" s="252"/>
      <c r="L323" s="257"/>
      <c r="M323" s="258"/>
      <c r="N323" s="259"/>
      <c r="O323" s="259"/>
      <c r="P323" s="259"/>
      <c r="Q323" s="259"/>
      <c r="R323" s="259"/>
      <c r="S323" s="259"/>
      <c r="T323" s="26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1" t="s">
        <v>233</v>
      </c>
      <c r="AU323" s="261" t="s">
        <v>88</v>
      </c>
      <c r="AV323" s="14" t="s">
        <v>88</v>
      </c>
      <c r="AW323" s="14" t="s">
        <v>35</v>
      </c>
      <c r="AX323" s="14" t="s">
        <v>86</v>
      </c>
      <c r="AY323" s="261" t="s">
        <v>140</v>
      </c>
    </row>
    <row r="324" s="2" customFormat="1" ht="24.15" customHeight="1">
      <c r="A324" s="40"/>
      <c r="B324" s="41"/>
      <c r="C324" s="219" t="s">
        <v>520</v>
      </c>
      <c r="D324" s="219" t="s">
        <v>141</v>
      </c>
      <c r="E324" s="220" t="s">
        <v>410</v>
      </c>
      <c r="F324" s="221" t="s">
        <v>411</v>
      </c>
      <c r="G324" s="222" t="s">
        <v>267</v>
      </c>
      <c r="H324" s="223">
        <v>91.188000000000002</v>
      </c>
      <c r="I324" s="224"/>
      <c r="J324" s="225">
        <f>ROUND(I324*H324,2)</f>
        <v>0</v>
      </c>
      <c r="K324" s="226"/>
      <c r="L324" s="46"/>
      <c r="M324" s="227" t="s">
        <v>1</v>
      </c>
      <c r="N324" s="228" t="s">
        <v>44</v>
      </c>
      <c r="O324" s="93"/>
      <c r="P324" s="229">
        <f>O324*H324</f>
        <v>0</v>
      </c>
      <c r="Q324" s="229">
        <v>0.018380000000000001</v>
      </c>
      <c r="R324" s="229">
        <f>Q324*H324</f>
        <v>1.6760354400000002</v>
      </c>
      <c r="S324" s="229">
        <v>0</v>
      </c>
      <c r="T324" s="230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31" t="s">
        <v>145</v>
      </c>
      <c r="AT324" s="231" t="s">
        <v>141</v>
      </c>
      <c r="AU324" s="231" t="s">
        <v>88</v>
      </c>
      <c r="AY324" s="19" t="s">
        <v>140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9" t="s">
        <v>86</v>
      </c>
      <c r="BK324" s="232">
        <f>ROUND(I324*H324,2)</f>
        <v>0</v>
      </c>
      <c r="BL324" s="19" t="s">
        <v>145</v>
      </c>
      <c r="BM324" s="231" t="s">
        <v>1224</v>
      </c>
    </row>
    <row r="325" s="13" customFormat="1">
      <c r="A325" s="13"/>
      <c r="B325" s="240"/>
      <c r="C325" s="241"/>
      <c r="D325" s="242" t="s">
        <v>233</v>
      </c>
      <c r="E325" s="243" t="s">
        <v>1</v>
      </c>
      <c r="F325" s="244" t="s">
        <v>1117</v>
      </c>
      <c r="G325" s="241"/>
      <c r="H325" s="243" t="s">
        <v>1</v>
      </c>
      <c r="I325" s="245"/>
      <c r="J325" s="241"/>
      <c r="K325" s="241"/>
      <c r="L325" s="246"/>
      <c r="M325" s="247"/>
      <c r="N325" s="248"/>
      <c r="O325" s="248"/>
      <c r="P325" s="248"/>
      <c r="Q325" s="248"/>
      <c r="R325" s="248"/>
      <c r="S325" s="248"/>
      <c r="T325" s="24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0" t="s">
        <v>233</v>
      </c>
      <c r="AU325" s="250" t="s">
        <v>88</v>
      </c>
      <c r="AV325" s="13" t="s">
        <v>86</v>
      </c>
      <c r="AW325" s="13" t="s">
        <v>35</v>
      </c>
      <c r="AX325" s="13" t="s">
        <v>79</v>
      </c>
      <c r="AY325" s="250" t="s">
        <v>140</v>
      </c>
    </row>
    <row r="326" s="14" customFormat="1">
      <c r="A326" s="14"/>
      <c r="B326" s="251"/>
      <c r="C326" s="252"/>
      <c r="D326" s="242" t="s">
        <v>233</v>
      </c>
      <c r="E326" s="253" t="s">
        <v>1</v>
      </c>
      <c r="F326" s="254" t="s">
        <v>1223</v>
      </c>
      <c r="G326" s="252"/>
      <c r="H326" s="255">
        <v>91.188000000000002</v>
      </c>
      <c r="I326" s="256"/>
      <c r="J326" s="252"/>
      <c r="K326" s="252"/>
      <c r="L326" s="257"/>
      <c r="M326" s="258"/>
      <c r="N326" s="259"/>
      <c r="O326" s="259"/>
      <c r="P326" s="259"/>
      <c r="Q326" s="259"/>
      <c r="R326" s="259"/>
      <c r="S326" s="259"/>
      <c r="T326" s="260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1" t="s">
        <v>233</v>
      </c>
      <c r="AU326" s="261" t="s">
        <v>88</v>
      </c>
      <c r="AV326" s="14" t="s">
        <v>88</v>
      </c>
      <c r="AW326" s="14" t="s">
        <v>35</v>
      </c>
      <c r="AX326" s="14" t="s">
        <v>86</v>
      </c>
      <c r="AY326" s="261" t="s">
        <v>140</v>
      </c>
    </row>
    <row r="327" s="2" customFormat="1" ht="24.15" customHeight="1">
      <c r="A327" s="40"/>
      <c r="B327" s="41"/>
      <c r="C327" s="219" t="s">
        <v>527</v>
      </c>
      <c r="D327" s="219" t="s">
        <v>141</v>
      </c>
      <c r="E327" s="220" t="s">
        <v>434</v>
      </c>
      <c r="F327" s="221" t="s">
        <v>435</v>
      </c>
      <c r="G327" s="222" t="s">
        <v>267</v>
      </c>
      <c r="H327" s="223">
        <v>566.09299999999996</v>
      </c>
      <c r="I327" s="224"/>
      <c r="J327" s="225">
        <f>ROUND(I327*H327,2)</f>
        <v>0</v>
      </c>
      <c r="K327" s="226"/>
      <c r="L327" s="46"/>
      <c r="M327" s="227" t="s">
        <v>1</v>
      </c>
      <c r="N327" s="228" t="s">
        <v>44</v>
      </c>
      <c r="O327" s="93"/>
      <c r="P327" s="229">
        <f>O327*H327</f>
        <v>0</v>
      </c>
      <c r="Q327" s="229">
        <v>0.0073499999999999998</v>
      </c>
      <c r="R327" s="229">
        <f>Q327*H327</f>
        <v>4.1607835499999997</v>
      </c>
      <c r="S327" s="229">
        <v>0</v>
      </c>
      <c r="T327" s="230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31" t="s">
        <v>145</v>
      </c>
      <c r="AT327" s="231" t="s">
        <v>141</v>
      </c>
      <c r="AU327" s="231" t="s">
        <v>88</v>
      </c>
      <c r="AY327" s="19" t="s">
        <v>140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9" t="s">
        <v>86</v>
      </c>
      <c r="BK327" s="232">
        <f>ROUND(I327*H327,2)</f>
        <v>0</v>
      </c>
      <c r="BL327" s="19" t="s">
        <v>145</v>
      </c>
      <c r="BM327" s="231" t="s">
        <v>1225</v>
      </c>
    </row>
    <row r="328" s="13" customFormat="1">
      <c r="A328" s="13"/>
      <c r="B328" s="240"/>
      <c r="C328" s="241"/>
      <c r="D328" s="242" t="s">
        <v>233</v>
      </c>
      <c r="E328" s="243" t="s">
        <v>1</v>
      </c>
      <c r="F328" s="244" t="s">
        <v>564</v>
      </c>
      <c r="G328" s="241"/>
      <c r="H328" s="243" t="s">
        <v>1</v>
      </c>
      <c r="I328" s="245"/>
      <c r="J328" s="241"/>
      <c r="K328" s="241"/>
      <c r="L328" s="246"/>
      <c r="M328" s="247"/>
      <c r="N328" s="248"/>
      <c r="O328" s="248"/>
      <c r="P328" s="248"/>
      <c r="Q328" s="248"/>
      <c r="R328" s="248"/>
      <c r="S328" s="248"/>
      <c r="T328" s="24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0" t="s">
        <v>233</v>
      </c>
      <c r="AU328" s="250" t="s">
        <v>88</v>
      </c>
      <c r="AV328" s="13" t="s">
        <v>86</v>
      </c>
      <c r="AW328" s="13" t="s">
        <v>35</v>
      </c>
      <c r="AX328" s="13" t="s">
        <v>79</v>
      </c>
      <c r="AY328" s="250" t="s">
        <v>140</v>
      </c>
    </row>
    <row r="329" s="14" customFormat="1">
      <c r="A329" s="14"/>
      <c r="B329" s="251"/>
      <c r="C329" s="252"/>
      <c r="D329" s="242" t="s">
        <v>233</v>
      </c>
      <c r="E329" s="253" t="s">
        <v>1</v>
      </c>
      <c r="F329" s="254" t="s">
        <v>1226</v>
      </c>
      <c r="G329" s="252"/>
      <c r="H329" s="255">
        <v>264.94200000000001</v>
      </c>
      <c r="I329" s="256"/>
      <c r="J329" s="252"/>
      <c r="K329" s="252"/>
      <c r="L329" s="257"/>
      <c r="M329" s="258"/>
      <c r="N329" s="259"/>
      <c r="O329" s="259"/>
      <c r="P329" s="259"/>
      <c r="Q329" s="259"/>
      <c r="R329" s="259"/>
      <c r="S329" s="259"/>
      <c r="T329" s="26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1" t="s">
        <v>233</v>
      </c>
      <c r="AU329" s="261" t="s">
        <v>88</v>
      </c>
      <c r="AV329" s="14" t="s">
        <v>88</v>
      </c>
      <c r="AW329" s="14" t="s">
        <v>35</v>
      </c>
      <c r="AX329" s="14" t="s">
        <v>79</v>
      </c>
      <c r="AY329" s="261" t="s">
        <v>140</v>
      </c>
    </row>
    <row r="330" s="13" customFormat="1">
      <c r="A330" s="13"/>
      <c r="B330" s="240"/>
      <c r="C330" s="241"/>
      <c r="D330" s="242" t="s">
        <v>233</v>
      </c>
      <c r="E330" s="243" t="s">
        <v>1</v>
      </c>
      <c r="F330" s="244" t="s">
        <v>1117</v>
      </c>
      <c r="G330" s="241"/>
      <c r="H330" s="243" t="s">
        <v>1</v>
      </c>
      <c r="I330" s="245"/>
      <c r="J330" s="241"/>
      <c r="K330" s="241"/>
      <c r="L330" s="246"/>
      <c r="M330" s="247"/>
      <c r="N330" s="248"/>
      <c r="O330" s="248"/>
      <c r="P330" s="248"/>
      <c r="Q330" s="248"/>
      <c r="R330" s="248"/>
      <c r="S330" s="248"/>
      <c r="T330" s="24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0" t="s">
        <v>233</v>
      </c>
      <c r="AU330" s="250" t="s">
        <v>88</v>
      </c>
      <c r="AV330" s="13" t="s">
        <v>86</v>
      </c>
      <c r="AW330" s="13" t="s">
        <v>35</v>
      </c>
      <c r="AX330" s="13" t="s">
        <v>79</v>
      </c>
      <c r="AY330" s="250" t="s">
        <v>140</v>
      </c>
    </row>
    <row r="331" s="14" customFormat="1">
      <c r="A331" s="14"/>
      <c r="B331" s="251"/>
      <c r="C331" s="252"/>
      <c r="D331" s="242" t="s">
        <v>233</v>
      </c>
      <c r="E331" s="253" t="s">
        <v>1</v>
      </c>
      <c r="F331" s="254" t="s">
        <v>1227</v>
      </c>
      <c r="G331" s="252"/>
      <c r="H331" s="255">
        <v>79.736999999999995</v>
      </c>
      <c r="I331" s="256"/>
      <c r="J331" s="252"/>
      <c r="K331" s="252"/>
      <c r="L331" s="257"/>
      <c r="M331" s="258"/>
      <c r="N331" s="259"/>
      <c r="O331" s="259"/>
      <c r="P331" s="259"/>
      <c r="Q331" s="259"/>
      <c r="R331" s="259"/>
      <c r="S331" s="259"/>
      <c r="T331" s="26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1" t="s">
        <v>233</v>
      </c>
      <c r="AU331" s="261" t="s">
        <v>88</v>
      </c>
      <c r="AV331" s="14" t="s">
        <v>88</v>
      </c>
      <c r="AW331" s="14" t="s">
        <v>35</v>
      </c>
      <c r="AX331" s="14" t="s">
        <v>79</v>
      </c>
      <c r="AY331" s="261" t="s">
        <v>140</v>
      </c>
    </row>
    <row r="332" s="14" customFormat="1">
      <c r="A332" s="14"/>
      <c r="B332" s="251"/>
      <c r="C332" s="252"/>
      <c r="D332" s="242" t="s">
        <v>233</v>
      </c>
      <c r="E332" s="253" t="s">
        <v>1</v>
      </c>
      <c r="F332" s="254" t="s">
        <v>1228</v>
      </c>
      <c r="G332" s="252"/>
      <c r="H332" s="255">
        <v>93.132999999999996</v>
      </c>
      <c r="I332" s="256"/>
      <c r="J332" s="252"/>
      <c r="K332" s="252"/>
      <c r="L332" s="257"/>
      <c r="M332" s="258"/>
      <c r="N332" s="259"/>
      <c r="O332" s="259"/>
      <c r="P332" s="259"/>
      <c r="Q332" s="259"/>
      <c r="R332" s="259"/>
      <c r="S332" s="259"/>
      <c r="T332" s="260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1" t="s">
        <v>233</v>
      </c>
      <c r="AU332" s="261" t="s">
        <v>88</v>
      </c>
      <c r="AV332" s="14" t="s">
        <v>88</v>
      </c>
      <c r="AW332" s="14" t="s">
        <v>35</v>
      </c>
      <c r="AX332" s="14" t="s">
        <v>79</v>
      </c>
      <c r="AY332" s="261" t="s">
        <v>140</v>
      </c>
    </row>
    <row r="333" s="14" customFormat="1">
      <c r="A333" s="14"/>
      <c r="B333" s="251"/>
      <c r="C333" s="252"/>
      <c r="D333" s="242" t="s">
        <v>233</v>
      </c>
      <c r="E333" s="253" t="s">
        <v>1</v>
      </c>
      <c r="F333" s="254" t="s">
        <v>1229</v>
      </c>
      <c r="G333" s="252"/>
      <c r="H333" s="255">
        <v>67.016999999999996</v>
      </c>
      <c r="I333" s="256"/>
      <c r="J333" s="252"/>
      <c r="K333" s="252"/>
      <c r="L333" s="257"/>
      <c r="M333" s="258"/>
      <c r="N333" s="259"/>
      <c r="O333" s="259"/>
      <c r="P333" s="259"/>
      <c r="Q333" s="259"/>
      <c r="R333" s="259"/>
      <c r="S333" s="259"/>
      <c r="T333" s="26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1" t="s">
        <v>233</v>
      </c>
      <c r="AU333" s="261" t="s">
        <v>88</v>
      </c>
      <c r="AV333" s="14" t="s">
        <v>88</v>
      </c>
      <c r="AW333" s="14" t="s">
        <v>35</v>
      </c>
      <c r="AX333" s="14" t="s">
        <v>79</v>
      </c>
      <c r="AY333" s="261" t="s">
        <v>140</v>
      </c>
    </row>
    <row r="334" s="14" customFormat="1">
      <c r="A334" s="14"/>
      <c r="B334" s="251"/>
      <c r="C334" s="252"/>
      <c r="D334" s="242" t="s">
        <v>233</v>
      </c>
      <c r="E334" s="253" t="s">
        <v>1</v>
      </c>
      <c r="F334" s="254" t="s">
        <v>1230</v>
      </c>
      <c r="G334" s="252"/>
      <c r="H334" s="255">
        <v>61.264000000000003</v>
      </c>
      <c r="I334" s="256"/>
      <c r="J334" s="252"/>
      <c r="K334" s="252"/>
      <c r="L334" s="257"/>
      <c r="M334" s="258"/>
      <c r="N334" s="259"/>
      <c r="O334" s="259"/>
      <c r="P334" s="259"/>
      <c r="Q334" s="259"/>
      <c r="R334" s="259"/>
      <c r="S334" s="259"/>
      <c r="T334" s="260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1" t="s">
        <v>233</v>
      </c>
      <c r="AU334" s="261" t="s">
        <v>88</v>
      </c>
      <c r="AV334" s="14" t="s">
        <v>88</v>
      </c>
      <c r="AW334" s="14" t="s">
        <v>35</v>
      </c>
      <c r="AX334" s="14" t="s">
        <v>79</v>
      </c>
      <c r="AY334" s="261" t="s">
        <v>140</v>
      </c>
    </row>
    <row r="335" s="15" customFormat="1">
      <c r="A335" s="15"/>
      <c r="B335" s="262"/>
      <c r="C335" s="263"/>
      <c r="D335" s="242" t="s">
        <v>233</v>
      </c>
      <c r="E335" s="264" t="s">
        <v>1</v>
      </c>
      <c r="F335" s="265" t="s">
        <v>286</v>
      </c>
      <c r="G335" s="263"/>
      <c r="H335" s="266">
        <v>566.09299999999996</v>
      </c>
      <c r="I335" s="267"/>
      <c r="J335" s="263"/>
      <c r="K335" s="263"/>
      <c r="L335" s="268"/>
      <c r="M335" s="269"/>
      <c r="N335" s="270"/>
      <c r="O335" s="270"/>
      <c r="P335" s="270"/>
      <c r="Q335" s="270"/>
      <c r="R335" s="270"/>
      <c r="S335" s="270"/>
      <c r="T335" s="271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72" t="s">
        <v>233</v>
      </c>
      <c r="AU335" s="272" t="s">
        <v>88</v>
      </c>
      <c r="AV335" s="15" t="s">
        <v>145</v>
      </c>
      <c r="AW335" s="15" t="s">
        <v>35</v>
      </c>
      <c r="AX335" s="15" t="s">
        <v>86</v>
      </c>
      <c r="AY335" s="272" t="s">
        <v>140</v>
      </c>
    </row>
    <row r="336" s="2" customFormat="1" ht="24.15" customHeight="1">
      <c r="A336" s="40"/>
      <c r="B336" s="41"/>
      <c r="C336" s="219" t="s">
        <v>531</v>
      </c>
      <c r="D336" s="219" t="s">
        <v>141</v>
      </c>
      <c r="E336" s="220" t="s">
        <v>442</v>
      </c>
      <c r="F336" s="221" t="s">
        <v>443</v>
      </c>
      <c r="G336" s="222" t="s">
        <v>267</v>
      </c>
      <c r="H336" s="223">
        <v>566.09299999999996</v>
      </c>
      <c r="I336" s="224"/>
      <c r="J336" s="225">
        <f>ROUND(I336*H336,2)</f>
        <v>0</v>
      </c>
      <c r="K336" s="226"/>
      <c r="L336" s="46"/>
      <c r="M336" s="227" t="s">
        <v>1</v>
      </c>
      <c r="N336" s="228" t="s">
        <v>44</v>
      </c>
      <c r="O336" s="93"/>
      <c r="P336" s="229">
        <f>O336*H336</f>
        <v>0</v>
      </c>
      <c r="Q336" s="229">
        <v>0</v>
      </c>
      <c r="R336" s="229">
        <f>Q336*H336</f>
        <v>0</v>
      </c>
      <c r="S336" s="229">
        <v>0</v>
      </c>
      <c r="T336" s="230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31" t="s">
        <v>145</v>
      </c>
      <c r="AT336" s="231" t="s">
        <v>141</v>
      </c>
      <c r="AU336" s="231" t="s">
        <v>88</v>
      </c>
      <c r="AY336" s="19" t="s">
        <v>140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9" t="s">
        <v>86</v>
      </c>
      <c r="BK336" s="232">
        <f>ROUND(I336*H336,2)</f>
        <v>0</v>
      </c>
      <c r="BL336" s="19" t="s">
        <v>145</v>
      </c>
      <c r="BM336" s="231" t="s">
        <v>1231</v>
      </c>
    </row>
    <row r="337" s="13" customFormat="1">
      <c r="A337" s="13"/>
      <c r="B337" s="240"/>
      <c r="C337" s="241"/>
      <c r="D337" s="242" t="s">
        <v>233</v>
      </c>
      <c r="E337" s="243" t="s">
        <v>1</v>
      </c>
      <c r="F337" s="244" t="s">
        <v>564</v>
      </c>
      <c r="G337" s="241"/>
      <c r="H337" s="243" t="s">
        <v>1</v>
      </c>
      <c r="I337" s="245"/>
      <c r="J337" s="241"/>
      <c r="K337" s="241"/>
      <c r="L337" s="246"/>
      <c r="M337" s="247"/>
      <c r="N337" s="248"/>
      <c r="O337" s="248"/>
      <c r="P337" s="248"/>
      <c r="Q337" s="248"/>
      <c r="R337" s="248"/>
      <c r="S337" s="248"/>
      <c r="T337" s="24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0" t="s">
        <v>233</v>
      </c>
      <c r="AU337" s="250" t="s">
        <v>88</v>
      </c>
      <c r="AV337" s="13" t="s">
        <v>86</v>
      </c>
      <c r="AW337" s="13" t="s">
        <v>35</v>
      </c>
      <c r="AX337" s="13" t="s">
        <v>79</v>
      </c>
      <c r="AY337" s="250" t="s">
        <v>140</v>
      </c>
    </row>
    <row r="338" s="14" customFormat="1">
      <c r="A338" s="14"/>
      <c r="B338" s="251"/>
      <c r="C338" s="252"/>
      <c r="D338" s="242" t="s">
        <v>233</v>
      </c>
      <c r="E338" s="253" t="s">
        <v>1</v>
      </c>
      <c r="F338" s="254" t="s">
        <v>1226</v>
      </c>
      <c r="G338" s="252"/>
      <c r="H338" s="255">
        <v>264.94200000000001</v>
      </c>
      <c r="I338" s="256"/>
      <c r="J338" s="252"/>
      <c r="K338" s="252"/>
      <c r="L338" s="257"/>
      <c r="M338" s="258"/>
      <c r="N338" s="259"/>
      <c r="O338" s="259"/>
      <c r="P338" s="259"/>
      <c r="Q338" s="259"/>
      <c r="R338" s="259"/>
      <c r="S338" s="259"/>
      <c r="T338" s="260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1" t="s">
        <v>233</v>
      </c>
      <c r="AU338" s="261" t="s">
        <v>88</v>
      </c>
      <c r="AV338" s="14" t="s">
        <v>88</v>
      </c>
      <c r="AW338" s="14" t="s">
        <v>35</v>
      </c>
      <c r="AX338" s="14" t="s">
        <v>79</v>
      </c>
      <c r="AY338" s="261" t="s">
        <v>140</v>
      </c>
    </row>
    <row r="339" s="13" customFormat="1">
      <c r="A339" s="13"/>
      <c r="B339" s="240"/>
      <c r="C339" s="241"/>
      <c r="D339" s="242" t="s">
        <v>233</v>
      </c>
      <c r="E339" s="243" t="s">
        <v>1</v>
      </c>
      <c r="F339" s="244" t="s">
        <v>1117</v>
      </c>
      <c r="G339" s="241"/>
      <c r="H339" s="243" t="s">
        <v>1</v>
      </c>
      <c r="I339" s="245"/>
      <c r="J339" s="241"/>
      <c r="K339" s="241"/>
      <c r="L339" s="246"/>
      <c r="M339" s="247"/>
      <c r="N339" s="248"/>
      <c r="O339" s="248"/>
      <c r="P339" s="248"/>
      <c r="Q339" s="248"/>
      <c r="R339" s="248"/>
      <c r="S339" s="248"/>
      <c r="T339" s="24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0" t="s">
        <v>233</v>
      </c>
      <c r="AU339" s="250" t="s">
        <v>88</v>
      </c>
      <c r="AV339" s="13" t="s">
        <v>86</v>
      </c>
      <c r="AW339" s="13" t="s">
        <v>35</v>
      </c>
      <c r="AX339" s="13" t="s">
        <v>79</v>
      </c>
      <c r="AY339" s="250" t="s">
        <v>140</v>
      </c>
    </row>
    <row r="340" s="14" customFormat="1">
      <c r="A340" s="14"/>
      <c r="B340" s="251"/>
      <c r="C340" s="252"/>
      <c r="D340" s="242" t="s">
        <v>233</v>
      </c>
      <c r="E340" s="253" t="s">
        <v>1</v>
      </c>
      <c r="F340" s="254" t="s">
        <v>1227</v>
      </c>
      <c r="G340" s="252"/>
      <c r="H340" s="255">
        <v>79.736999999999995</v>
      </c>
      <c r="I340" s="256"/>
      <c r="J340" s="252"/>
      <c r="K340" s="252"/>
      <c r="L340" s="257"/>
      <c r="M340" s="258"/>
      <c r="N340" s="259"/>
      <c r="O340" s="259"/>
      <c r="P340" s="259"/>
      <c r="Q340" s="259"/>
      <c r="R340" s="259"/>
      <c r="S340" s="259"/>
      <c r="T340" s="26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1" t="s">
        <v>233</v>
      </c>
      <c r="AU340" s="261" t="s">
        <v>88</v>
      </c>
      <c r="AV340" s="14" t="s">
        <v>88</v>
      </c>
      <c r="AW340" s="14" t="s">
        <v>35</v>
      </c>
      <c r="AX340" s="14" t="s">
        <v>79</v>
      </c>
      <c r="AY340" s="261" t="s">
        <v>140</v>
      </c>
    </row>
    <row r="341" s="14" customFormat="1">
      <c r="A341" s="14"/>
      <c r="B341" s="251"/>
      <c r="C341" s="252"/>
      <c r="D341" s="242" t="s">
        <v>233</v>
      </c>
      <c r="E341" s="253" t="s">
        <v>1</v>
      </c>
      <c r="F341" s="254" t="s">
        <v>1228</v>
      </c>
      <c r="G341" s="252"/>
      <c r="H341" s="255">
        <v>93.132999999999996</v>
      </c>
      <c r="I341" s="256"/>
      <c r="J341" s="252"/>
      <c r="K341" s="252"/>
      <c r="L341" s="257"/>
      <c r="M341" s="258"/>
      <c r="N341" s="259"/>
      <c r="O341" s="259"/>
      <c r="P341" s="259"/>
      <c r="Q341" s="259"/>
      <c r="R341" s="259"/>
      <c r="S341" s="259"/>
      <c r="T341" s="260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1" t="s">
        <v>233</v>
      </c>
      <c r="AU341" s="261" t="s">
        <v>88</v>
      </c>
      <c r="AV341" s="14" t="s">
        <v>88</v>
      </c>
      <c r="AW341" s="14" t="s">
        <v>35</v>
      </c>
      <c r="AX341" s="14" t="s">
        <v>79</v>
      </c>
      <c r="AY341" s="261" t="s">
        <v>140</v>
      </c>
    </row>
    <row r="342" s="14" customFormat="1">
      <c r="A342" s="14"/>
      <c r="B342" s="251"/>
      <c r="C342" s="252"/>
      <c r="D342" s="242" t="s">
        <v>233</v>
      </c>
      <c r="E342" s="253" t="s">
        <v>1</v>
      </c>
      <c r="F342" s="254" t="s">
        <v>1229</v>
      </c>
      <c r="G342" s="252"/>
      <c r="H342" s="255">
        <v>67.016999999999996</v>
      </c>
      <c r="I342" s="256"/>
      <c r="J342" s="252"/>
      <c r="K342" s="252"/>
      <c r="L342" s="257"/>
      <c r="M342" s="258"/>
      <c r="N342" s="259"/>
      <c r="O342" s="259"/>
      <c r="P342" s="259"/>
      <c r="Q342" s="259"/>
      <c r="R342" s="259"/>
      <c r="S342" s="259"/>
      <c r="T342" s="26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1" t="s">
        <v>233</v>
      </c>
      <c r="AU342" s="261" t="s">
        <v>88</v>
      </c>
      <c r="AV342" s="14" t="s">
        <v>88</v>
      </c>
      <c r="AW342" s="14" t="s">
        <v>35</v>
      </c>
      <c r="AX342" s="14" t="s">
        <v>79</v>
      </c>
      <c r="AY342" s="261" t="s">
        <v>140</v>
      </c>
    </row>
    <row r="343" s="14" customFormat="1">
      <c r="A343" s="14"/>
      <c r="B343" s="251"/>
      <c r="C343" s="252"/>
      <c r="D343" s="242" t="s">
        <v>233</v>
      </c>
      <c r="E343" s="253" t="s">
        <v>1</v>
      </c>
      <c r="F343" s="254" t="s">
        <v>1230</v>
      </c>
      <c r="G343" s="252"/>
      <c r="H343" s="255">
        <v>61.264000000000003</v>
      </c>
      <c r="I343" s="256"/>
      <c r="J343" s="252"/>
      <c r="K343" s="252"/>
      <c r="L343" s="257"/>
      <c r="M343" s="258"/>
      <c r="N343" s="259"/>
      <c r="O343" s="259"/>
      <c r="P343" s="259"/>
      <c r="Q343" s="259"/>
      <c r="R343" s="259"/>
      <c r="S343" s="259"/>
      <c r="T343" s="260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1" t="s">
        <v>233</v>
      </c>
      <c r="AU343" s="261" t="s">
        <v>88</v>
      </c>
      <c r="AV343" s="14" t="s">
        <v>88</v>
      </c>
      <c r="AW343" s="14" t="s">
        <v>35</v>
      </c>
      <c r="AX343" s="14" t="s">
        <v>79</v>
      </c>
      <c r="AY343" s="261" t="s">
        <v>140</v>
      </c>
    </row>
    <row r="344" s="15" customFormat="1">
      <c r="A344" s="15"/>
      <c r="B344" s="262"/>
      <c r="C344" s="263"/>
      <c r="D344" s="242" t="s">
        <v>233</v>
      </c>
      <c r="E344" s="264" t="s">
        <v>1</v>
      </c>
      <c r="F344" s="265" t="s">
        <v>286</v>
      </c>
      <c r="G344" s="263"/>
      <c r="H344" s="266">
        <v>566.09299999999996</v>
      </c>
      <c r="I344" s="267"/>
      <c r="J344" s="263"/>
      <c r="K344" s="263"/>
      <c r="L344" s="268"/>
      <c r="M344" s="269"/>
      <c r="N344" s="270"/>
      <c r="O344" s="270"/>
      <c r="P344" s="270"/>
      <c r="Q344" s="270"/>
      <c r="R344" s="270"/>
      <c r="S344" s="270"/>
      <c r="T344" s="271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2" t="s">
        <v>233</v>
      </c>
      <c r="AU344" s="272" t="s">
        <v>88</v>
      </c>
      <c r="AV344" s="15" t="s">
        <v>145</v>
      </c>
      <c r="AW344" s="15" t="s">
        <v>35</v>
      </c>
      <c r="AX344" s="15" t="s">
        <v>86</v>
      </c>
      <c r="AY344" s="272" t="s">
        <v>140</v>
      </c>
    </row>
    <row r="345" s="2" customFormat="1" ht="24.15" customHeight="1">
      <c r="A345" s="40"/>
      <c r="B345" s="41"/>
      <c r="C345" s="219" t="s">
        <v>536</v>
      </c>
      <c r="D345" s="219" t="s">
        <v>141</v>
      </c>
      <c r="E345" s="220" t="s">
        <v>1232</v>
      </c>
      <c r="F345" s="221" t="s">
        <v>1233</v>
      </c>
      <c r="G345" s="222" t="s">
        <v>267</v>
      </c>
      <c r="H345" s="223">
        <v>22.113</v>
      </c>
      <c r="I345" s="224"/>
      <c r="J345" s="225">
        <f>ROUND(I345*H345,2)</f>
        <v>0</v>
      </c>
      <c r="K345" s="226"/>
      <c r="L345" s="46"/>
      <c r="M345" s="227" t="s">
        <v>1</v>
      </c>
      <c r="N345" s="228" t="s">
        <v>44</v>
      </c>
      <c r="O345" s="93"/>
      <c r="P345" s="229">
        <f>O345*H345</f>
        <v>0</v>
      </c>
      <c r="Q345" s="229">
        <v>0</v>
      </c>
      <c r="R345" s="229">
        <f>Q345*H345</f>
        <v>0</v>
      </c>
      <c r="S345" s="229">
        <v>0</v>
      </c>
      <c r="T345" s="230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31" t="s">
        <v>145</v>
      </c>
      <c r="AT345" s="231" t="s">
        <v>141</v>
      </c>
      <c r="AU345" s="231" t="s">
        <v>88</v>
      </c>
      <c r="AY345" s="19" t="s">
        <v>140</v>
      </c>
      <c r="BE345" s="232">
        <f>IF(N345="základní",J345,0)</f>
        <v>0</v>
      </c>
      <c r="BF345" s="232">
        <f>IF(N345="snížená",J345,0)</f>
        <v>0</v>
      </c>
      <c r="BG345" s="232">
        <f>IF(N345="zákl. přenesená",J345,0)</f>
        <v>0</v>
      </c>
      <c r="BH345" s="232">
        <f>IF(N345="sníž. přenesená",J345,0)</f>
        <v>0</v>
      </c>
      <c r="BI345" s="232">
        <f>IF(N345="nulová",J345,0)</f>
        <v>0</v>
      </c>
      <c r="BJ345" s="19" t="s">
        <v>86</v>
      </c>
      <c r="BK345" s="232">
        <f>ROUND(I345*H345,2)</f>
        <v>0</v>
      </c>
      <c r="BL345" s="19" t="s">
        <v>145</v>
      </c>
      <c r="BM345" s="231" t="s">
        <v>1234</v>
      </c>
    </row>
    <row r="346" s="14" customFormat="1">
      <c r="A346" s="14"/>
      <c r="B346" s="251"/>
      <c r="C346" s="252"/>
      <c r="D346" s="242" t="s">
        <v>233</v>
      </c>
      <c r="E346" s="253" t="s">
        <v>1</v>
      </c>
      <c r="F346" s="254" t="s">
        <v>1235</v>
      </c>
      <c r="G346" s="252"/>
      <c r="H346" s="255">
        <v>22.113</v>
      </c>
      <c r="I346" s="256"/>
      <c r="J346" s="252"/>
      <c r="K346" s="252"/>
      <c r="L346" s="257"/>
      <c r="M346" s="258"/>
      <c r="N346" s="259"/>
      <c r="O346" s="259"/>
      <c r="P346" s="259"/>
      <c r="Q346" s="259"/>
      <c r="R346" s="259"/>
      <c r="S346" s="259"/>
      <c r="T346" s="26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1" t="s">
        <v>233</v>
      </c>
      <c r="AU346" s="261" t="s">
        <v>88</v>
      </c>
      <c r="AV346" s="14" t="s">
        <v>88</v>
      </c>
      <c r="AW346" s="14" t="s">
        <v>35</v>
      </c>
      <c r="AX346" s="14" t="s">
        <v>86</v>
      </c>
      <c r="AY346" s="261" t="s">
        <v>140</v>
      </c>
    </row>
    <row r="347" s="2" customFormat="1" ht="24.15" customHeight="1">
      <c r="A347" s="40"/>
      <c r="B347" s="41"/>
      <c r="C347" s="219" t="s">
        <v>540</v>
      </c>
      <c r="D347" s="219" t="s">
        <v>141</v>
      </c>
      <c r="E347" s="220" t="s">
        <v>467</v>
      </c>
      <c r="F347" s="221" t="s">
        <v>468</v>
      </c>
      <c r="G347" s="222" t="s">
        <v>267</v>
      </c>
      <c r="H347" s="223">
        <v>502.23899999999998</v>
      </c>
      <c r="I347" s="224"/>
      <c r="J347" s="225">
        <f>ROUND(I347*H347,2)</f>
        <v>0</v>
      </c>
      <c r="K347" s="226"/>
      <c r="L347" s="46"/>
      <c r="M347" s="227" t="s">
        <v>1</v>
      </c>
      <c r="N347" s="228" t="s">
        <v>44</v>
      </c>
      <c r="O347" s="93"/>
      <c r="P347" s="229">
        <f>O347*H347</f>
        <v>0</v>
      </c>
      <c r="Q347" s="229">
        <v>0.0073499999999999998</v>
      </c>
      <c r="R347" s="229">
        <f>Q347*H347</f>
        <v>3.6914566499999997</v>
      </c>
      <c r="S347" s="229">
        <v>0</v>
      </c>
      <c r="T347" s="230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31" t="s">
        <v>145</v>
      </c>
      <c r="AT347" s="231" t="s">
        <v>141</v>
      </c>
      <c r="AU347" s="231" t="s">
        <v>88</v>
      </c>
      <c r="AY347" s="19" t="s">
        <v>140</v>
      </c>
      <c r="BE347" s="232">
        <f>IF(N347="základní",J347,0)</f>
        <v>0</v>
      </c>
      <c r="BF347" s="232">
        <f>IF(N347="snížená",J347,0)</f>
        <v>0</v>
      </c>
      <c r="BG347" s="232">
        <f>IF(N347="zákl. přenesená",J347,0)</f>
        <v>0</v>
      </c>
      <c r="BH347" s="232">
        <f>IF(N347="sníž. přenesená",J347,0)</f>
        <v>0</v>
      </c>
      <c r="BI347" s="232">
        <f>IF(N347="nulová",J347,0)</f>
        <v>0</v>
      </c>
      <c r="BJ347" s="19" t="s">
        <v>86</v>
      </c>
      <c r="BK347" s="232">
        <f>ROUND(I347*H347,2)</f>
        <v>0</v>
      </c>
      <c r="BL347" s="19" t="s">
        <v>145</v>
      </c>
      <c r="BM347" s="231" t="s">
        <v>1236</v>
      </c>
    </row>
    <row r="348" s="14" customFormat="1">
      <c r="A348" s="14"/>
      <c r="B348" s="251"/>
      <c r="C348" s="252"/>
      <c r="D348" s="242" t="s">
        <v>233</v>
      </c>
      <c r="E348" s="253" t="s">
        <v>1</v>
      </c>
      <c r="F348" s="254" t="s">
        <v>1237</v>
      </c>
      <c r="G348" s="252"/>
      <c r="H348" s="255">
        <v>87.325000000000003</v>
      </c>
      <c r="I348" s="256"/>
      <c r="J348" s="252"/>
      <c r="K348" s="252"/>
      <c r="L348" s="257"/>
      <c r="M348" s="258"/>
      <c r="N348" s="259"/>
      <c r="O348" s="259"/>
      <c r="P348" s="259"/>
      <c r="Q348" s="259"/>
      <c r="R348" s="259"/>
      <c r="S348" s="259"/>
      <c r="T348" s="26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1" t="s">
        <v>233</v>
      </c>
      <c r="AU348" s="261" t="s">
        <v>88</v>
      </c>
      <c r="AV348" s="14" t="s">
        <v>88</v>
      </c>
      <c r="AW348" s="14" t="s">
        <v>35</v>
      </c>
      <c r="AX348" s="14" t="s">
        <v>79</v>
      </c>
      <c r="AY348" s="261" t="s">
        <v>140</v>
      </c>
    </row>
    <row r="349" s="14" customFormat="1">
      <c r="A349" s="14"/>
      <c r="B349" s="251"/>
      <c r="C349" s="252"/>
      <c r="D349" s="242" t="s">
        <v>233</v>
      </c>
      <c r="E349" s="253" t="s">
        <v>1</v>
      </c>
      <c r="F349" s="254" t="s">
        <v>1238</v>
      </c>
      <c r="G349" s="252"/>
      <c r="H349" s="255">
        <v>5.6719999999999997</v>
      </c>
      <c r="I349" s="256"/>
      <c r="J349" s="252"/>
      <c r="K349" s="252"/>
      <c r="L349" s="257"/>
      <c r="M349" s="258"/>
      <c r="N349" s="259"/>
      <c r="O349" s="259"/>
      <c r="P349" s="259"/>
      <c r="Q349" s="259"/>
      <c r="R349" s="259"/>
      <c r="S349" s="259"/>
      <c r="T349" s="26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1" t="s">
        <v>233</v>
      </c>
      <c r="AU349" s="261" t="s">
        <v>88</v>
      </c>
      <c r="AV349" s="14" t="s">
        <v>88</v>
      </c>
      <c r="AW349" s="14" t="s">
        <v>35</v>
      </c>
      <c r="AX349" s="14" t="s">
        <v>79</v>
      </c>
      <c r="AY349" s="261" t="s">
        <v>140</v>
      </c>
    </row>
    <row r="350" s="14" customFormat="1">
      <c r="A350" s="14"/>
      <c r="B350" s="251"/>
      <c r="C350" s="252"/>
      <c r="D350" s="242" t="s">
        <v>233</v>
      </c>
      <c r="E350" s="253" t="s">
        <v>1</v>
      </c>
      <c r="F350" s="254" t="s">
        <v>1239</v>
      </c>
      <c r="G350" s="252"/>
      <c r="H350" s="255">
        <v>-17.076000000000001</v>
      </c>
      <c r="I350" s="256"/>
      <c r="J350" s="252"/>
      <c r="K350" s="252"/>
      <c r="L350" s="257"/>
      <c r="M350" s="258"/>
      <c r="N350" s="259"/>
      <c r="O350" s="259"/>
      <c r="P350" s="259"/>
      <c r="Q350" s="259"/>
      <c r="R350" s="259"/>
      <c r="S350" s="259"/>
      <c r="T350" s="260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1" t="s">
        <v>233</v>
      </c>
      <c r="AU350" s="261" t="s">
        <v>88</v>
      </c>
      <c r="AV350" s="14" t="s">
        <v>88</v>
      </c>
      <c r="AW350" s="14" t="s">
        <v>35</v>
      </c>
      <c r="AX350" s="14" t="s">
        <v>79</v>
      </c>
      <c r="AY350" s="261" t="s">
        <v>140</v>
      </c>
    </row>
    <row r="351" s="14" customFormat="1">
      <c r="A351" s="14"/>
      <c r="B351" s="251"/>
      <c r="C351" s="252"/>
      <c r="D351" s="242" t="s">
        <v>233</v>
      </c>
      <c r="E351" s="253" t="s">
        <v>1</v>
      </c>
      <c r="F351" s="254" t="s">
        <v>1240</v>
      </c>
      <c r="G351" s="252"/>
      <c r="H351" s="255">
        <v>97.757000000000005</v>
      </c>
      <c r="I351" s="256"/>
      <c r="J351" s="252"/>
      <c r="K351" s="252"/>
      <c r="L351" s="257"/>
      <c r="M351" s="258"/>
      <c r="N351" s="259"/>
      <c r="O351" s="259"/>
      <c r="P351" s="259"/>
      <c r="Q351" s="259"/>
      <c r="R351" s="259"/>
      <c r="S351" s="259"/>
      <c r="T351" s="26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1" t="s">
        <v>233</v>
      </c>
      <c r="AU351" s="261" t="s">
        <v>88</v>
      </c>
      <c r="AV351" s="14" t="s">
        <v>88</v>
      </c>
      <c r="AW351" s="14" t="s">
        <v>35</v>
      </c>
      <c r="AX351" s="14" t="s">
        <v>79</v>
      </c>
      <c r="AY351" s="261" t="s">
        <v>140</v>
      </c>
    </row>
    <row r="352" s="14" customFormat="1">
      <c r="A352" s="14"/>
      <c r="B352" s="251"/>
      <c r="C352" s="252"/>
      <c r="D352" s="242" t="s">
        <v>233</v>
      </c>
      <c r="E352" s="253" t="s">
        <v>1</v>
      </c>
      <c r="F352" s="254" t="s">
        <v>1241</v>
      </c>
      <c r="G352" s="252"/>
      <c r="H352" s="255">
        <v>6.0499999999999998</v>
      </c>
      <c r="I352" s="256"/>
      <c r="J352" s="252"/>
      <c r="K352" s="252"/>
      <c r="L352" s="257"/>
      <c r="M352" s="258"/>
      <c r="N352" s="259"/>
      <c r="O352" s="259"/>
      <c r="P352" s="259"/>
      <c r="Q352" s="259"/>
      <c r="R352" s="259"/>
      <c r="S352" s="259"/>
      <c r="T352" s="26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1" t="s">
        <v>233</v>
      </c>
      <c r="AU352" s="261" t="s">
        <v>88</v>
      </c>
      <c r="AV352" s="14" t="s">
        <v>88</v>
      </c>
      <c r="AW352" s="14" t="s">
        <v>35</v>
      </c>
      <c r="AX352" s="14" t="s">
        <v>79</v>
      </c>
      <c r="AY352" s="261" t="s">
        <v>140</v>
      </c>
    </row>
    <row r="353" s="14" customFormat="1">
      <c r="A353" s="14"/>
      <c r="B353" s="251"/>
      <c r="C353" s="252"/>
      <c r="D353" s="242" t="s">
        <v>233</v>
      </c>
      <c r="E353" s="253" t="s">
        <v>1</v>
      </c>
      <c r="F353" s="254" t="s">
        <v>1242</v>
      </c>
      <c r="G353" s="252"/>
      <c r="H353" s="255">
        <v>-12.75</v>
      </c>
      <c r="I353" s="256"/>
      <c r="J353" s="252"/>
      <c r="K353" s="252"/>
      <c r="L353" s="257"/>
      <c r="M353" s="258"/>
      <c r="N353" s="259"/>
      <c r="O353" s="259"/>
      <c r="P353" s="259"/>
      <c r="Q353" s="259"/>
      <c r="R353" s="259"/>
      <c r="S353" s="259"/>
      <c r="T353" s="26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1" t="s">
        <v>233</v>
      </c>
      <c r="AU353" s="261" t="s">
        <v>88</v>
      </c>
      <c r="AV353" s="14" t="s">
        <v>88</v>
      </c>
      <c r="AW353" s="14" t="s">
        <v>35</v>
      </c>
      <c r="AX353" s="14" t="s">
        <v>79</v>
      </c>
      <c r="AY353" s="261" t="s">
        <v>140</v>
      </c>
    </row>
    <row r="354" s="14" customFormat="1">
      <c r="A354" s="14"/>
      <c r="B354" s="251"/>
      <c r="C354" s="252"/>
      <c r="D354" s="242" t="s">
        <v>233</v>
      </c>
      <c r="E354" s="253" t="s">
        <v>1</v>
      </c>
      <c r="F354" s="254" t="s">
        <v>1243</v>
      </c>
      <c r="G354" s="252"/>
      <c r="H354" s="255">
        <v>37.218000000000004</v>
      </c>
      <c r="I354" s="256"/>
      <c r="J354" s="252"/>
      <c r="K354" s="252"/>
      <c r="L354" s="257"/>
      <c r="M354" s="258"/>
      <c r="N354" s="259"/>
      <c r="O354" s="259"/>
      <c r="P354" s="259"/>
      <c r="Q354" s="259"/>
      <c r="R354" s="259"/>
      <c r="S354" s="259"/>
      <c r="T354" s="260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1" t="s">
        <v>233</v>
      </c>
      <c r="AU354" s="261" t="s">
        <v>88</v>
      </c>
      <c r="AV354" s="14" t="s">
        <v>88</v>
      </c>
      <c r="AW354" s="14" t="s">
        <v>35</v>
      </c>
      <c r="AX354" s="14" t="s">
        <v>79</v>
      </c>
      <c r="AY354" s="261" t="s">
        <v>140</v>
      </c>
    </row>
    <row r="355" s="13" customFormat="1">
      <c r="A355" s="13"/>
      <c r="B355" s="240"/>
      <c r="C355" s="241"/>
      <c r="D355" s="242" t="s">
        <v>233</v>
      </c>
      <c r="E355" s="243" t="s">
        <v>1</v>
      </c>
      <c r="F355" s="244" t="s">
        <v>1244</v>
      </c>
      <c r="G355" s="241"/>
      <c r="H355" s="243" t="s">
        <v>1</v>
      </c>
      <c r="I355" s="245"/>
      <c r="J355" s="241"/>
      <c r="K355" s="241"/>
      <c r="L355" s="246"/>
      <c r="M355" s="247"/>
      <c r="N355" s="248"/>
      <c r="O355" s="248"/>
      <c r="P355" s="248"/>
      <c r="Q355" s="248"/>
      <c r="R355" s="248"/>
      <c r="S355" s="248"/>
      <c r="T355" s="24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0" t="s">
        <v>233</v>
      </c>
      <c r="AU355" s="250" t="s">
        <v>88</v>
      </c>
      <c r="AV355" s="13" t="s">
        <v>86</v>
      </c>
      <c r="AW355" s="13" t="s">
        <v>35</v>
      </c>
      <c r="AX355" s="13" t="s">
        <v>79</v>
      </c>
      <c r="AY355" s="250" t="s">
        <v>140</v>
      </c>
    </row>
    <row r="356" s="13" customFormat="1">
      <c r="A356" s="13"/>
      <c r="B356" s="240"/>
      <c r="C356" s="241"/>
      <c r="D356" s="242" t="s">
        <v>233</v>
      </c>
      <c r="E356" s="243" t="s">
        <v>1</v>
      </c>
      <c r="F356" s="244" t="s">
        <v>1245</v>
      </c>
      <c r="G356" s="241"/>
      <c r="H356" s="243" t="s">
        <v>1</v>
      </c>
      <c r="I356" s="245"/>
      <c r="J356" s="241"/>
      <c r="K356" s="241"/>
      <c r="L356" s="246"/>
      <c r="M356" s="247"/>
      <c r="N356" s="248"/>
      <c r="O356" s="248"/>
      <c r="P356" s="248"/>
      <c r="Q356" s="248"/>
      <c r="R356" s="248"/>
      <c r="S356" s="248"/>
      <c r="T356" s="24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0" t="s">
        <v>233</v>
      </c>
      <c r="AU356" s="250" t="s">
        <v>88</v>
      </c>
      <c r="AV356" s="13" t="s">
        <v>86</v>
      </c>
      <c r="AW356" s="13" t="s">
        <v>35</v>
      </c>
      <c r="AX356" s="13" t="s">
        <v>79</v>
      </c>
      <c r="AY356" s="250" t="s">
        <v>140</v>
      </c>
    </row>
    <row r="357" s="14" customFormat="1">
      <c r="A357" s="14"/>
      <c r="B357" s="251"/>
      <c r="C357" s="252"/>
      <c r="D357" s="242" t="s">
        <v>233</v>
      </c>
      <c r="E357" s="253" t="s">
        <v>1</v>
      </c>
      <c r="F357" s="254" t="s">
        <v>1246</v>
      </c>
      <c r="G357" s="252"/>
      <c r="H357" s="255">
        <v>137.5</v>
      </c>
      <c r="I357" s="256"/>
      <c r="J357" s="252"/>
      <c r="K357" s="252"/>
      <c r="L357" s="257"/>
      <c r="M357" s="258"/>
      <c r="N357" s="259"/>
      <c r="O357" s="259"/>
      <c r="P357" s="259"/>
      <c r="Q357" s="259"/>
      <c r="R357" s="259"/>
      <c r="S357" s="259"/>
      <c r="T357" s="26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1" t="s">
        <v>233</v>
      </c>
      <c r="AU357" s="261" t="s">
        <v>88</v>
      </c>
      <c r="AV357" s="14" t="s">
        <v>88</v>
      </c>
      <c r="AW357" s="14" t="s">
        <v>35</v>
      </c>
      <c r="AX357" s="14" t="s">
        <v>79</v>
      </c>
      <c r="AY357" s="261" t="s">
        <v>140</v>
      </c>
    </row>
    <row r="358" s="13" customFormat="1">
      <c r="A358" s="13"/>
      <c r="B358" s="240"/>
      <c r="C358" s="241"/>
      <c r="D358" s="242" t="s">
        <v>233</v>
      </c>
      <c r="E358" s="243" t="s">
        <v>1</v>
      </c>
      <c r="F358" s="244" t="s">
        <v>1247</v>
      </c>
      <c r="G358" s="241"/>
      <c r="H358" s="243" t="s">
        <v>1</v>
      </c>
      <c r="I358" s="245"/>
      <c r="J358" s="241"/>
      <c r="K358" s="241"/>
      <c r="L358" s="246"/>
      <c r="M358" s="247"/>
      <c r="N358" s="248"/>
      <c r="O358" s="248"/>
      <c r="P358" s="248"/>
      <c r="Q358" s="248"/>
      <c r="R358" s="248"/>
      <c r="S358" s="248"/>
      <c r="T358" s="24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0" t="s">
        <v>233</v>
      </c>
      <c r="AU358" s="250" t="s">
        <v>88</v>
      </c>
      <c r="AV358" s="13" t="s">
        <v>86</v>
      </c>
      <c r="AW358" s="13" t="s">
        <v>35</v>
      </c>
      <c r="AX358" s="13" t="s">
        <v>79</v>
      </c>
      <c r="AY358" s="250" t="s">
        <v>140</v>
      </c>
    </row>
    <row r="359" s="14" customFormat="1">
      <c r="A359" s="14"/>
      <c r="B359" s="251"/>
      <c r="C359" s="252"/>
      <c r="D359" s="242" t="s">
        <v>233</v>
      </c>
      <c r="E359" s="253" t="s">
        <v>1</v>
      </c>
      <c r="F359" s="254" t="s">
        <v>1248</v>
      </c>
      <c r="G359" s="252"/>
      <c r="H359" s="255">
        <v>62.042999999999999</v>
      </c>
      <c r="I359" s="256"/>
      <c r="J359" s="252"/>
      <c r="K359" s="252"/>
      <c r="L359" s="257"/>
      <c r="M359" s="258"/>
      <c r="N359" s="259"/>
      <c r="O359" s="259"/>
      <c r="P359" s="259"/>
      <c r="Q359" s="259"/>
      <c r="R359" s="259"/>
      <c r="S359" s="259"/>
      <c r="T359" s="260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1" t="s">
        <v>233</v>
      </c>
      <c r="AU359" s="261" t="s">
        <v>88</v>
      </c>
      <c r="AV359" s="14" t="s">
        <v>88</v>
      </c>
      <c r="AW359" s="14" t="s">
        <v>35</v>
      </c>
      <c r="AX359" s="14" t="s">
        <v>79</v>
      </c>
      <c r="AY359" s="261" t="s">
        <v>140</v>
      </c>
    </row>
    <row r="360" s="13" customFormat="1">
      <c r="A360" s="13"/>
      <c r="B360" s="240"/>
      <c r="C360" s="241"/>
      <c r="D360" s="242" t="s">
        <v>233</v>
      </c>
      <c r="E360" s="243" t="s">
        <v>1</v>
      </c>
      <c r="F360" s="244" t="s">
        <v>1249</v>
      </c>
      <c r="G360" s="241"/>
      <c r="H360" s="243" t="s">
        <v>1</v>
      </c>
      <c r="I360" s="245"/>
      <c r="J360" s="241"/>
      <c r="K360" s="241"/>
      <c r="L360" s="246"/>
      <c r="M360" s="247"/>
      <c r="N360" s="248"/>
      <c r="O360" s="248"/>
      <c r="P360" s="248"/>
      <c r="Q360" s="248"/>
      <c r="R360" s="248"/>
      <c r="S360" s="248"/>
      <c r="T360" s="24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0" t="s">
        <v>233</v>
      </c>
      <c r="AU360" s="250" t="s">
        <v>88</v>
      </c>
      <c r="AV360" s="13" t="s">
        <v>86</v>
      </c>
      <c r="AW360" s="13" t="s">
        <v>35</v>
      </c>
      <c r="AX360" s="13" t="s">
        <v>79</v>
      </c>
      <c r="AY360" s="250" t="s">
        <v>140</v>
      </c>
    </row>
    <row r="361" s="14" customFormat="1">
      <c r="A361" s="14"/>
      <c r="B361" s="251"/>
      <c r="C361" s="252"/>
      <c r="D361" s="242" t="s">
        <v>233</v>
      </c>
      <c r="E361" s="253" t="s">
        <v>1</v>
      </c>
      <c r="F361" s="254" t="s">
        <v>1250</v>
      </c>
      <c r="G361" s="252"/>
      <c r="H361" s="255">
        <v>98.5</v>
      </c>
      <c r="I361" s="256"/>
      <c r="J361" s="252"/>
      <c r="K361" s="252"/>
      <c r="L361" s="257"/>
      <c r="M361" s="258"/>
      <c r="N361" s="259"/>
      <c r="O361" s="259"/>
      <c r="P361" s="259"/>
      <c r="Q361" s="259"/>
      <c r="R361" s="259"/>
      <c r="S361" s="259"/>
      <c r="T361" s="260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1" t="s">
        <v>233</v>
      </c>
      <c r="AU361" s="261" t="s">
        <v>88</v>
      </c>
      <c r="AV361" s="14" t="s">
        <v>88</v>
      </c>
      <c r="AW361" s="14" t="s">
        <v>35</v>
      </c>
      <c r="AX361" s="14" t="s">
        <v>79</v>
      </c>
      <c r="AY361" s="261" t="s">
        <v>140</v>
      </c>
    </row>
    <row r="362" s="15" customFormat="1">
      <c r="A362" s="15"/>
      <c r="B362" s="262"/>
      <c r="C362" s="263"/>
      <c r="D362" s="242" t="s">
        <v>233</v>
      </c>
      <c r="E362" s="264" t="s">
        <v>1</v>
      </c>
      <c r="F362" s="265" t="s">
        <v>286</v>
      </c>
      <c r="G362" s="263"/>
      <c r="H362" s="266">
        <v>502.23899999999998</v>
      </c>
      <c r="I362" s="267"/>
      <c r="J362" s="263"/>
      <c r="K362" s="263"/>
      <c r="L362" s="268"/>
      <c r="M362" s="269"/>
      <c r="N362" s="270"/>
      <c r="O362" s="270"/>
      <c r="P362" s="270"/>
      <c r="Q362" s="270"/>
      <c r="R362" s="270"/>
      <c r="S362" s="270"/>
      <c r="T362" s="271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72" t="s">
        <v>233</v>
      </c>
      <c r="AU362" s="272" t="s">
        <v>88</v>
      </c>
      <c r="AV362" s="15" t="s">
        <v>145</v>
      </c>
      <c r="AW362" s="15" t="s">
        <v>35</v>
      </c>
      <c r="AX362" s="15" t="s">
        <v>86</v>
      </c>
      <c r="AY362" s="272" t="s">
        <v>140</v>
      </c>
    </row>
    <row r="363" s="2" customFormat="1" ht="24.15" customHeight="1">
      <c r="A363" s="40"/>
      <c r="B363" s="41"/>
      <c r="C363" s="219" t="s">
        <v>544</v>
      </c>
      <c r="D363" s="219" t="s">
        <v>141</v>
      </c>
      <c r="E363" s="220" t="s">
        <v>1251</v>
      </c>
      <c r="F363" s="221" t="s">
        <v>1252</v>
      </c>
      <c r="G363" s="222" t="s">
        <v>267</v>
      </c>
      <c r="H363" s="223">
        <v>9.2690000000000001</v>
      </c>
      <c r="I363" s="224"/>
      <c r="J363" s="225">
        <f>ROUND(I363*H363,2)</f>
        <v>0</v>
      </c>
      <c r="K363" s="226"/>
      <c r="L363" s="46"/>
      <c r="M363" s="227" t="s">
        <v>1</v>
      </c>
      <c r="N363" s="228" t="s">
        <v>44</v>
      </c>
      <c r="O363" s="93"/>
      <c r="P363" s="229">
        <f>O363*H363</f>
        <v>0</v>
      </c>
      <c r="Q363" s="229">
        <v>0.0082500000000000004</v>
      </c>
      <c r="R363" s="229">
        <f>Q363*H363</f>
        <v>0.076469250000000002</v>
      </c>
      <c r="S363" s="229">
        <v>0</v>
      </c>
      <c r="T363" s="230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31" t="s">
        <v>145</v>
      </c>
      <c r="AT363" s="231" t="s">
        <v>141</v>
      </c>
      <c r="AU363" s="231" t="s">
        <v>88</v>
      </c>
      <c r="AY363" s="19" t="s">
        <v>140</v>
      </c>
      <c r="BE363" s="232">
        <f>IF(N363="základní",J363,0)</f>
        <v>0</v>
      </c>
      <c r="BF363" s="232">
        <f>IF(N363="snížená",J363,0)</f>
        <v>0</v>
      </c>
      <c r="BG363" s="232">
        <f>IF(N363="zákl. přenesená",J363,0)</f>
        <v>0</v>
      </c>
      <c r="BH363" s="232">
        <f>IF(N363="sníž. přenesená",J363,0)</f>
        <v>0</v>
      </c>
      <c r="BI363" s="232">
        <f>IF(N363="nulová",J363,0)</f>
        <v>0</v>
      </c>
      <c r="BJ363" s="19" t="s">
        <v>86</v>
      </c>
      <c r="BK363" s="232">
        <f>ROUND(I363*H363,2)</f>
        <v>0</v>
      </c>
      <c r="BL363" s="19" t="s">
        <v>145</v>
      </c>
      <c r="BM363" s="231" t="s">
        <v>1253</v>
      </c>
    </row>
    <row r="364" s="13" customFormat="1">
      <c r="A364" s="13"/>
      <c r="B364" s="240"/>
      <c r="C364" s="241"/>
      <c r="D364" s="242" t="s">
        <v>233</v>
      </c>
      <c r="E364" s="243" t="s">
        <v>1</v>
      </c>
      <c r="F364" s="244" t="s">
        <v>1254</v>
      </c>
      <c r="G364" s="241"/>
      <c r="H364" s="243" t="s">
        <v>1</v>
      </c>
      <c r="I364" s="245"/>
      <c r="J364" s="241"/>
      <c r="K364" s="241"/>
      <c r="L364" s="246"/>
      <c r="M364" s="247"/>
      <c r="N364" s="248"/>
      <c r="O364" s="248"/>
      <c r="P364" s="248"/>
      <c r="Q364" s="248"/>
      <c r="R364" s="248"/>
      <c r="S364" s="248"/>
      <c r="T364" s="24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0" t="s">
        <v>233</v>
      </c>
      <c r="AU364" s="250" t="s">
        <v>88</v>
      </c>
      <c r="AV364" s="13" t="s">
        <v>86</v>
      </c>
      <c r="AW364" s="13" t="s">
        <v>35</v>
      </c>
      <c r="AX364" s="13" t="s">
        <v>79</v>
      </c>
      <c r="AY364" s="250" t="s">
        <v>140</v>
      </c>
    </row>
    <row r="365" s="14" customFormat="1">
      <c r="A365" s="14"/>
      <c r="B365" s="251"/>
      <c r="C365" s="252"/>
      <c r="D365" s="242" t="s">
        <v>233</v>
      </c>
      <c r="E365" s="253" t="s">
        <v>1</v>
      </c>
      <c r="F365" s="254" t="s">
        <v>1255</v>
      </c>
      <c r="G365" s="252"/>
      <c r="H365" s="255">
        <v>9.2690000000000001</v>
      </c>
      <c r="I365" s="256"/>
      <c r="J365" s="252"/>
      <c r="K365" s="252"/>
      <c r="L365" s="257"/>
      <c r="M365" s="258"/>
      <c r="N365" s="259"/>
      <c r="O365" s="259"/>
      <c r="P365" s="259"/>
      <c r="Q365" s="259"/>
      <c r="R365" s="259"/>
      <c r="S365" s="259"/>
      <c r="T365" s="260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1" t="s">
        <v>233</v>
      </c>
      <c r="AU365" s="261" t="s">
        <v>88</v>
      </c>
      <c r="AV365" s="14" t="s">
        <v>88</v>
      </c>
      <c r="AW365" s="14" t="s">
        <v>35</v>
      </c>
      <c r="AX365" s="14" t="s">
        <v>86</v>
      </c>
      <c r="AY365" s="261" t="s">
        <v>140</v>
      </c>
    </row>
    <row r="366" s="2" customFormat="1" ht="24.15" customHeight="1">
      <c r="A366" s="40"/>
      <c r="B366" s="41"/>
      <c r="C366" s="273" t="s">
        <v>548</v>
      </c>
      <c r="D366" s="273" t="s">
        <v>300</v>
      </c>
      <c r="E366" s="274" t="s">
        <v>1256</v>
      </c>
      <c r="F366" s="275" t="s">
        <v>1257</v>
      </c>
      <c r="G366" s="276" t="s">
        <v>267</v>
      </c>
      <c r="H366" s="277">
        <v>10.19</v>
      </c>
      <c r="I366" s="278"/>
      <c r="J366" s="279">
        <f>ROUND(I366*H366,2)</f>
        <v>0</v>
      </c>
      <c r="K366" s="280"/>
      <c r="L366" s="281"/>
      <c r="M366" s="282" t="s">
        <v>1</v>
      </c>
      <c r="N366" s="283" t="s">
        <v>44</v>
      </c>
      <c r="O366" s="93"/>
      <c r="P366" s="229">
        <f>O366*H366</f>
        <v>0</v>
      </c>
      <c r="Q366" s="229">
        <v>0.0018</v>
      </c>
      <c r="R366" s="229">
        <f>Q366*H366</f>
        <v>0.018341999999999997</v>
      </c>
      <c r="S366" s="229">
        <v>0</v>
      </c>
      <c r="T366" s="230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31" t="s">
        <v>165</v>
      </c>
      <c r="AT366" s="231" t="s">
        <v>300</v>
      </c>
      <c r="AU366" s="231" t="s">
        <v>88</v>
      </c>
      <c r="AY366" s="19" t="s">
        <v>140</v>
      </c>
      <c r="BE366" s="232">
        <f>IF(N366="základní",J366,0)</f>
        <v>0</v>
      </c>
      <c r="BF366" s="232">
        <f>IF(N366="snížená",J366,0)</f>
        <v>0</v>
      </c>
      <c r="BG366" s="232">
        <f>IF(N366="zákl. přenesená",J366,0)</f>
        <v>0</v>
      </c>
      <c r="BH366" s="232">
        <f>IF(N366="sníž. přenesená",J366,0)</f>
        <v>0</v>
      </c>
      <c r="BI366" s="232">
        <f>IF(N366="nulová",J366,0)</f>
        <v>0</v>
      </c>
      <c r="BJ366" s="19" t="s">
        <v>86</v>
      </c>
      <c r="BK366" s="232">
        <f>ROUND(I366*H366,2)</f>
        <v>0</v>
      </c>
      <c r="BL366" s="19" t="s">
        <v>145</v>
      </c>
      <c r="BM366" s="231" t="s">
        <v>1258</v>
      </c>
    </row>
    <row r="367" s="14" customFormat="1">
      <c r="A367" s="14"/>
      <c r="B367" s="251"/>
      <c r="C367" s="252"/>
      <c r="D367" s="242" t="s">
        <v>233</v>
      </c>
      <c r="E367" s="252"/>
      <c r="F367" s="254" t="s">
        <v>1259</v>
      </c>
      <c r="G367" s="252"/>
      <c r="H367" s="255">
        <v>10.19</v>
      </c>
      <c r="I367" s="256"/>
      <c r="J367" s="252"/>
      <c r="K367" s="252"/>
      <c r="L367" s="257"/>
      <c r="M367" s="258"/>
      <c r="N367" s="259"/>
      <c r="O367" s="259"/>
      <c r="P367" s="259"/>
      <c r="Q367" s="259"/>
      <c r="R367" s="259"/>
      <c r="S367" s="259"/>
      <c r="T367" s="260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1" t="s">
        <v>233</v>
      </c>
      <c r="AU367" s="261" t="s">
        <v>88</v>
      </c>
      <c r="AV367" s="14" t="s">
        <v>88</v>
      </c>
      <c r="AW367" s="14" t="s">
        <v>4</v>
      </c>
      <c r="AX367" s="14" t="s">
        <v>86</v>
      </c>
      <c r="AY367" s="261" t="s">
        <v>140</v>
      </c>
    </row>
    <row r="368" s="2" customFormat="1" ht="24.15" customHeight="1">
      <c r="A368" s="40"/>
      <c r="B368" s="41"/>
      <c r="C368" s="219" t="s">
        <v>552</v>
      </c>
      <c r="D368" s="219" t="s">
        <v>141</v>
      </c>
      <c r="E368" s="220" t="s">
        <v>452</v>
      </c>
      <c r="F368" s="221" t="s">
        <v>453</v>
      </c>
      <c r="G368" s="222" t="s">
        <v>267</v>
      </c>
      <c r="H368" s="223">
        <v>204.196</v>
      </c>
      <c r="I368" s="224"/>
      <c r="J368" s="225">
        <f>ROUND(I368*H368,2)</f>
        <v>0</v>
      </c>
      <c r="K368" s="226"/>
      <c r="L368" s="46"/>
      <c r="M368" s="227" t="s">
        <v>1</v>
      </c>
      <c r="N368" s="228" t="s">
        <v>44</v>
      </c>
      <c r="O368" s="93"/>
      <c r="P368" s="229">
        <f>O368*H368</f>
        <v>0</v>
      </c>
      <c r="Q368" s="229">
        <v>0.023630000000000002</v>
      </c>
      <c r="R368" s="229">
        <f>Q368*H368</f>
        <v>4.8251514800000006</v>
      </c>
      <c r="S368" s="229">
        <v>0</v>
      </c>
      <c r="T368" s="230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31" t="s">
        <v>145</v>
      </c>
      <c r="AT368" s="231" t="s">
        <v>141</v>
      </c>
      <c r="AU368" s="231" t="s">
        <v>88</v>
      </c>
      <c r="AY368" s="19" t="s">
        <v>140</v>
      </c>
      <c r="BE368" s="232">
        <f>IF(N368="základní",J368,0)</f>
        <v>0</v>
      </c>
      <c r="BF368" s="232">
        <f>IF(N368="snížená",J368,0)</f>
        <v>0</v>
      </c>
      <c r="BG368" s="232">
        <f>IF(N368="zákl. přenesená",J368,0)</f>
        <v>0</v>
      </c>
      <c r="BH368" s="232">
        <f>IF(N368="sníž. přenesená",J368,0)</f>
        <v>0</v>
      </c>
      <c r="BI368" s="232">
        <f>IF(N368="nulová",J368,0)</f>
        <v>0</v>
      </c>
      <c r="BJ368" s="19" t="s">
        <v>86</v>
      </c>
      <c r="BK368" s="232">
        <f>ROUND(I368*H368,2)</f>
        <v>0</v>
      </c>
      <c r="BL368" s="19" t="s">
        <v>145</v>
      </c>
      <c r="BM368" s="231" t="s">
        <v>1260</v>
      </c>
    </row>
    <row r="369" s="2" customFormat="1" ht="24.15" customHeight="1">
      <c r="A369" s="40"/>
      <c r="B369" s="41"/>
      <c r="C369" s="219" t="s">
        <v>556</v>
      </c>
      <c r="D369" s="219" t="s">
        <v>141</v>
      </c>
      <c r="E369" s="220" t="s">
        <v>471</v>
      </c>
      <c r="F369" s="221" t="s">
        <v>472</v>
      </c>
      <c r="G369" s="222" t="s">
        <v>267</v>
      </c>
      <c r="H369" s="223">
        <v>204.196</v>
      </c>
      <c r="I369" s="224"/>
      <c r="J369" s="225">
        <f>ROUND(I369*H369,2)</f>
        <v>0</v>
      </c>
      <c r="K369" s="226"/>
      <c r="L369" s="46"/>
      <c r="M369" s="227" t="s">
        <v>1</v>
      </c>
      <c r="N369" s="228" t="s">
        <v>44</v>
      </c>
      <c r="O369" s="93"/>
      <c r="P369" s="229">
        <f>O369*H369</f>
        <v>0</v>
      </c>
      <c r="Q369" s="229">
        <v>0.0048900000000000002</v>
      </c>
      <c r="R369" s="229">
        <f>Q369*H369</f>
        <v>0.99851844000000001</v>
      </c>
      <c r="S369" s="229">
        <v>0</v>
      </c>
      <c r="T369" s="230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31" t="s">
        <v>145</v>
      </c>
      <c r="AT369" s="231" t="s">
        <v>141</v>
      </c>
      <c r="AU369" s="231" t="s">
        <v>88</v>
      </c>
      <c r="AY369" s="19" t="s">
        <v>140</v>
      </c>
      <c r="BE369" s="232">
        <f>IF(N369="základní",J369,0)</f>
        <v>0</v>
      </c>
      <c r="BF369" s="232">
        <f>IF(N369="snížená",J369,0)</f>
        <v>0</v>
      </c>
      <c r="BG369" s="232">
        <f>IF(N369="zákl. přenesená",J369,0)</f>
        <v>0</v>
      </c>
      <c r="BH369" s="232">
        <f>IF(N369="sníž. přenesená",J369,0)</f>
        <v>0</v>
      </c>
      <c r="BI369" s="232">
        <f>IF(N369="nulová",J369,0)</f>
        <v>0</v>
      </c>
      <c r="BJ369" s="19" t="s">
        <v>86</v>
      </c>
      <c r="BK369" s="232">
        <f>ROUND(I369*H369,2)</f>
        <v>0</v>
      </c>
      <c r="BL369" s="19" t="s">
        <v>145</v>
      </c>
      <c r="BM369" s="231" t="s">
        <v>1261</v>
      </c>
    </row>
    <row r="370" s="2" customFormat="1" ht="24.15" customHeight="1">
      <c r="A370" s="40"/>
      <c r="B370" s="41"/>
      <c r="C370" s="219" t="s">
        <v>560</v>
      </c>
      <c r="D370" s="219" t="s">
        <v>141</v>
      </c>
      <c r="E370" s="220" t="s">
        <v>463</v>
      </c>
      <c r="F370" s="221" t="s">
        <v>464</v>
      </c>
      <c r="G370" s="222" t="s">
        <v>267</v>
      </c>
      <c r="H370" s="223">
        <v>539.78399999999999</v>
      </c>
      <c r="I370" s="224"/>
      <c r="J370" s="225">
        <f>ROUND(I370*H370,2)</f>
        <v>0</v>
      </c>
      <c r="K370" s="226"/>
      <c r="L370" s="46"/>
      <c r="M370" s="227" t="s">
        <v>1</v>
      </c>
      <c r="N370" s="228" t="s">
        <v>44</v>
      </c>
      <c r="O370" s="93"/>
      <c r="P370" s="229">
        <f>O370*H370</f>
        <v>0</v>
      </c>
      <c r="Q370" s="229">
        <v>0</v>
      </c>
      <c r="R370" s="229">
        <f>Q370*H370</f>
        <v>0</v>
      </c>
      <c r="S370" s="229">
        <v>0</v>
      </c>
      <c r="T370" s="230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31" t="s">
        <v>145</v>
      </c>
      <c r="AT370" s="231" t="s">
        <v>141</v>
      </c>
      <c r="AU370" s="231" t="s">
        <v>88</v>
      </c>
      <c r="AY370" s="19" t="s">
        <v>140</v>
      </c>
      <c r="BE370" s="232">
        <f>IF(N370="základní",J370,0)</f>
        <v>0</v>
      </c>
      <c r="BF370" s="232">
        <f>IF(N370="snížená",J370,0)</f>
        <v>0</v>
      </c>
      <c r="BG370" s="232">
        <f>IF(N370="zákl. přenesená",J370,0)</f>
        <v>0</v>
      </c>
      <c r="BH370" s="232">
        <f>IF(N370="sníž. přenesená",J370,0)</f>
        <v>0</v>
      </c>
      <c r="BI370" s="232">
        <f>IF(N370="nulová",J370,0)</f>
        <v>0</v>
      </c>
      <c r="BJ370" s="19" t="s">
        <v>86</v>
      </c>
      <c r="BK370" s="232">
        <f>ROUND(I370*H370,2)</f>
        <v>0</v>
      </c>
      <c r="BL370" s="19" t="s">
        <v>145</v>
      </c>
      <c r="BM370" s="231" t="s">
        <v>1262</v>
      </c>
    </row>
    <row r="371" s="13" customFormat="1">
      <c r="A371" s="13"/>
      <c r="B371" s="240"/>
      <c r="C371" s="241"/>
      <c r="D371" s="242" t="s">
        <v>233</v>
      </c>
      <c r="E371" s="243" t="s">
        <v>1</v>
      </c>
      <c r="F371" s="244" t="s">
        <v>1244</v>
      </c>
      <c r="G371" s="241"/>
      <c r="H371" s="243" t="s">
        <v>1</v>
      </c>
      <c r="I371" s="245"/>
      <c r="J371" s="241"/>
      <c r="K371" s="241"/>
      <c r="L371" s="246"/>
      <c r="M371" s="247"/>
      <c r="N371" s="248"/>
      <c r="O371" s="248"/>
      <c r="P371" s="248"/>
      <c r="Q371" s="248"/>
      <c r="R371" s="248"/>
      <c r="S371" s="248"/>
      <c r="T371" s="249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0" t="s">
        <v>233</v>
      </c>
      <c r="AU371" s="250" t="s">
        <v>88</v>
      </c>
      <c r="AV371" s="13" t="s">
        <v>86</v>
      </c>
      <c r="AW371" s="13" t="s">
        <v>35</v>
      </c>
      <c r="AX371" s="13" t="s">
        <v>79</v>
      </c>
      <c r="AY371" s="250" t="s">
        <v>140</v>
      </c>
    </row>
    <row r="372" s="13" customFormat="1">
      <c r="A372" s="13"/>
      <c r="B372" s="240"/>
      <c r="C372" s="241"/>
      <c r="D372" s="242" t="s">
        <v>233</v>
      </c>
      <c r="E372" s="243" t="s">
        <v>1</v>
      </c>
      <c r="F372" s="244" t="s">
        <v>1245</v>
      </c>
      <c r="G372" s="241"/>
      <c r="H372" s="243" t="s">
        <v>1</v>
      </c>
      <c r="I372" s="245"/>
      <c r="J372" s="241"/>
      <c r="K372" s="241"/>
      <c r="L372" s="246"/>
      <c r="M372" s="247"/>
      <c r="N372" s="248"/>
      <c r="O372" s="248"/>
      <c r="P372" s="248"/>
      <c r="Q372" s="248"/>
      <c r="R372" s="248"/>
      <c r="S372" s="248"/>
      <c r="T372" s="24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0" t="s">
        <v>233</v>
      </c>
      <c r="AU372" s="250" t="s">
        <v>88</v>
      </c>
      <c r="AV372" s="13" t="s">
        <v>86</v>
      </c>
      <c r="AW372" s="13" t="s">
        <v>35</v>
      </c>
      <c r="AX372" s="13" t="s">
        <v>79</v>
      </c>
      <c r="AY372" s="250" t="s">
        <v>140</v>
      </c>
    </row>
    <row r="373" s="14" customFormat="1">
      <c r="A373" s="14"/>
      <c r="B373" s="251"/>
      <c r="C373" s="252"/>
      <c r="D373" s="242" t="s">
        <v>233</v>
      </c>
      <c r="E373" s="253" t="s">
        <v>1</v>
      </c>
      <c r="F373" s="254" t="s">
        <v>1246</v>
      </c>
      <c r="G373" s="252"/>
      <c r="H373" s="255">
        <v>137.5</v>
      </c>
      <c r="I373" s="256"/>
      <c r="J373" s="252"/>
      <c r="K373" s="252"/>
      <c r="L373" s="257"/>
      <c r="M373" s="258"/>
      <c r="N373" s="259"/>
      <c r="O373" s="259"/>
      <c r="P373" s="259"/>
      <c r="Q373" s="259"/>
      <c r="R373" s="259"/>
      <c r="S373" s="259"/>
      <c r="T373" s="260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1" t="s">
        <v>233</v>
      </c>
      <c r="AU373" s="261" t="s">
        <v>88</v>
      </c>
      <c r="AV373" s="14" t="s">
        <v>88</v>
      </c>
      <c r="AW373" s="14" t="s">
        <v>35</v>
      </c>
      <c r="AX373" s="14" t="s">
        <v>79</v>
      </c>
      <c r="AY373" s="261" t="s">
        <v>140</v>
      </c>
    </row>
    <row r="374" s="13" customFormat="1">
      <c r="A374" s="13"/>
      <c r="B374" s="240"/>
      <c r="C374" s="241"/>
      <c r="D374" s="242" t="s">
        <v>233</v>
      </c>
      <c r="E374" s="243" t="s">
        <v>1</v>
      </c>
      <c r="F374" s="244" t="s">
        <v>1247</v>
      </c>
      <c r="G374" s="241"/>
      <c r="H374" s="243" t="s">
        <v>1</v>
      </c>
      <c r="I374" s="245"/>
      <c r="J374" s="241"/>
      <c r="K374" s="241"/>
      <c r="L374" s="246"/>
      <c r="M374" s="247"/>
      <c r="N374" s="248"/>
      <c r="O374" s="248"/>
      <c r="P374" s="248"/>
      <c r="Q374" s="248"/>
      <c r="R374" s="248"/>
      <c r="S374" s="248"/>
      <c r="T374" s="24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0" t="s">
        <v>233</v>
      </c>
      <c r="AU374" s="250" t="s">
        <v>88</v>
      </c>
      <c r="AV374" s="13" t="s">
        <v>86</v>
      </c>
      <c r="AW374" s="13" t="s">
        <v>35</v>
      </c>
      <c r="AX374" s="13" t="s">
        <v>79</v>
      </c>
      <c r="AY374" s="250" t="s">
        <v>140</v>
      </c>
    </row>
    <row r="375" s="14" customFormat="1">
      <c r="A375" s="14"/>
      <c r="B375" s="251"/>
      <c r="C375" s="252"/>
      <c r="D375" s="242" t="s">
        <v>233</v>
      </c>
      <c r="E375" s="253" t="s">
        <v>1</v>
      </c>
      <c r="F375" s="254" t="s">
        <v>1248</v>
      </c>
      <c r="G375" s="252"/>
      <c r="H375" s="255">
        <v>62.042999999999999</v>
      </c>
      <c r="I375" s="256"/>
      <c r="J375" s="252"/>
      <c r="K375" s="252"/>
      <c r="L375" s="257"/>
      <c r="M375" s="258"/>
      <c r="N375" s="259"/>
      <c r="O375" s="259"/>
      <c r="P375" s="259"/>
      <c r="Q375" s="259"/>
      <c r="R375" s="259"/>
      <c r="S375" s="259"/>
      <c r="T375" s="260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1" t="s">
        <v>233</v>
      </c>
      <c r="AU375" s="261" t="s">
        <v>88</v>
      </c>
      <c r="AV375" s="14" t="s">
        <v>88</v>
      </c>
      <c r="AW375" s="14" t="s">
        <v>35</v>
      </c>
      <c r="AX375" s="14" t="s">
        <v>79</v>
      </c>
      <c r="AY375" s="261" t="s">
        <v>140</v>
      </c>
    </row>
    <row r="376" s="13" customFormat="1">
      <c r="A376" s="13"/>
      <c r="B376" s="240"/>
      <c r="C376" s="241"/>
      <c r="D376" s="242" t="s">
        <v>233</v>
      </c>
      <c r="E376" s="243" t="s">
        <v>1</v>
      </c>
      <c r="F376" s="244" t="s">
        <v>1249</v>
      </c>
      <c r="G376" s="241"/>
      <c r="H376" s="243" t="s">
        <v>1</v>
      </c>
      <c r="I376" s="245"/>
      <c r="J376" s="241"/>
      <c r="K376" s="241"/>
      <c r="L376" s="246"/>
      <c r="M376" s="247"/>
      <c r="N376" s="248"/>
      <c r="O376" s="248"/>
      <c r="P376" s="248"/>
      <c r="Q376" s="248"/>
      <c r="R376" s="248"/>
      <c r="S376" s="248"/>
      <c r="T376" s="24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0" t="s">
        <v>233</v>
      </c>
      <c r="AU376" s="250" t="s">
        <v>88</v>
      </c>
      <c r="AV376" s="13" t="s">
        <v>86</v>
      </c>
      <c r="AW376" s="13" t="s">
        <v>35</v>
      </c>
      <c r="AX376" s="13" t="s">
        <v>79</v>
      </c>
      <c r="AY376" s="250" t="s">
        <v>140</v>
      </c>
    </row>
    <row r="377" s="14" customFormat="1">
      <c r="A377" s="14"/>
      <c r="B377" s="251"/>
      <c r="C377" s="252"/>
      <c r="D377" s="242" t="s">
        <v>233</v>
      </c>
      <c r="E377" s="253" t="s">
        <v>1</v>
      </c>
      <c r="F377" s="254" t="s">
        <v>1250</v>
      </c>
      <c r="G377" s="252"/>
      <c r="H377" s="255">
        <v>98.5</v>
      </c>
      <c r="I377" s="256"/>
      <c r="J377" s="252"/>
      <c r="K377" s="252"/>
      <c r="L377" s="257"/>
      <c r="M377" s="258"/>
      <c r="N377" s="259"/>
      <c r="O377" s="259"/>
      <c r="P377" s="259"/>
      <c r="Q377" s="259"/>
      <c r="R377" s="259"/>
      <c r="S377" s="259"/>
      <c r="T377" s="26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1" t="s">
        <v>233</v>
      </c>
      <c r="AU377" s="261" t="s">
        <v>88</v>
      </c>
      <c r="AV377" s="14" t="s">
        <v>88</v>
      </c>
      <c r="AW377" s="14" t="s">
        <v>35</v>
      </c>
      <c r="AX377" s="14" t="s">
        <v>79</v>
      </c>
      <c r="AY377" s="261" t="s">
        <v>140</v>
      </c>
    </row>
    <row r="378" s="16" customFormat="1">
      <c r="A378" s="16"/>
      <c r="B378" s="287"/>
      <c r="C378" s="288"/>
      <c r="D378" s="242" t="s">
        <v>233</v>
      </c>
      <c r="E378" s="289" t="s">
        <v>1</v>
      </c>
      <c r="F378" s="290" t="s">
        <v>1263</v>
      </c>
      <c r="G378" s="288"/>
      <c r="H378" s="291">
        <v>298.04300000000001</v>
      </c>
      <c r="I378" s="292"/>
      <c r="J378" s="288"/>
      <c r="K378" s="288"/>
      <c r="L378" s="293"/>
      <c r="M378" s="294"/>
      <c r="N378" s="295"/>
      <c r="O378" s="295"/>
      <c r="P378" s="295"/>
      <c r="Q378" s="295"/>
      <c r="R378" s="295"/>
      <c r="S378" s="295"/>
      <c r="T378" s="29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T378" s="297" t="s">
        <v>233</v>
      </c>
      <c r="AU378" s="297" t="s">
        <v>88</v>
      </c>
      <c r="AV378" s="16" t="s">
        <v>148</v>
      </c>
      <c r="AW378" s="16" t="s">
        <v>35</v>
      </c>
      <c r="AX378" s="16" t="s">
        <v>79</v>
      </c>
      <c r="AY378" s="297" t="s">
        <v>140</v>
      </c>
    </row>
    <row r="379" s="14" customFormat="1">
      <c r="A379" s="14"/>
      <c r="B379" s="251"/>
      <c r="C379" s="252"/>
      <c r="D379" s="242" t="s">
        <v>233</v>
      </c>
      <c r="E379" s="253" t="s">
        <v>1</v>
      </c>
      <c r="F379" s="254" t="s">
        <v>1264</v>
      </c>
      <c r="G379" s="252"/>
      <c r="H379" s="255">
        <v>241.74100000000001</v>
      </c>
      <c r="I379" s="256"/>
      <c r="J379" s="252"/>
      <c r="K379" s="252"/>
      <c r="L379" s="257"/>
      <c r="M379" s="258"/>
      <c r="N379" s="259"/>
      <c r="O379" s="259"/>
      <c r="P379" s="259"/>
      <c r="Q379" s="259"/>
      <c r="R379" s="259"/>
      <c r="S379" s="259"/>
      <c r="T379" s="260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1" t="s">
        <v>233</v>
      </c>
      <c r="AU379" s="261" t="s">
        <v>88</v>
      </c>
      <c r="AV379" s="14" t="s">
        <v>88</v>
      </c>
      <c r="AW379" s="14" t="s">
        <v>35</v>
      </c>
      <c r="AX379" s="14" t="s">
        <v>79</v>
      </c>
      <c r="AY379" s="261" t="s">
        <v>140</v>
      </c>
    </row>
    <row r="380" s="15" customFormat="1">
      <c r="A380" s="15"/>
      <c r="B380" s="262"/>
      <c r="C380" s="263"/>
      <c r="D380" s="242" t="s">
        <v>233</v>
      </c>
      <c r="E380" s="264" t="s">
        <v>1</v>
      </c>
      <c r="F380" s="265" t="s">
        <v>286</v>
      </c>
      <c r="G380" s="263"/>
      <c r="H380" s="266">
        <v>539.78399999999999</v>
      </c>
      <c r="I380" s="267"/>
      <c r="J380" s="263"/>
      <c r="K380" s="263"/>
      <c r="L380" s="268"/>
      <c r="M380" s="269"/>
      <c r="N380" s="270"/>
      <c r="O380" s="270"/>
      <c r="P380" s="270"/>
      <c r="Q380" s="270"/>
      <c r="R380" s="270"/>
      <c r="S380" s="270"/>
      <c r="T380" s="271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72" t="s">
        <v>233</v>
      </c>
      <c r="AU380" s="272" t="s">
        <v>88</v>
      </c>
      <c r="AV380" s="15" t="s">
        <v>145</v>
      </c>
      <c r="AW380" s="15" t="s">
        <v>35</v>
      </c>
      <c r="AX380" s="15" t="s">
        <v>86</v>
      </c>
      <c r="AY380" s="272" t="s">
        <v>140</v>
      </c>
    </row>
    <row r="381" s="2" customFormat="1" ht="24.15" customHeight="1">
      <c r="A381" s="40"/>
      <c r="B381" s="41"/>
      <c r="C381" s="219" t="s">
        <v>566</v>
      </c>
      <c r="D381" s="219" t="s">
        <v>141</v>
      </c>
      <c r="E381" s="220" t="s">
        <v>475</v>
      </c>
      <c r="F381" s="221" t="s">
        <v>476</v>
      </c>
      <c r="G381" s="222" t="s">
        <v>320</v>
      </c>
      <c r="H381" s="223">
        <v>94.859999999999999</v>
      </c>
      <c r="I381" s="224"/>
      <c r="J381" s="225">
        <f>ROUND(I381*H381,2)</f>
        <v>0</v>
      </c>
      <c r="K381" s="226"/>
      <c r="L381" s="46"/>
      <c r="M381" s="227" t="s">
        <v>1</v>
      </c>
      <c r="N381" s="228" t="s">
        <v>44</v>
      </c>
      <c r="O381" s="93"/>
      <c r="P381" s="229">
        <f>O381*H381</f>
        <v>0</v>
      </c>
      <c r="Q381" s="229">
        <v>0</v>
      </c>
      <c r="R381" s="229">
        <f>Q381*H381</f>
        <v>0</v>
      </c>
      <c r="S381" s="229">
        <v>0</v>
      </c>
      <c r="T381" s="230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31" t="s">
        <v>145</v>
      </c>
      <c r="AT381" s="231" t="s">
        <v>141</v>
      </c>
      <c r="AU381" s="231" t="s">
        <v>88</v>
      </c>
      <c r="AY381" s="19" t="s">
        <v>140</v>
      </c>
      <c r="BE381" s="232">
        <f>IF(N381="základní",J381,0)</f>
        <v>0</v>
      </c>
      <c r="BF381" s="232">
        <f>IF(N381="snížená",J381,0)</f>
        <v>0</v>
      </c>
      <c r="BG381" s="232">
        <f>IF(N381="zákl. přenesená",J381,0)</f>
        <v>0</v>
      </c>
      <c r="BH381" s="232">
        <f>IF(N381="sníž. přenesená",J381,0)</f>
        <v>0</v>
      </c>
      <c r="BI381" s="232">
        <f>IF(N381="nulová",J381,0)</f>
        <v>0</v>
      </c>
      <c r="BJ381" s="19" t="s">
        <v>86</v>
      </c>
      <c r="BK381" s="232">
        <f>ROUND(I381*H381,2)</f>
        <v>0</v>
      </c>
      <c r="BL381" s="19" t="s">
        <v>145</v>
      </c>
      <c r="BM381" s="231" t="s">
        <v>1265</v>
      </c>
    </row>
    <row r="382" s="2" customFormat="1" ht="16.5" customHeight="1">
      <c r="A382" s="40"/>
      <c r="B382" s="41"/>
      <c r="C382" s="273" t="s">
        <v>570</v>
      </c>
      <c r="D382" s="273" t="s">
        <v>300</v>
      </c>
      <c r="E382" s="274" t="s">
        <v>479</v>
      </c>
      <c r="F382" s="275" t="s">
        <v>480</v>
      </c>
      <c r="G382" s="276" t="s">
        <v>320</v>
      </c>
      <c r="H382" s="277">
        <v>94.859999999999999</v>
      </c>
      <c r="I382" s="278"/>
      <c r="J382" s="279">
        <f>ROUND(I382*H382,2)</f>
        <v>0</v>
      </c>
      <c r="K382" s="280"/>
      <c r="L382" s="281"/>
      <c r="M382" s="282" t="s">
        <v>1</v>
      </c>
      <c r="N382" s="283" t="s">
        <v>44</v>
      </c>
      <c r="O382" s="93"/>
      <c r="P382" s="229">
        <f>O382*H382</f>
        <v>0</v>
      </c>
      <c r="Q382" s="229">
        <v>0</v>
      </c>
      <c r="R382" s="229">
        <f>Q382*H382</f>
        <v>0</v>
      </c>
      <c r="S382" s="229">
        <v>0</v>
      </c>
      <c r="T382" s="230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31" t="s">
        <v>165</v>
      </c>
      <c r="AT382" s="231" t="s">
        <v>300</v>
      </c>
      <c r="AU382" s="231" t="s">
        <v>88</v>
      </c>
      <c r="AY382" s="19" t="s">
        <v>140</v>
      </c>
      <c r="BE382" s="232">
        <f>IF(N382="základní",J382,0)</f>
        <v>0</v>
      </c>
      <c r="BF382" s="232">
        <f>IF(N382="snížená",J382,0)</f>
        <v>0</v>
      </c>
      <c r="BG382" s="232">
        <f>IF(N382="zákl. přenesená",J382,0)</f>
        <v>0</v>
      </c>
      <c r="BH382" s="232">
        <f>IF(N382="sníž. přenesená",J382,0)</f>
        <v>0</v>
      </c>
      <c r="BI382" s="232">
        <f>IF(N382="nulová",J382,0)</f>
        <v>0</v>
      </c>
      <c r="BJ382" s="19" t="s">
        <v>86</v>
      </c>
      <c r="BK382" s="232">
        <f>ROUND(I382*H382,2)</f>
        <v>0</v>
      </c>
      <c r="BL382" s="19" t="s">
        <v>145</v>
      </c>
      <c r="BM382" s="231" t="s">
        <v>1266</v>
      </c>
    </row>
    <row r="383" s="2" customFormat="1" ht="24.15" customHeight="1">
      <c r="A383" s="40"/>
      <c r="B383" s="41"/>
      <c r="C383" s="219" t="s">
        <v>577</v>
      </c>
      <c r="D383" s="219" t="s">
        <v>141</v>
      </c>
      <c r="E383" s="220" t="s">
        <v>483</v>
      </c>
      <c r="F383" s="221" t="s">
        <v>484</v>
      </c>
      <c r="G383" s="222" t="s">
        <v>320</v>
      </c>
      <c r="H383" s="223">
        <v>70.109999999999999</v>
      </c>
      <c r="I383" s="224"/>
      <c r="J383" s="225">
        <f>ROUND(I383*H383,2)</f>
        <v>0</v>
      </c>
      <c r="K383" s="226"/>
      <c r="L383" s="46"/>
      <c r="M383" s="227" t="s">
        <v>1</v>
      </c>
      <c r="N383" s="228" t="s">
        <v>44</v>
      </c>
      <c r="O383" s="93"/>
      <c r="P383" s="229">
        <f>O383*H383</f>
        <v>0</v>
      </c>
      <c r="Q383" s="229">
        <v>0</v>
      </c>
      <c r="R383" s="229">
        <f>Q383*H383</f>
        <v>0</v>
      </c>
      <c r="S383" s="229">
        <v>0</v>
      </c>
      <c r="T383" s="230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31" t="s">
        <v>145</v>
      </c>
      <c r="AT383" s="231" t="s">
        <v>141</v>
      </c>
      <c r="AU383" s="231" t="s">
        <v>88</v>
      </c>
      <c r="AY383" s="19" t="s">
        <v>140</v>
      </c>
      <c r="BE383" s="232">
        <f>IF(N383="základní",J383,0)</f>
        <v>0</v>
      </c>
      <c r="BF383" s="232">
        <f>IF(N383="snížená",J383,0)</f>
        <v>0</v>
      </c>
      <c r="BG383" s="232">
        <f>IF(N383="zákl. přenesená",J383,0)</f>
        <v>0</v>
      </c>
      <c r="BH383" s="232">
        <f>IF(N383="sníž. přenesená",J383,0)</f>
        <v>0</v>
      </c>
      <c r="BI383" s="232">
        <f>IF(N383="nulová",J383,0)</f>
        <v>0</v>
      </c>
      <c r="BJ383" s="19" t="s">
        <v>86</v>
      </c>
      <c r="BK383" s="232">
        <f>ROUND(I383*H383,2)</f>
        <v>0</v>
      </c>
      <c r="BL383" s="19" t="s">
        <v>145</v>
      </c>
      <c r="BM383" s="231" t="s">
        <v>1267</v>
      </c>
    </row>
    <row r="384" s="2" customFormat="1" ht="24.15" customHeight="1">
      <c r="A384" s="40"/>
      <c r="B384" s="41"/>
      <c r="C384" s="273" t="s">
        <v>584</v>
      </c>
      <c r="D384" s="273" t="s">
        <v>300</v>
      </c>
      <c r="E384" s="274" t="s">
        <v>487</v>
      </c>
      <c r="F384" s="275" t="s">
        <v>488</v>
      </c>
      <c r="G384" s="276" t="s">
        <v>320</v>
      </c>
      <c r="H384" s="277">
        <v>70.109999999999999</v>
      </c>
      <c r="I384" s="278"/>
      <c r="J384" s="279">
        <f>ROUND(I384*H384,2)</f>
        <v>0</v>
      </c>
      <c r="K384" s="280"/>
      <c r="L384" s="281"/>
      <c r="M384" s="282" t="s">
        <v>1</v>
      </c>
      <c r="N384" s="283" t="s">
        <v>44</v>
      </c>
      <c r="O384" s="93"/>
      <c r="P384" s="229">
        <f>O384*H384</f>
        <v>0</v>
      </c>
      <c r="Q384" s="229">
        <v>4.0000000000000003E-05</v>
      </c>
      <c r="R384" s="229">
        <f>Q384*H384</f>
        <v>0.0028044000000000003</v>
      </c>
      <c r="S384" s="229">
        <v>0</v>
      </c>
      <c r="T384" s="230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31" t="s">
        <v>165</v>
      </c>
      <c r="AT384" s="231" t="s">
        <v>300</v>
      </c>
      <c r="AU384" s="231" t="s">
        <v>88</v>
      </c>
      <c r="AY384" s="19" t="s">
        <v>140</v>
      </c>
      <c r="BE384" s="232">
        <f>IF(N384="základní",J384,0)</f>
        <v>0</v>
      </c>
      <c r="BF384" s="232">
        <f>IF(N384="snížená",J384,0)</f>
        <v>0</v>
      </c>
      <c r="BG384" s="232">
        <f>IF(N384="zákl. přenesená",J384,0)</f>
        <v>0</v>
      </c>
      <c r="BH384" s="232">
        <f>IF(N384="sníž. přenesená",J384,0)</f>
        <v>0</v>
      </c>
      <c r="BI384" s="232">
        <f>IF(N384="nulová",J384,0)</f>
        <v>0</v>
      </c>
      <c r="BJ384" s="19" t="s">
        <v>86</v>
      </c>
      <c r="BK384" s="232">
        <f>ROUND(I384*H384,2)</f>
        <v>0</v>
      </c>
      <c r="BL384" s="19" t="s">
        <v>145</v>
      </c>
      <c r="BM384" s="231" t="s">
        <v>1268</v>
      </c>
    </row>
    <row r="385" s="2" customFormat="1" ht="24.15" customHeight="1">
      <c r="A385" s="40"/>
      <c r="B385" s="41"/>
      <c r="C385" s="219" t="s">
        <v>590</v>
      </c>
      <c r="D385" s="219" t="s">
        <v>141</v>
      </c>
      <c r="E385" s="220" t="s">
        <v>1269</v>
      </c>
      <c r="F385" s="221" t="s">
        <v>1270</v>
      </c>
      <c r="G385" s="222" t="s">
        <v>267</v>
      </c>
      <c r="H385" s="223">
        <v>22.113</v>
      </c>
      <c r="I385" s="224"/>
      <c r="J385" s="225">
        <f>ROUND(I385*H385,2)</f>
        <v>0</v>
      </c>
      <c r="K385" s="226"/>
      <c r="L385" s="46"/>
      <c r="M385" s="227" t="s">
        <v>1</v>
      </c>
      <c r="N385" s="228" t="s">
        <v>44</v>
      </c>
      <c r="O385" s="93"/>
      <c r="P385" s="229">
        <f>O385*H385</f>
        <v>0</v>
      </c>
      <c r="Q385" s="229">
        <v>0.0086499999999999997</v>
      </c>
      <c r="R385" s="229">
        <f>Q385*H385</f>
        <v>0.19127744999999999</v>
      </c>
      <c r="S385" s="229">
        <v>0</v>
      </c>
      <c r="T385" s="230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31" t="s">
        <v>145</v>
      </c>
      <c r="AT385" s="231" t="s">
        <v>141</v>
      </c>
      <c r="AU385" s="231" t="s">
        <v>88</v>
      </c>
      <c r="AY385" s="19" t="s">
        <v>140</v>
      </c>
      <c r="BE385" s="232">
        <f>IF(N385="základní",J385,0)</f>
        <v>0</v>
      </c>
      <c r="BF385" s="232">
        <f>IF(N385="snížená",J385,0)</f>
        <v>0</v>
      </c>
      <c r="BG385" s="232">
        <f>IF(N385="zákl. přenesená",J385,0)</f>
        <v>0</v>
      </c>
      <c r="BH385" s="232">
        <f>IF(N385="sníž. přenesená",J385,0)</f>
        <v>0</v>
      </c>
      <c r="BI385" s="232">
        <f>IF(N385="nulová",J385,0)</f>
        <v>0</v>
      </c>
      <c r="BJ385" s="19" t="s">
        <v>86</v>
      </c>
      <c r="BK385" s="232">
        <f>ROUND(I385*H385,2)</f>
        <v>0</v>
      </c>
      <c r="BL385" s="19" t="s">
        <v>145</v>
      </c>
      <c r="BM385" s="231" t="s">
        <v>1271</v>
      </c>
    </row>
    <row r="386" s="14" customFormat="1">
      <c r="A386" s="14"/>
      <c r="B386" s="251"/>
      <c r="C386" s="252"/>
      <c r="D386" s="242" t="s">
        <v>233</v>
      </c>
      <c r="E386" s="253" t="s">
        <v>1</v>
      </c>
      <c r="F386" s="254" t="s">
        <v>1235</v>
      </c>
      <c r="G386" s="252"/>
      <c r="H386" s="255">
        <v>22.113</v>
      </c>
      <c r="I386" s="256"/>
      <c r="J386" s="252"/>
      <c r="K386" s="252"/>
      <c r="L386" s="257"/>
      <c r="M386" s="258"/>
      <c r="N386" s="259"/>
      <c r="O386" s="259"/>
      <c r="P386" s="259"/>
      <c r="Q386" s="259"/>
      <c r="R386" s="259"/>
      <c r="S386" s="259"/>
      <c r="T386" s="26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1" t="s">
        <v>233</v>
      </c>
      <c r="AU386" s="261" t="s">
        <v>88</v>
      </c>
      <c r="AV386" s="14" t="s">
        <v>88</v>
      </c>
      <c r="AW386" s="14" t="s">
        <v>35</v>
      </c>
      <c r="AX386" s="14" t="s">
        <v>86</v>
      </c>
      <c r="AY386" s="261" t="s">
        <v>140</v>
      </c>
    </row>
    <row r="387" s="2" customFormat="1" ht="24.15" customHeight="1">
      <c r="A387" s="40"/>
      <c r="B387" s="41"/>
      <c r="C387" s="219" t="s">
        <v>596</v>
      </c>
      <c r="D387" s="219" t="s">
        <v>141</v>
      </c>
      <c r="E387" s="220" t="s">
        <v>1272</v>
      </c>
      <c r="F387" s="221" t="s">
        <v>1273</v>
      </c>
      <c r="G387" s="222" t="s">
        <v>267</v>
      </c>
      <c r="H387" s="223">
        <v>37.545000000000002</v>
      </c>
      <c r="I387" s="224"/>
      <c r="J387" s="225">
        <f>ROUND(I387*H387,2)</f>
        <v>0</v>
      </c>
      <c r="K387" s="226"/>
      <c r="L387" s="46"/>
      <c r="M387" s="227" t="s">
        <v>1</v>
      </c>
      <c r="N387" s="228" t="s">
        <v>44</v>
      </c>
      <c r="O387" s="93"/>
      <c r="P387" s="229">
        <f>O387*H387</f>
        <v>0</v>
      </c>
      <c r="Q387" s="229">
        <v>0.0085000000000000006</v>
      </c>
      <c r="R387" s="229">
        <f>Q387*H387</f>
        <v>0.31913250000000004</v>
      </c>
      <c r="S387" s="229">
        <v>0</v>
      </c>
      <c r="T387" s="230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31" t="s">
        <v>145</v>
      </c>
      <c r="AT387" s="231" t="s">
        <v>141</v>
      </c>
      <c r="AU387" s="231" t="s">
        <v>88</v>
      </c>
      <c r="AY387" s="19" t="s">
        <v>140</v>
      </c>
      <c r="BE387" s="232">
        <f>IF(N387="základní",J387,0)</f>
        <v>0</v>
      </c>
      <c r="BF387" s="232">
        <f>IF(N387="snížená",J387,0)</f>
        <v>0</v>
      </c>
      <c r="BG387" s="232">
        <f>IF(N387="zákl. přenesená",J387,0)</f>
        <v>0</v>
      </c>
      <c r="BH387" s="232">
        <f>IF(N387="sníž. přenesená",J387,0)</f>
        <v>0</v>
      </c>
      <c r="BI387" s="232">
        <f>IF(N387="nulová",J387,0)</f>
        <v>0</v>
      </c>
      <c r="BJ387" s="19" t="s">
        <v>86</v>
      </c>
      <c r="BK387" s="232">
        <f>ROUND(I387*H387,2)</f>
        <v>0</v>
      </c>
      <c r="BL387" s="19" t="s">
        <v>145</v>
      </c>
      <c r="BM387" s="231" t="s">
        <v>1274</v>
      </c>
    </row>
    <row r="388" s="14" customFormat="1">
      <c r="A388" s="14"/>
      <c r="B388" s="251"/>
      <c r="C388" s="252"/>
      <c r="D388" s="242" t="s">
        <v>233</v>
      </c>
      <c r="E388" s="253" t="s">
        <v>1</v>
      </c>
      <c r="F388" s="254" t="s">
        <v>1275</v>
      </c>
      <c r="G388" s="252"/>
      <c r="H388" s="255">
        <v>37.545000000000002</v>
      </c>
      <c r="I388" s="256"/>
      <c r="J388" s="252"/>
      <c r="K388" s="252"/>
      <c r="L388" s="257"/>
      <c r="M388" s="258"/>
      <c r="N388" s="259"/>
      <c r="O388" s="259"/>
      <c r="P388" s="259"/>
      <c r="Q388" s="259"/>
      <c r="R388" s="259"/>
      <c r="S388" s="259"/>
      <c r="T388" s="260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1" t="s">
        <v>233</v>
      </c>
      <c r="AU388" s="261" t="s">
        <v>88</v>
      </c>
      <c r="AV388" s="14" t="s">
        <v>88</v>
      </c>
      <c r="AW388" s="14" t="s">
        <v>35</v>
      </c>
      <c r="AX388" s="14" t="s">
        <v>86</v>
      </c>
      <c r="AY388" s="261" t="s">
        <v>140</v>
      </c>
    </row>
    <row r="389" s="2" customFormat="1" ht="24.15" customHeight="1">
      <c r="A389" s="40"/>
      <c r="B389" s="41"/>
      <c r="C389" s="273" t="s">
        <v>603</v>
      </c>
      <c r="D389" s="273" t="s">
        <v>300</v>
      </c>
      <c r="E389" s="274" t="s">
        <v>1276</v>
      </c>
      <c r="F389" s="275" t="s">
        <v>1277</v>
      </c>
      <c r="G389" s="276" t="s">
        <v>267</v>
      </c>
      <c r="H389" s="277">
        <v>60.851999999999997</v>
      </c>
      <c r="I389" s="278"/>
      <c r="J389" s="279">
        <f>ROUND(I389*H389,2)</f>
        <v>0</v>
      </c>
      <c r="K389" s="280"/>
      <c r="L389" s="281"/>
      <c r="M389" s="282" t="s">
        <v>1</v>
      </c>
      <c r="N389" s="283" t="s">
        <v>44</v>
      </c>
      <c r="O389" s="93"/>
      <c r="P389" s="229">
        <f>O389*H389</f>
        <v>0</v>
      </c>
      <c r="Q389" s="229">
        <v>0.0023800000000000002</v>
      </c>
      <c r="R389" s="229">
        <f>Q389*H389</f>
        <v>0.14482776</v>
      </c>
      <c r="S389" s="229">
        <v>0</v>
      </c>
      <c r="T389" s="230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31" t="s">
        <v>165</v>
      </c>
      <c r="AT389" s="231" t="s">
        <v>300</v>
      </c>
      <c r="AU389" s="231" t="s">
        <v>88</v>
      </c>
      <c r="AY389" s="19" t="s">
        <v>140</v>
      </c>
      <c r="BE389" s="232">
        <f>IF(N389="základní",J389,0)</f>
        <v>0</v>
      </c>
      <c r="BF389" s="232">
        <f>IF(N389="snížená",J389,0)</f>
        <v>0</v>
      </c>
      <c r="BG389" s="232">
        <f>IF(N389="zákl. přenesená",J389,0)</f>
        <v>0</v>
      </c>
      <c r="BH389" s="232">
        <f>IF(N389="sníž. přenesená",J389,0)</f>
        <v>0</v>
      </c>
      <c r="BI389" s="232">
        <f>IF(N389="nulová",J389,0)</f>
        <v>0</v>
      </c>
      <c r="BJ389" s="19" t="s">
        <v>86</v>
      </c>
      <c r="BK389" s="232">
        <f>ROUND(I389*H389,2)</f>
        <v>0</v>
      </c>
      <c r="BL389" s="19" t="s">
        <v>145</v>
      </c>
      <c r="BM389" s="231" t="s">
        <v>1278</v>
      </c>
    </row>
    <row r="390" s="14" customFormat="1">
      <c r="A390" s="14"/>
      <c r="B390" s="251"/>
      <c r="C390" s="252"/>
      <c r="D390" s="242" t="s">
        <v>233</v>
      </c>
      <c r="E390" s="252"/>
      <c r="F390" s="254" t="s">
        <v>1279</v>
      </c>
      <c r="G390" s="252"/>
      <c r="H390" s="255">
        <v>60.851999999999997</v>
      </c>
      <c r="I390" s="256"/>
      <c r="J390" s="252"/>
      <c r="K390" s="252"/>
      <c r="L390" s="257"/>
      <c r="M390" s="258"/>
      <c r="N390" s="259"/>
      <c r="O390" s="259"/>
      <c r="P390" s="259"/>
      <c r="Q390" s="259"/>
      <c r="R390" s="259"/>
      <c r="S390" s="259"/>
      <c r="T390" s="260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1" t="s">
        <v>233</v>
      </c>
      <c r="AU390" s="261" t="s">
        <v>88</v>
      </c>
      <c r="AV390" s="14" t="s">
        <v>88</v>
      </c>
      <c r="AW390" s="14" t="s">
        <v>4</v>
      </c>
      <c r="AX390" s="14" t="s">
        <v>86</v>
      </c>
      <c r="AY390" s="261" t="s">
        <v>140</v>
      </c>
    </row>
    <row r="391" s="2" customFormat="1" ht="24.15" customHeight="1">
      <c r="A391" s="40"/>
      <c r="B391" s="41"/>
      <c r="C391" s="219" t="s">
        <v>608</v>
      </c>
      <c r="D391" s="219" t="s">
        <v>141</v>
      </c>
      <c r="E391" s="220" t="s">
        <v>491</v>
      </c>
      <c r="F391" s="221" t="s">
        <v>492</v>
      </c>
      <c r="G391" s="222" t="s">
        <v>267</v>
      </c>
      <c r="H391" s="223">
        <v>12.738</v>
      </c>
      <c r="I391" s="224"/>
      <c r="J391" s="225">
        <f>ROUND(I391*H391,2)</f>
        <v>0</v>
      </c>
      <c r="K391" s="226"/>
      <c r="L391" s="46"/>
      <c r="M391" s="227" t="s">
        <v>1</v>
      </c>
      <c r="N391" s="228" t="s">
        <v>44</v>
      </c>
      <c r="O391" s="93"/>
      <c r="P391" s="229">
        <f>O391*H391</f>
        <v>0</v>
      </c>
      <c r="Q391" s="229">
        <v>0</v>
      </c>
      <c r="R391" s="229">
        <f>Q391*H391</f>
        <v>0</v>
      </c>
      <c r="S391" s="229">
        <v>0</v>
      </c>
      <c r="T391" s="230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31" t="s">
        <v>145</v>
      </c>
      <c r="AT391" s="231" t="s">
        <v>141</v>
      </c>
      <c r="AU391" s="231" t="s">
        <v>88</v>
      </c>
      <c r="AY391" s="19" t="s">
        <v>140</v>
      </c>
      <c r="BE391" s="232">
        <f>IF(N391="základní",J391,0)</f>
        <v>0</v>
      </c>
      <c r="BF391" s="232">
        <f>IF(N391="snížená",J391,0)</f>
        <v>0</v>
      </c>
      <c r="BG391" s="232">
        <f>IF(N391="zákl. přenesená",J391,0)</f>
        <v>0</v>
      </c>
      <c r="BH391" s="232">
        <f>IF(N391="sníž. přenesená",J391,0)</f>
        <v>0</v>
      </c>
      <c r="BI391" s="232">
        <f>IF(N391="nulová",J391,0)</f>
        <v>0</v>
      </c>
      <c r="BJ391" s="19" t="s">
        <v>86</v>
      </c>
      <c r="BK391" s="232">
        <f>ROUND(I391*H391,2)</f>
        <v>0</v>
      </c>
      <c r="BL391" s="19" t="s">
        <v>145</v>
      </c>
      <c r="BM391" s="231" t="s">
        <v>1280</v>
      </c>
    </row>
    <row r="392" s="2" customFormat="1" ht="24.15" customHeight="1">
      <c r="A392" s="40"/>
      <c r="B392" s="41"/>
      <c r="C392" s="219" t="s">
        <v>612</v>
      </c>
      <c r="D392" s="219" t="s">
        <v>141</v>
      </c>
      <c r="E392" s="220" t="s">
        <v>496</v>
      </c>
      <c r="F392" s="221" t="s">
        <v>497</v>
      </c>
      <c r="G392" s="222" t="s">
        <v>267</v>
      </c>
      <c r="H392" s="223">
        <v>35.725999999999999</v>
      </c>
      <c r="I392" s="224"/>
      <c r="J392" s="225">
        <f>ROUND(I392*H392,2)</f>
        <v>0</v>
      </c>
      <c r="K392" s="226"/>
      <c r="L392" s="46"/>
      <c r="M392" s="227" t="s">
        <v>1</v>
      </c>
      <c r="N392" s="228" t="s">
        <v>44</v>
      </c>
      <c r="O392" s="93"/>
      <c r="P392" s="229">
        <f>O392*H392</f>
        <v>0</v>
      </c>
      <c r="Q392" s="229">
        <v>0</v>
      </c>
      <c r="R392" s="229">
        <f>Q392*H392</f>
        <v>0</v>
      </c>
      <c r="S392" s="229">
        <v>0</v>
      </c>
      <c r="T392" s="230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31" t="s">
        <v>145</v>
      </c>
      <c r="AT392" s="231" t="s">
        <v>141</v>
      </c>
      <c r="AU392" s="231" t="s">
        <v>88</v>
      </c>
      <c r="AY392" s="19" t="s">
        <v>140</v>
      </c>
      <c r="BE392" s="232">
        <f>IF(N392="základní",J392,0)</f>
        <v>0</v>
      </c>
      <c r="BF392" s="232">
        <f>IF(N392="snížená",J392,0)</f>
        <v>0</v>
      </c>
      <c r="BG392" s="232">
        <f>IF(N392="zákl. přenesená",J392,0)</f>
        <v>0</v>
      </c>
      <c r="BH392" s="232">
        <f>IF(N392="sníž. přenesená",J392,0)</f>
        <v>0</v>
      </c>
      <c r="BI392" s="232">
        <f>IF(N392="nulová",J392,0)</f>
        <v>0</v>
      </c>
      <c r="BJ392" s="19" t="s">
        <v>86</v>
      </c>
      <c r="BK392" s="232">
        <f>ROUND(I392*H392,2)</f>
        <v>0</v>
      </c>
      <c r="BL392" s="19" t="s">
        <v>145</v>
      </c>
      <c r="BM392" s="231" t="s">
        <v>1281</v>
      </c>
    </row>
    <row r="393" s="14" customFormat="1">
      <c r="A393" s="14"/>
      <c r="B393" s="251"/>
      <c r="C393" s="252"/>
      <c r="D393" s="242" t="s">
        <v>233</v>
      </c>
      <c r="E393" s="253" t="s">
        <v>1</v>
      </c>
      <c r="F393" s="254" t="s">
        <v>1282</v>
      </c>
      <c r="G393" s="252"/>
      <c r="H393" s="255">
        <v>35.725999999999999</v>
      </c>
      <c r="I393" s="256"/>
      <c r="J393" s="252"/>
      <c r="K393" s="252"/>
      <c r="L393" s="257"/>
      <c r="M393" s="258"/>
      <c r="N393" s="259"/>
      <c r="O393" s="259"/>
      <c r="P393" s="259"/>
      <c r="Q393" s="259"/>
      <c r="R393" s="259"/>
      <c r="S393" s="259"/>
      <c r="T393" s="260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1" t="s">
        <v>233</v>
      </c>
      <c r="AU393" s="261" t="s">
        <v>88</v>
      </c>
      <c r="AV393" s="14" t="s">
        <v>88</v>
      </c>
      <c r="AW393" s="14" t="s">
        <v>35</v>
      </c>
      <c r="AX393" s="14" t="s">
        <v>86</v>
      </c>
      <c r="AY393" s="261" t="s">
        <v>140</v>
      </c>
    </row>
    <row r="394" s="2" customFormat="1" ht="24.15" customHeight="1">
      <c r="A394" s="40"/>
      <c r="B394" s="41"/>
      <c r="C394" s="219" t="s">
        <v>616</v>
      </c>
      <c r="D394" s="219" t="s">
        <v>141</v>
      </c>
      <c r="E394" s="220" t="s">
        <v>503</v>
      </c>
      <c r="F394" s="221" t="s">
        <v>504</v>
      </c>
      <c r="G394" s="222" t="s">
        <v>231</v>
      </c>
      <c r="H394" s="223">
        <v>14.256</v>
      </c>
      <c r="I394" s="224"/>
      <c r="J394" s="225">
        <f>ROUND(I394*H394,2)</f>
        <v>0</v>
      </c>
      <c r="K394" s="226"/>
      <c r="L394" s="46"/>
      <c r="M394" s="227" t="s">
        <v>1</v>
      </c>
      <c r="N394" s="228" t="s">
        <v>44</v>
      </c>
      <c r="O394" s="93"/>
      <c r="P394" s="229">
        <f>O394*H394</f>
        <v>0</v>
      </c>
      <c r="Q394" s="229">
        <v>2.2563399999999998</v>
      </c>
      <c r="R394" s="229">
        <f>Q394*H394</f>
        <v>32.166383039999999</v>
      </c>
      <c r="S394" s="229">
        <v>0</v>
      </c>
      <c r="T394" s="230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31" t="s">
        <v>145</v>
      </c>
      <c r="AT394" s="231" t="s">
        <v>141</v>
      </c>
      <c r="AU394" s="231" t="s">
        <v>88</v>
      </c>
      <c r="AY394" s="19" t="s">
        <v>140</v>
      </c>
      <c r="BE394" s="232">
        <f>IF(N394="základní",J394,0)</f>
        <v>0</v>
      </c>
      <c r="BF394" s="232">
        <f>IF(N394="snížená",J394,0)</f>
        <v>0</v>
      </c>
      <c r="BG394" s="232">
        <f>IF(N394="zákl. přenesená",J394,0)</f>
        <v>0</v>
      </c>
      <c r="BH394" s="232">
        <f>IF(N394="sníž. přenesená",J394,0)</f>
        <v>0</v>
      </c>
      <c r="BI394" s="232">
        <f>IF(N394="nulová",J394,0)</f>
        <v>0</v>
      </c>
      <c r="BJ394" s="19" t="s">
        <v>86</v>
      </c>
      <c r="BK394" s="232">
        <f>ROUND(I394*H394,2)</f>
        <v>0</v>
      </c>
      <c r="BL394" s="19" t="s">
        <v>145</v>
      </c>
      <c r="BM394" s="231" t="s">
        <v>1283</v>
      </c>
    </row>
    <row r="395" s="13" customFormat="1">
      <c r="A395" s="13"/>
      <c r="B395" s="240"/>
      <c r="C395" s="241"/>
      <c r="D395" s="242" t="s">
        <v>233</v>
      </c>
      <c r="E395" s="243" t="s">
        <v>1</v>
      </c>
      <c r="F395" s="244" t="s">
        <v>564</v>
      </c>
      <c r="G395" s="241"/>
      <c r="H395" s="243" t="s">
        <v>1</v>
      </c>
      <c r="I395" s="245"/>
      <c r="J395" s="241"/>
      <c r="K395" s="241"/>
      <c r="L395" s="246"/>
      <c r="M395" s="247"/>
      <c r="N395" s="248"/>
      <c r="O395" s="248"/>
      <c r="P395" s="248"/>
      <c r="Q395" s="248"/>
      <c r="R395" s="248"/>
      <c r="S395" s="248"/>
      <c r="T395" s="249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0" t="s">
        <v>233</v>
      </c>
      <c r="AU395" s="250" t="s">
        <v>88</v>
      </c>
      <c r="AV395" s="13" t="s">
        <v>86</v>
      </c>
      <c r="AW395" s="13" t="s">
        <v>35</v>
      </c>
      <c r="AX395" s="13" t="s">
        <v>79</v>
      </c>
      <c r="AY395" s="250" t="s">
        <v>140</v>
      </c>
    </row>
    <row r="396" s="14" customFormat="1">
      <c r="A396" s="14"/>
      <c r="B396" s="251"/>
      <c r="C396" s="252"/>
      <c r="D396" s="242" t="s">
        <v>233</v>
      </c>
      <c r="E396" s="253" t="s">
        <v>1</v>
      </c>
      <c r="F396" s="254" t="s">
        <v>1284</v>
      </c>
      <c r="G396" s="252"/>
      <c r="H396" s="255">
        <v>8.7850000000000001</v>
      </c>
      <c r="I396" s="256"/>
      <c r="J396" s="252"/>
      <c r="K396" s="252"/>
      <c r="L396" s="257"/>
      <c r="M396" s="258"/>
      <c r="N396" s="259"/>
      <c r="O396" s="259"/>
      <c r="P396" s="259"/>
      <c r="Q396" s="259"/>
      <c r="R396" s="259"/>
      <c r="S396" s="259"/>
      <c r="T396" s="260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1" t="s">
        <v>233</v>
      </c>
      <c r="AU396" s="261" t="s">
        <v>88</v>
      </c>
      <c r="AV396" s="14" t="s">
        <v>88</v>
      </c>
      <c r="AW396" s="14" t="s">
        <v>35</v>
      </c>
      <c r="AX396" s="14" t="s">
        <v>79</v>
      </c>
      <c r="AY396" s="261" t="s">
        <v>140</v>
      </c>
    </row>
    <row r="397" s="13" customFormat="1">
      <c r="A397" s="13"/>
      <c r="B397" s="240"/>
      <c r="C397" s="241"/>
      <c r="D397" s="242" t="s">
        <v>233</v>
      </c>
      <c r="E397" s="243" t="s">
        <v>1</v>
      </c>
      <c r="F397" s="244" t="s">
        <v>1117</v>
      </c>
      <c r="G397" s="241"/>
      <c r="H397" s="243" t="s">
        <v>1</v>
      </c>
      <c r="I397" s="245"/>
      <c r="J397" s="241"/>
      <c r="K397" s="241"/>
      <c r="L397" s="246"/>
      <c r="M397" s="247"/>
      <c r="N397" s="248"/>
      <c r="O397" s="248"/>
      <c r="P397" s="248"/>
      <c r="Q397" s="248"/>
      <c r="R397" s="248"/>
      <c r="S397" s="248"/>
      <c r="T397" s="24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0" t="s">
        <v>233</v>
      </c>
      <c r="AU397" s="250" t="s">
        <v>88</v>
      </c>
      <c r="AV397" s="13" t="s">
        <v>86</v>
      </c>
      <c r="AW397" s="13" t="s">
        <v>35</v>
      </c>
      <c r="AX397" s="13" t="s">
        <v>79</v>
      </c>
      <c r="AY397" s="250" t="s">
        <v>140</v>
      </c>
    </row>
    <row r="398" s="14" customFormat="1">
      <c r="A398" s="14"/>
      <c r="B398" s="251"/>
      <c r="C398" s="252"/>
      <c r="D398" s="242" t="s">
        <v>233</v>
      </c>
      <c r="E398" s="253" t="s">
        <v>1</v>
      </c>
      <c r="F398" s="254" t="s">
        <v>1285</v>
      </c>
      <c r="G398" s="252"/>
      <c r="H398" s="255">
        <v>5.4710000000000001</v>
      </c>
      <c r="I398" s="256"/>
      <c r="J398" s="252"/>
      <c r="K398" s="252"/>
      <c r="L398" s="257"/>
      <c r="M398" s="258"/>
      <c r="N398" s="259"/>
      <c r="O398" s="259"/>
      <c r="P398" s="259"/>
      <c r="Q398" s="259"/>
      <c r="R398" s="259"/>
      <c r="S398" s="259"/>
      <c r="T398" s="260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1" t="s">
        <v>233</v>
      </c>
      <c r="AU398" s="261" t="s">
        <v>88</v>
      </c>
      <c r="AV398" s="14" t="s">
        <v>88</v>
      </c>
      <c r="AW398" s="14" t="s">
        <v>35</v>
      </c>
      <c r="AX398" s="14" t="s">
        <v>79</v>
      </c>
      <c r="AY398" s="261" t="s">
        <v>140</v>
      </c>
    </row>
    <row r="399" s="15" customFormat="1">
      <c r="A399" s="15"/>
      <c r="B399" s="262"/>
      <c r="C399" s="263"/>
      <c r="D399" s="242" t="s">
        <v>233</v>
      </c>
      <c r="E399" s="264" t="s">
        <v>1</v>
      </c>
      <c r="F399" s="265" t="s">
        <v>286</v>
      </c>
      <c r="G399" s="263"/>
      <c r="H399" s="266">
        <v>14.256</v>
      </c>
      <c r="I399" s="267"/>
      <c r="J399" s="263"/>
      <c r="K399" s="263"/>
      <c r="L399" s="268"/>
      <c r="M399" s="269"/>
      <c r="N399" s="270"/>
      <c r="O399" s="270"/>
      <c r="P399" s="270"/>
      <c r="Q399" s="270"/>
      <c r="R399" s="270"/>
      <c r="S399" s="270"/>
      <c r="T399" s="271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72" t="s">
        <v>233</v>
      </c>
      <c r="AU399" s="272" t="s">
        <v>88</v>
      </c>
      <c r="AV399" s="15" t="s">
        <v>145</v>
      </c>
      <c r="AW399" s="15" t="s">
        <v>35</v>
      </c>
      <c r="AX399" s="15" t="s">
        <v>86</v>
      </c>
      <c r="AY399" s="272" t="s">
        <v>140</v>
      </c>
    </row>
    <row r="400" s="2" customFormat="1" ht="24.15" customHeight="1">
      <c r="A400" s="40"/>
      <c r="B400" s="41"/>
      <c r="C400" s="219" t="s">
        <v>622</v>
      </c>
      <c r="D400" s="219" t="s">
        <v>141</v>
      </c>
      <c r="E400" s="220" t="s">
        <v>509</v>
      </c>
      <c r="F400" s="221" t="s">
        <v>510</v>
      </c>
      <c r="G400" s="222" t="s">
        <v>231</v>
      </c>
      <c r="H400" s="223">
        <v>14.256</v>
      </c>
      <c r="I400" s="224"/>
      <c r="J400" s="225">
        <f>ROUND(I400*H400,2)</f>
        <v>0</v>
      </c>
      <c r="K400" s="226"/>
      <c r="L400" s="46"/>
      <c r="M400" s="227" t="s">
        <v>1</v>
      </c>
      <c r="N400" s="228" t="s">
        <v>44</v>
      </c>
      <c r="O400" s="93"/>
      <c r="P400" s="229">
        <f>O400*H400</f>
        <v>0</v>
      </c>
      <c r="Q400" s="229">
        <v>0</v>
      </c>
      <c r="R400" s="229">
        <f>Q400*H400</f>
        <v>0</v>
      </c>
      <c r="S400" s="229">
        <v>0</v>
      </c>
      <c r="T400" s="230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31" t="s">
        <v>145</v>
      </c>
      <c r="AT400" s="231" t="s">
        <v>141</v>
      </c>
      <c r="AU400" s="231" t="s">
        <v>88</v>
      </c>
      <c r="AY400" s="19" t="s">
        <v>140</v>
      </c>
      <c r="BE400" s="232">
        <f>IF(N400="základní",J400,0)</f>
        <v>0</v>
      </c>
      <c r="BF400" s="232">
        <f>IF(N400="snížená",J400,0)</f>
        <v>0</v>
      </c>
      <c r="BG400" s="232">
        <f>IF(N400="zákl. přenesená",J400,0)</f>
        <v>0</v>
      </c>
      <c r="BH400" s="232">
        <f>IF(N400="sníž. přenesená",J400,0)</f>
        <v>0</v>
      </c>
      <c r="BI400" s="232">
        <f>IF(N400="nulová",J400,0)</f>
        <v>0</v>
      </c>
      <c r="BJ400" s="19" t="s">
        <v>86</v>
      </c>
      <c r="BK400" s="232">
        <f>ROUND(I400*H400,2)</f>
        <v>0</v>
      </c>
      <c r="BL400" s="19" t="s">
        <v>145</v>
      </c>
      <c r="BM400" s="231" t="s">
        <v>1286</v>
      </c>
    </row>
    <row r="401" s="2" customFormat="1" ht="16.5" customHeight="1">
      <c r="A401" s="40"/>
      <c r="B401" s="41"/>
      <c r="C401" s="219" t="s">
        <v>626</v>
      </c>
      <c r="D401" s="219" t="s">
        <v>141</v>
      </c>
      <c r="E401" s="220" t="s">
        <v>1287</v>
      </c>
      <c r="F401" s="221" t="s">
        <v>1288</v>
      </c>
      <c r="G401" s="222" t="s">
        <v>247</v>
      </c>
      <c r="H401" s="223">
        <v>0.60599999999999998</v>
      </c>
      <c r="I401" s="224"/>
      <c r="J401" s="225">
        <f>ROUND(I401*H401,2)</f>
        <v>0</v>
      </c>
      <c r="K401" s="226"/>
      <c r="L401" s="46"/>
      <c r="M401" s="227" t="s">
        <v>1</v>
      </c>
      <c r="N401" s="228" t="s">
        <v>44</v>
      </c>
      <c r="O401" s="93"/>
      <c r="P401" s="229">
        <f>O401*H401</f>
        <v>0</v>
      </c>
      <c r="Q401" s="229">
        <v>1.0314300000000001</v>
      </c>
      <c r="R401" s="229">
        <f>Q401*H401</f>
        <v>0.62504658000000002</v>
      </c>
      <c r="S401" s="229">
        <v>0</v>
      </c>
      <c r="T401" s="230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31" t="s">
        <v>145</v>
      </c>
      <c r="AT401" s="231" t="s">
        <v>141</v>
      </c>
      <c r="AU401" s="231" t="s">
        <v>88</v>
      </c>
      <c r="AY401" s="19" t="s">
        <v>140</v>
      </c>
      <c r="BE401" s="232">
        <f>IF(N401="základní",J401,0)</f>
        <v>0</v>
      </c>
      <c r="BF401" s="232">
        <f>IF(N401="snížená",J401,0)</f>
        <v>0</v>
      </c>
      <c r="BG401" s="232">
        <f>IF(N401="zákl. přenesená",J401,0)</f>
        <v>0</v>
      </c>
      <c r="BH401" s="232">
        <f>IF(N401="sníž. přenesená",J401,0)</f>
        <v>0</v>
      </c>
      <c r="BI401" s="232">
        <f>IF(N401="nulová",J401,0)</f>
        <v>0</v>
      </c>
      <c r="BJ401" s="19" t="s">
        <v>86</v>
      </c>
      <c r="BK401" s="232">
        <f>ROUND(I401*H401,2)</f>
        <v>0</v>
      </c>
      <c r="BL401" s="19" t="s">
        <v>145</v>
      </c>
      <c r="BM401" s="231" t="s">
        <v>1289</v>
      </c>
    </row>
    <row r="402" s="12" customFormat="1" ht="20.88" customHeight="1">
      <c r="A402" s="12"/>
      <c r="B402" s="205"/>
      <c r="C402" s="206"/>
      <c r="D402" s="207" t="s">
        <v>78</v>
      </c>
      <c r="E402" s="233" t="s">
        <v>601</v>
      </c>
      <c r="F402" s="233" t="s">
        <v>602</v>
      </c>
      <c r="G402" s="206"/>
      <c r="H402" s="206"/>
      <c r="I402" s="209"/>
      <c r="J402" s="234">
        <f>BK402</f>
        <v>0</v>
      </c>
      <c r="K402" s="206"/>
      <c r="L402" s="211"/>
      <c r="M402" s="212"/>
      <c r="N402" s="213"/>
      <c r="O402" s="213"/>
      <c r="P402" s="214">
        <f>P403+SUM(P404:P408)</f>
        <v>0</v>
      </c>
      <c r="Q402" s="213"/>
      <c r="R402" s="214">
        <f>R403+SUM(R404:R408)</f>
        <v>0</v>
      </c>
      <c r="S402" s="213"/>
      <c r="T402" s="215">
        <f>T403+SUM(T404:T408)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16" t="s">
        <v>86</v>
      </c>
      <c r="AT402" s="217" t="s">
        <v>78</v>
      </c>
      <c r="AU402" s="217" t="s">
        <v>88</v>
      </c>
      <c r="AY402" s="216" t="s">
        <v>140</v>
      </c>
      <c r="BK402" s="218">
        <f>BK403+SUM(BK404:BK408)</f>
        <v>0</v>
      </c>
    </row>
    <row r="403" s="2" customFormat="1" ht="24.15" customHeight="1">
      <c r="A403" s="40"/>
      <c r="B403" s="41"/>
      <c r="C403" s="219" t="s">
        <v>630</v>
      </c>
      <c r="D403" s="219" t="s">
        <v>141</v>
      </c>
      <c r="E403" s="220" t="s">
        <v>604</v>
      </c>
      <c r="F403" s="221" t="s">
        <v>605</v>
      </c>
      <c r="G403" s="222" t="s">
        <v>247</v>
      </c>
      <c r="H403" s="223">
        <v>141.48400000000001</v>
      </c>
      <c r="I403" s="224"/>
      <c r="J403" s="225">
        <f>ROUND(I403*H403,2)</f>
        <v>0</v>
      </c>
      <c r="K403" s="226"/>
      <c r="L403" s="46"/>
      <c r="M403" s="227" t="s">
        <v>1</v>
      </c>
      <c r="N403" s="228" t="s">
        <v>44</v>
      </c>
      <c r="O403" s="93"/>
      <c r="P403" s="229">
        <f>O403*H403</f>
        <v>0</v>
      </c>
      <c r="Q403" s="229">
        <v>0</v>
      </c>
      <c r="R403" s="229">
        <f>Q403*H403</f>
        <v>0</v>
      </c>
      <c r="S403" s="229">
        <v>0</v>
      </c>
      <c r="T403" s="230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31" t="s">
        <v>145</v>
      </c>
      <c r="AT403" s="231" t="s">
        <v>141</v>
      </c>
      <c r="AU403" s="231" t="s">
        <v>148</v>
      </c>
      <c r="AY403" s="19" t="s">
        <v>140</v>
      </c>
      <c r="BE403" s="232">
        <f>IF(N403="základní",J403,0)</f>
        <v>0</v>
      </c>
      <c r="BF403" s="232">
        <f>IF(N403="snížená",J403,0)</f>
        <v>0</v>
      </c>
      <c r="BG403" s="232">
        <f>IF(N403="zákl. přenesená",J403,0)</f>
        <v>0</v>
      </c>
      <c r="BH403" s="232">
        <f>IF(N403="sníž. přenesená",J403,0)</f>
        <v>0</v>
      </c>
      <c r="BI403" s="232">
        <f>IF(N403="nulová",J403,0)</f>
        <v>0</v>
      </c>
      <c r="BJ403" s="19" t="s">
        <v>86</v>
      </c>
      <c r="BK403" s="232">
        <f>ROUND(I403*H403,2)</f>
        <v>0</v>
      </c>
      <c r="BL403" s="19" t="s">
        <v>145</v>
      </c>
      <c r="BM403" s="231" t="s">
        <v>1290</v>
      </c>
    </row>
    <row r="404" s="14" customFormat="1">
      <c r="A404" s="14"/>
      <c r="B404" s="251"/>
      <c r="C404" s="252"/>
      <c r="D404" s="242" t="s">
        <v>233</v>
      </c>
      <c r="E404" s="253" t="s">
        <v>1</v>
      </c>
      <c r="F404" s="254" t="s">
        <v>1291</v>
      </c>
      <c r="G404" s="252"/>
      <c r="H404" s="255">
        <v>141.48400000000001</v>
      </c>
      <c r="I404" s="256"/>
      <c r="J404" s="252"/>
      <c r="K404" s="252"/>
      <c r="L404" s="257"/>
      <c r="M404" s="258"/>
      <c r="N404" s="259"/>
      <c r="O404" s="259"/>
      <c r="P404" s="259"/>
      <c r="Q404" s="259"/>
      <c r="R404" s="259"/>
      <c r="S404" s="259"/>
      <c r="T404" s="260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1" t="s">
        <v>233</v>
      </c>
      <c r="AU404" s="261" t="s">
        <v>148</v>
      </c>
      <c r="AV404" s="14" t="s">
        <v>88</v>
      </c>
      <c r="AW404" s="14" t="s">
        <v>35</v>
      </c>
      <c r="AX404" s="14" t="s">
        <v>86</v>
      </c>
      <c r="AY404" s="261" t="s">
        <v>140</v>
      </c>
    </row>
    <row r="405" s="2" customFormat="1" ht="24.15" customHeight="1">
      <c r="A405" s="40"/>
      <c r="B405" s="41"/>
      <c r="C405" s="219" t="s">
        <v>634</v>
      </c>
      <c r="D405" s="219" t="s">
        <v>141</v>
      </c>
      <c r="E405" s="220" t="s">
        <v>609</v>
      </c>
      <c r="F405" s="221" t="s">
        <v>610</v>
      </c>
      <c r="G405" s="222" t="s">
        <v>247</v>
      </c>
      <c r="H405" s="223">
        <v>141.48400000000001</v>
      </c>
      <c r="I405" s="224"/>
      <c r="J405" s="225">
        <f>ROUND(I405*H405,2)</f>
        <v>0</v>
      </c>
      <c r="K405" s="226"/>
      <c r="L405" s="46"/>
      <c r="M405" s="227" t="s">
        <v>1</v>
      </c>
      <c r="N405" s="228" t="s">
        <v>44</v>
      </c>
      <c r="O405" s="93"/>
      <c r="P405" s="229">
        <f>O405*H405</f>
        <v>0</v>
      </c>
      <c r="Q405" s="229">
        <v>0</v>
      </c>
      <c r="R405" s="229">
        <f>Q405*H405</f>
        <v>0</v>
      </c>
      <c r="S405" s="229">
        <v>0</v>
      </c>
      <c r="T405" s="230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31" t="s">
        <v>145</v>
      </c>
      <c r="AT405" s="231" t="s">
        <v>141</v>
      </c>
      <c r="AU405" s="231" t="s">
        <v>148</v>
      </c>
      <c r="AY405" s="19" t="s">
        <v>140</v>
      </c>
      <c r="BE405" s="232">
        <f>IF(N405="základní",J405,0)</f>
        <v>0</v>
      </c>
      <c r="BF405" s="232">
        <f>IF(N405="snížená",J405,0)</f>
        <v>0</v>
      </c>
      <c r="BG405" s="232">
        <f>IF(N405="zákl. přenesená",J405,0)</f>
        <v>0</v>
      </c>
      <c r="BH405" s="232">
        <f>IF(N405="sníž. přenesená",J405,0)</f>
        <v>0</v>
      </c>
      <c r="BI405" s="232">
        <f>IF(N405="nulová",J405,0)</f>
        <v>0</v>
      </c>
      <c r="BJ405" s="19" t="s">
        <v>86</v>
      </c>
      <c r="BK405" s="232">
        <f>ROUND(I405*H405,2)</f>
        <v>0</v>
      </c>
      <c r="BL405" s="19" t="s">
        <v>145</v>
      </c>
      <c r="BM405" s="231" t="s">
        <v>1292</v>
      </c>
    </row>
    <row r="406" s="2" customFormat="1" ht="24.15" customHeight="1">
      <c r="A406" s="40"/>
      <c r="B406" s="41"/>
      <c r="C406" s="219" t="s">
        <v>638</v>
      </c>
      <c r="D406" s="219" t="s">
        <v>141</v>
      </c>
      <c r="E406" s="220" t="s">
        <v>613</v>
      </c>
      <c r="F406" s="221" t="s">
        <v>614</v>
      </c>
      <c r="G406" s="222" t="s">
        <v>247</v>
      </c>
      <c r="H406" s="223">
        <v>141.48400000000001</v>
      </c>
      <c r="I406" s="224"/>
      <c r="J406" s="225">
        <f>ROUND(I406*H406,2)</f>
        <v>0</v>
      </c>
      <c r="K406" s="226"/>
      <c r="L406" s="46"/>
      <c r="M406" s="227" t="s">
        <v>1</v>
      </c>
      <c r="N406" s="228" t="s">
        <v>44</v>
      </c>
      <c r="O406" s="93"/>
      <c r="P406" s="229">
        <f>O406*H406</f>
        <v>0</v>
      </c>
      <c r="Q406" s="229">
        <v>0</v>
      </c>
      <c r="R406" s="229">
        <f>Q406*H406</f>
        <v>0</v>
      </c>
      <c r="S406" s="229">
        <v>0</v>
      </c>
      <c r="T406" s="230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31" t="s">
        <v>145</v>
      </c>
      <c r="AT406" s="231" t="s">
        <v>141</v>
      </c>
      <c r="AU406" s="231" t="s">
        <v>148</v>
      </c>
      <c r="AY406" s="19" t="s">
        <v>140</v>
      </c>
      <c r="BE406" s="232">
        <f>IF(N406="základní",J406,0)</f>
        <v>0</v>
      </c>
      <c r="BF406" s="232">
        <f>IF(N406="snížená",J406,0)</f>
        <v>0</v>
      </c>
      <c r="BG406" s="232">
        <f>IF(N406="zákl. přenesená",J406,0)</f>
        <v>0</v>
      </c>
      <c r="BH406" s="232">
        <f>IF(N406="sníž. přenesená",J406,0)</f>
        <v>0</v>
      </c>
      <c r="BI406" s="232">
        <f>IF(N406="nulová",J406,0)</f>
        <v>0</v>
      </c>
      <c r="BJ406" s="19" t="s">
        <v>86</v>
      </c>
      <c r="BK406" s="232">
        <f>ROUND(I406*H406,2)</f>
        <v>0</v>
      </c>
      <c r="BL406" s="19" t="s">
        <v>145</v>
      </c>
      <c r="BM406" s="231" t="s">
        <v>1293</v>
      </c>
    </row>
    <row r="407" s="2" customFormat="1" ht="24.15" customHeight="1">
      <c r="A407" s="40"/>
      <c r="B407" s="41"/>
      <c r="C407" s="219" t="s">
        <v>644</v>
      </c>
      <c r="D407" s="219" t="s">
        <v>141</v>
      </c>
      <c r="E407" s="220" t="s">
        <v>1294</v>
      </c>
      <c r="F407" s="221" t="s">
        <v>618</v>
      </c>
      <c r="G407" s="222" t="s">
        <v>247</v>
      </c>
      <c r="H407" s="223">
        <v>141.48400000000001</v>
      </c>
      <c r="I407" s="224"/>
      <c r="J407" s="225">
        <f>ROUND(I407*H407,2)</f>
        <v>0</v>
      </c>
      <c r="K407" s="226"/>
      <c r="L407" s="46"/>
      <c r="M407" s="227" t="s">
        <v>1</v>
      </c>
      <c r="N407" s="228" t="s">
        <v>44</v>
      </c>
      <c r="O407" s="93"/>
      <c r="P407" s="229">
        <f>O407*H407</f>
        <v>0</v>
      </c>
      <c r="Q407" s="229">
        <v>0</v>
      </c>
      <c r="R407" s="229">
        <f>Q407*H407</f>
        <v>0</v>
      </c>
      <c r="S407" s="229">
        <v>0</v>
      </c>
      <c r="T407" s="230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31" t="s">
        <v>145</v>
      </c>
      <c r="AT407" s="231" t="s">
        <v>141</v>
      </c>
      <c r="AU407" s="231" t="s">
        <v>148</v>
      </c>
      <c r="AY407" s="19" t="s">
        <v>140</v>
      </c>
      <c r="BE407" s="232">
        <f>IF(N407="základní",J407,0)</f>
        <v>0</v>
      </c>
      <c r="BF407" s="232">
        <f>IF(N407="snížená",J407,0)</f>
        <v>0</v>
      </c>
      <c r="BG407" s="232">
        <f>IF(N407="zákl. přenesená",J407,0)</f>
        <v>0</v>
      </c>
      <c r="BH407" s="232">
        <f>IF(N407="sníž. přenesená",J407,0)</f>
        <v>0</v>
      </c>
      <c r="BI407" s="232">
        <f>IF(N407="nulová",J407,0)</f>
        <v>0</v>
      </c>
      <c r="BJ407" s="19" t="s">
        <v>86</v>
      </c>
      <c r="BK407" s="232">
        <f>ROUND(I407*H407,2)</f>
        <v>0</v>
      </c>
      <c r="BL407" s="19" t="s">
        <v>145</v>
      </c>
      <c r="BM407" s="231" t="s">
        <v>1295</v>
      </c>
    </row>
    <row r="408" s="17" customFormat="1" ht="20.88" customHeight="1">
      <c r="A408" s="17"/>
      <c r="B408" s="298"/>
      <c r="C408" s="299"/>
      <c r="D408" s="300" t="s">
        <v>78</v>
      </c>
      <c r="E408" s="300" t="s">
        <v>518</v>
      </c>
      <c r="F408" s="300" t="s">
        <v>519</v>
      </c>
      <c r="G408" s="299"/>
      <c r="H408" s="299"/>
      <c r="I408" s="301"/>
      <c r="J408" s="302">
        <f>BK408</f>
        <v>0</v>
      </c>
      <c r="K408" s="299"/>
      <c r="L408" s="303"/>
      <c r="M408" s="304"/>
      <c r="N408" s="305"/>
      <c r="O408" s="305"/>
      <c r="P408" s="306">
        <f>P409</f>
        <v>0</v>
      </c>
      <c r="Q408" s="305"/>
      <c r="R408" s="306">
        <f>R409</f>
        <v>0</v>
      </c>
      <c r="S408" s="305"/>
      <c r="T408" s="307">
        <f>T409</f>
        <v>0</v>
      </c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R408" s="308" t="s">
        <v>86</v>
      </c>
      <c r="AT408" s="309" t="s">
        <v>78</v>
      </c>
      <c r="AU408" s="309" t="s">
        <v>148</v>
      </c>
      <c r="AY408" s="308" t="s">
        <v>140</v>
      </c>
      <c r="BK408" s="310">
        <f>BK409</f>
        <v>0</v>
      </c>
    </row>
    <row r="409" s="2" customFormat="1" ht="16.5" customHeight="1">
      <c r="A409" s="40"/>
      <c r="B409" s="41"/>
      <c r="C409" s="219" t="s">
        <v>649</v>
      </c>
      <c r="D409" s="219" t="s">
        <v>141</v>
      </c>
      <c r="E409" s="220" t="s">
        <v>521</v>
      </c>
      <c r="F409" s="221" t="s">
        <v>522</v>
      </c>
      <c r="G409" s="222" t="s">
        <v>247</v>
      </c>
      <c r="H409" s="223">
        <v>289.37</v>
      </c>
      <c r="I409" s="224"/>
      <c r="J409" s="225">
        <f>ROUND(I409*H409,2)</f>
        <v>0</v>
      </c>
      <c r="K409" s="226"/>
      <c r="L409" s="46"/>
      <c r="M409" s="227" t="s">
        <v>1</v>
      </c>
      <c r="N409" s="228" t="s">
        <v>44</v>
      </c>
      <c r="O409" s="93"/>
      <c r="P409" s="229">
        <f>O409*H409</f>
        <v>0</v>
      </c>
      <c r="Q409" s="229">
        <v>0</v>
      </c>
      <c r="R409" s="229">
        <f>Q409*H409</f>
        <v>0</v>
      </c>
      <c r="S409" s="229">
        <v>0</v>
      </c>
      <c r="T409" s="230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31" t="s">
        <v>145</v>
      </c>
      <c r="AT409" s="231" t="s">
        <v>141</v>
      </c>
      <c r="AU409" s="231" t="s">
        <v>145</v>
      </c>
      <c r="AY409" s="19" t="s">
        <v>140</v>
      </c>
      <c r="BE409" s="232">
        <f>IF(N409="základní",J409,0)</f>
        <v>0</v>
      </c>
      <c r="BF409" s="232">
        <f>IF(N409="snížená",J409,0)</f>
        <v>0</v>
      </c>
      <c r="BG409" s="232">
        <f>IF(N409="zákl. přenesená",J409,0)</f>
        <v>0</v>
      </c>
      <c r="BH409" s="232">
        <f>IF(N409="sníž. přenesená",J409,0)</f>
        <v>0</v>
      </c>
      <c r="BI409" s="232">
        <f>IF(N409="nulová",J409,0)</f>
        <v>0</v>
      </c>
      <c r="BJ409" s="19" t="s">
        <v>86</v>
      </c>
      <c r="BK409" s="232">
        <f>ROUND(I409*H409,2)</f>
        <v>0</v>
      </c>
      <c r="BL409" s="19" t="s">
        <v>145</v>
      </c>
      <c r="BM409" s="231" t="s">
        <v>1296</v>
      </c>
    </row>
    <row r="410" s="12" customFormat="1" ht="25.92" customHeight="1">
      <c r="A410" s="12"/>
      <c r="B410" s="205"/>
      <c r="C410" s="206"/>
      <c r="D410" s="207" t="s">
        <v>78</v>
      </c>
      <c r="E410" s="208" t="s">
        <v>524</v>
      </c>
      <c r="F410" s="208" t="s">
        <v>1297</v>
      </c>
      <c r="G410" s="206"/>
      <c r="H410" s="206"/>
      <c r="I410" s="209"/>
      <c r="J410" s="210">
        <f>BK410</f>
        <v>0</v>
      </c>
      <c r="K410" s="206"/>
      <c r="L410" s="211"/>
      <c r="M410" s="212"/>
      <c r="N410" s="213"/>
      <c r="O410" s="213"/>
      <c r="P410" s="214">
        <f>P411+P437+P453+P472+P507+P509+P517+P522+P537+P590+P598+P623+P647+P659</f>
        <v>0</v>
      </c>
      <c r="Q410" s="213"/>
      <c r="R410" s="214">
        <f>R411+R437+R453+R472+R507+R509+R517+R522+R537+R590+R598+R623+R647+R659</f>
        <v>8.3973400299999987</v>
      </c>
      <c r="S410" s="213"/>
      <c r="T410" s="215">
        <f>T411+T437+T453+T472+T507+T509+T517+T522+T537+T590+T598+T623+T647+T659</f>
        <v>18.776709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16" t="s">
        <v>88</v>
      </c>
      <c r="AT410" s="217" t="s">
        <v>78</v>
      </c>
      <c r="AU410" s="217" t="s">
        <v>79</v>
      </c>
      <c r="AY410" s="216" t="s">
        <v>140</v>
      </c>
      <c r="BK410" s="218">
        <f>BK411+BK437+BK453+BK472+BK507+BK509+BK517+BK522+BK537+BK590+BK598+BK623+BK647+BK659</f>
        <v>0</v>
      </c>
    </row>
    <row r="411" s="12" customFormat="1" ht="22.8" customHeight="1">
      <c r="A411" s="12"/>
      <c r="B411" s="205"/>
      <c r="C411" s="206"/>
      <c r="D411" s="207" t="s">
        <v>78</v>
      </c>
      <c r="E411" s="233" t="s">
        <v>169</v>
      </c>
      <c r="F411" s="233" t="s">
        <v>526</v>
      </c>
      <c r="G411" s="206"/>
      <c r="H411" s="206"/>
      <c r="I411" s="209"/>
      <c r="J411" s="234">
        <f>BK411</f>
        <v>0</v>
      </c>
      <c r="K411" s="206"/>
      <c r="L411" s="211"/>
      <c r="M411" s="212"/>
      <c r="N411" s="213"/>
      <c r="O411" s="213"/>
      <c r="P411" s="214">
        <f>SUM(P412:P436)</f>
        <v>0</v>
      </c>
      <c r="Q411" s="213"/>
      <c r="R411" s="214">
        <f>SUM(R412:R436)</f>
        <v>0</v>
      </c>
      <c r="S411" s="213"/>
      <c r="T411" s="215">
        <f>SUM(T412:T436)</f>
        <v>18.776709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16" t="s">
        <v>86</v>
      </c>
      <c r="AT411" s="217" t="s">
        <v>78</v>
      </c>
      <c r="AU411" s="217" t="s">
        <v>86</v>
      </c>
      <c r="AY411" s="216" t="s">
        <v>140</v>
      </c>
      <c r="BK411" s="218">
        <f>SUM(BK412:BK436)</f>
        <v>0</v>
      </c>
    </row>
    <row r="412" s="2" customFormat="1" ht="33" customHeight="1">
      <c r="A412" s="40"/>
      <c r="B412" s="41"/>
      <c r="C412" s="219" t="s">
        <v>651</v>
      </c>
      <c r="D412" s="219" t="s">
        <v>141</v>
      </c>
      <c r="E412" s="220" t="s">
        <v>528</v>
      </c>
      <c r="F412" s="221" t="s">
        <v>529</v>
      </c>
      <c r="G412" s="222" t="s">
        <v>267</v>
      </c>
      <c r="H412" s="223">
        <v>220.572</v>
      </c>
      <c r="I412" s="224"/>
      <c r="J412" s="225">
        <f>ROUND(I412*H412,2)</f>
        <v>0</v>
      </c>
      <c r="K412" s="226"/>
      <c r="L412" s="46"/>
      <c r="M412" s="227" t="s">
        <v>1</v>
      </c>
      <c r="N412" s="228" t="s">
        <v>44</v>
      </c>
      <c r="O412" s="93"/>
      <c r="P412" s="229">
        <f>O412*H412</f>
        <v>0</v>
      </c>
      <c r="Q412" s="229">
        <v>0</v>
      </c>
      <c r="R412" s="229">
        <f>Q412*H412</f>
        <v>0</v>
      </c>
      <c r="S412" s="229">
        <v>0</v>
      </c>
      <c r="T412" s="230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31" t="s">
        <v>145</v>
      </c>
      <c r="AT412" s="231" t="s">
        <v>141</v>
      </c>
      <c r="AU412" s="231" t="s">
        <v>88</v>
      </c>
      <c r="AY412" s="19" t="s">
        <v>140</v>
      </c>
      <c r="BE412" s="232">
        <f>IF(N412="základní",J412,0)</f>
        <v>0</v>
      </c>
      <c r="BF412" s="232">
        <f>IF(N412="snížená",J412,0)</f>
        <v>0</v>
      </c>
      <c r="BG412" s="232">
        <f>IF(N412="zákl. přenesená",J412,0)</f>
        <v>0</v>
      </c>
      <c r="BH412" s="232">
        <f>IF(N412="sníž. přenesená",J412,0)</f>
        <v>0</v>
      </c>
      <c r="BI412" s="232">
        <f>IF(N412="nulová",J412,0)</f>
        <v>0</v>
      </c>
      <c r="BJ412" s="19" t="s">
        <v>86</v>
      </c>
      <c r="BK412" s="232">
        <f>ROUND(I412*H412,2)</f>
        <v>0</v>
      </c>
      <c r="BL412" s="19" t="s">
        <v>145</v>
      </c>
      <c r="BM412" s="231" t="s">
        <v>1298</v>
      </c>
    </row>
    <row r="413" s="14" customFormat="1">
      <c r="A413" s="14"/>
      <c r="B413" s="251"/>
      <c r="C413" s="252"/>
      <c r="D413" s="242" t="s">
        <v>233</v>
      </c>
      <c r="E413" s="253" t="s">
        <v>1</v>
      </c>
      <c r="F413" s="254" t="s">
        <v>1237</v>
      </c>
      <c r="G413" s="252"/>
      <c r="H413" s="255">
        <v>87.325000000000003</v>
      </c>
      <c r="I413" s="256"/>
      <c r="J413" s="252"/>
      <c r="K413" s="252"/>
      <c r="L413" s="257"/>
      <c r="M413" s="258"/>
      <c r="N413" s="259"/>
      <c r="O413" s="259"/>
      <c r="P413" s="259"/>
      <c r="Q413" s="259"/>
      <c r="R413" s="259"/>
      <c r="S413" s="259"/>
      <c r="T413" s="260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1" t="s">
        <v>233</v>
      </c>
      <c r="AU413" s="261" t="s">
        <v>88</v>
      </c>
      <c r="AV413" s="14" t="s">
        <v>88</v>
      </c>
      <c r="AW413" s="14" t="s">
        <v>35</v>
      </c>
      <c r="AX413" s="14" t="s">
        <v>79</v>
      </c>
      <c r="AY413" s="261" t="s">
        <v>140</v>
      </c>
    </row>
    <row r="414" s="14" customFormat="1">
      <c r="A414" s="14"/>
      <c r="B414" s="251"/>
      <c r="C414" s="252"/>
      <c r="D414" s="242" t="s">
        <v>233</v>
      </c>
      <c r="E414" s="253" t="s">
        <v>1</v>
      </c>
      <c r="F414" s="254" t="s">
        <v>1240</v>
      </c>
      <c r="G414" s="252"/>
      <c r="H414" s="255">
        <v>97.757000000000005</v>
      </c>
      <c r="I414" s="256"/>
      <c r="J414" s="252"/>
      <c r="K414" s="252"/>
      <c r="L414" s="257"/>
      <c r="M414" s="258"/>
      <c r="N414" s="259"/>
      <c r="O414" s="259"/>
      <c r="P414" s="259"/>
      <c r="Q414" s="259"/>
      <c r="R414" s="259"/>
      <c r="S414" s="259"/>
      <c r="T414" s="260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1" t="s">
        <v>233</v>
      </c>
      <c r="AU414" s="261" t="s">
        <v>88</v>
      </c>
      <c r="AV414" s="14" t="s">
        <v>88</v>
      </c>
      <c r="AW414" s="14" t="s">
        <v>35</v>
      </c>
      <c r="AX414" s="14" t="s">
        <v>79</v>
      </c>
      <c r="AY414" s="261" t="s">
        <v>140</v>
      </c>
    </row>
    <row r="415" s="14" customFormat="1">
      <c r="A415" s="14"/>
      <c r="B415" s="251"/>
      <c r="C415" s="252"/>
      <c r="D415" s="242" t="s">
        <v>233</v>
      </c>
      <c r="E415" s="253" t="s">
        <v>1</v>
      </c>
      <c r="F415" s="254" t="s">
        <v>1299</v>
      </c>
      <c r="G415" s="252"/>
      <c r="H415" s="255">
        <v>35.490000000000002</v>
      </c>
      <c r="I415" s="256"/>
      <c r="J415" s="252"/>
      <c r="K415" s="252"/>
      <c r="L415" s="257"/>
      <c r="M415" s="258"/>
      <c r="N415" s="259"/>
      <c r="O415" s="259"/>
      <c r="P415" s="259"/>
      <c r="Q415" s="259"/>
      <c r="R415" s="259"/>
      <c r="S415" s="259"/>
      <c r="T415" s="260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1" t="s">
        <v>233</v>
      </c>
      <c r="AU415" s="261" t="s">
        <v>88</v>
      </c>
      <c r="AV415" s="14" t="s">
        <v>88</v>
      </c>
      <c r="AW415" s="14" t="s">
        <v>35</v>
      </c>
      <c r="AX415" s="14" t="s">
        <v>79</v>
      </c>
      <c r="AY415" s="261" t="s">
        <v>140</v>
      </c>
    </row>
    <row r="416" s="15" customFormat="1">
      <c r="A416" s="15"/>
      <c r="B416" s="262"/>
      <c r="C416" s="263"/>
      <c r="D416" s="242" t="s">
        <v>233</v>
      </c>
      <c r="E416" s="264" t="s">
        <v>1</v>
      </c>
      <c r="F416" s="265" t="s">
        <v>286</v>
      </c>
      <c r="G416" s="263"/>
      <c r="H416" s="266">
        <v>220.572</v>
      </c>
      <c r="I416" s="267"/>
      <c r="J416" s="263"/>
      <c r="K416" s="263"/>
      <c r="L416" s="268"/>
      <c r="M416" s="269"/>
      <c r="N416" s="270"/>
      <c r="O416" s="270"/>
      <c r="P416" s="270"/>
      <c r="Q416" s="270"/>
      <c r="R416" s="270"/>
      <c r="S416" s="270"/>
      <c r="T416" s="271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72" t="s">
        <v>233</v>
      </c>
      <c r="AU416" s="272" t="s">
        <v>88</v>
      </c>
      <c r="AV416" s="15" t="s">
        <v>145</v>
      </c>
      <c r="AW416" s="15" t="s">
        <v>35</v>
      </c>
      <c r="AX416" s="15" t="s">
        <v>86</v>
      </c>
      <c r="AY416" s="272" t="s">
        <v>140</v>
      </c>
    </row>
    <row r="417" s="2" customFormat="1" ht="33" customHeight="1">
      <c r="A417" s="40"/>
      <c r="B417" s="41"/>
      <c r="C417" s="219" t="s">
        <v>655</v>
      </c>
      <c r="D417" s="219" t="s">
        <v>141</v>
      </c>
      <c r="E417" s="220" t="s">
        <v>532</v>
      </c>
      <c r="F417" s="221" t="s">
        <v>533</v>
      </c>
      <c r="G417" s="222" t="s">
        <v>267</v>
      </c>
      <c r="H417" s="223">
        <v>9925.7399999999998</v>
      </c>
      <c r="I417" s="224"/>
      <c r="J417" s="225">
        <f>ROUND(I417*H417,2)</f>
        <v>0</v>
      </c>
      <c r="K417" s="226"/>
      <c r="L417" s="46"/>
      <c r="M417" s="227" t="s">
        <v>1</v>
      </c>
      <c r="N417" s="228" t="s">
        <v>44</v>
      </c>
      <c r="O417" s="93"/>
      <c r="P417" s="229">
        <f>O417*H417</f>
        <v>0</v>
      </c>
      <c r="Q417" s="229">
        <v>0</v>
      </c>
      <c r="R417" s="229">
        <f>Q417*H417</f>
        <v>0</v>
      </c>
      <c r="S417" s="229">
        <v>0</v>
      </c>
      <c r="T417" s="230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31" t="s">
        <v>145</v>
      </c>
      <c r="AT417" s="231" t="s">
        <v>141</v>
      </c>
      <c r="AU417" s="231" t="s">
        <v>88</v>
      </c>
      <c r="AY417" s="19" t="s">
        <v>140</v>
      </c>
      <c r="BE417" s="232">
        <f>IF(N417="základní",J417,0)</f>
        <v>0</v>
      </c>
      <c r="BF417" s="232">
        <f>IF(N417="snížená",J417,0)</f>
        <v>0</v>
      </c>
      <c r="BG417" s="232">
        <f>IF(N417="zákl. přenesená",J417,0)</f>
        <v>0</v>
      </c>
      <c r="BH417" s="232">
        <f>IF(N417="sníž. přenesená",J417,0)</f>
        <v>0</v>
      </c>
      <c r="BI417" s="232">
        <f>IF(N417="nulová",J417,0)</f>
        <v>0</v>
      </c>
      <c r="BJ417" s="19" t="s">
        <v>86</v>
      </c>
      <c r="BK417" s="232">
        <f>ROUND(I417*H417,2)</f>
        <v>0</v>
      </c>
      <c r="BL417" s="19" t="s">
        <v>145</v>
      </c>
      <c r="BM417" s="231" t="s">
        <v>1300</v>
      </c>
    </row>
    <row r="418" s="14" customFormat="1">
      <c r="A418" s="14"/>
      <c r="B418" s="251"/>
      <c r="C418" s="252"/>
      <c r="D418" s="242" t="s">
        <v>233</v>
      </c>
      <c r="E418" s="253" t="s">
        <v>1</v>
      </c>
      <c r="F418" s="254" t="s">
        <v>1301</v>
      </c>
      <c r="G418" s="252"/>
      <c r="H418" s="255">
        <v>9925.7399999999998</v>
      </c>
      <c r="I418" s="256"/>
      <c r="J418" s="252"/>
      <c r="K418" s="252"/>
      <c r="L418" s="257"/>
      <c r="M418" s="258"/>
      <c r="N418" s="259"/>
      <c r="O418" s="259"/>
      <c r="P418" s="259"/>
      <c r="Q418" s="259"/>
      <c r="R418" s="259"/>
      <c r="S418" s="259"/>
      <c r="T418" s="260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1" t="s">
        <v>233</v>
      </c>
      <c r="AU418" s="261" t="s">
        <v>88</v>
      </c>
      <c r="AV418" s="14" t="s">
        <v>88</v>
      </c>
      <c r="AW418" s="14" t="s">
        <v>35</v>
      </c>
      <c r="AX418" s="14" t="s">
        <v>86</v>
      </c>
      <c r="AY418" s="261" t="s">
        <v>140</v>
      </c>
    </row>
    <row r="419" s="2" customFormat="1" ht="33" customHeight="1">
      <c r="A419" s="40"/>
      <c r="B419" s="41"/>
      <c r="C419" s="219" t="s">
        <v>659</v>
      </c>
      <c r="D419" s="219" t="s">
        <v>141</v>
      </c>
      <c r="E419" s="220" t="s">
        <v>537</v>
      </c>
      <c r="F419" s="221" t="s">
        <v>538</v>
      </c>
      <c r="G419" s="222" t="s">
        <v>267</v>
      </c>
      <c r="H419" s="223">
        <v>220.572</v>
      </c>
      <c r="I419" s="224"/>
      <c r="J419" s="225">
        <f>ROUND(I419*H419,2)</f>
        <v>0</v>
      </c>
      <c r="K419" s="226"/>
      <c r="L419" s="46"/>
      <c r="M419" s="227" t="s">
        <v>1</v>
      </c>
      <c r="N419" s="228" t="s">
        <v>44</v>
      </c>
      <c r="O419" s="93"/>
      <c r="P419" s="229">
        <f>O419*H419</f>
        <v>0</v>
      </c>
      <c r="Q419" s="229">
        <v>0</v>
      </c>
      <c r="R419" s="229">
        <f>Q419*H419</f>
        <v>0</v>
      </c>
      <c r="S419" s="229">
        <v>0</v>
      </c>
      <c r="T419" s="230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31" t="s">
        <v>145</v>
      </c>
      <c r="AT419" s="231" t="s">
        <v>141</v>
      </c>
      <c r="AU419" s="231" t="s">
        <v>88</v>
      </c>
      <c r="AY419" s="19" t="s">
        <v>140</v>
      </c>
      <c r="BE419" s="232">
        <f>IF(N419="základní",J419,0)</f>
        <v>0</v>
      </c>
      <c r="BF419" s="232">
        <f>IF(N419="snížená",J419,0)</f>
        <v>0</v>
      </c>
      <c r="BG419" s="232">
        <f>IF(N419="zákl. přenesená",J419,0)</f>
        <v>0</v>
      </c>
      <c r="BH419" s="232">
        <f>IF(N419="sníž. přenesená",J419,0)</f>
        <v>0</v>
      </c>
      <c r="BI419" s="232">
        <f>IF(N419="nulová",J419,0)</f>
        <v>0</v>
      </c>
      <c r="BJ419" s="19" t="s">
        <v>86</v>
      </c>
      <c r="BK419" s="232">
        <f>ROUND(I419*H419,2)</f>
        <v>0</v>
      </c>
      <c r="BL419" s="19" t="s">
        <v>145</v>
      </c>
      <c r="BM419" s="231" t="s">
        <v>1302</v>
      </c>
    </row>
    <row r="420" s="2" customFormat="1" ht="16.5" customHeight="1">
      <c r="A420" s="40"/>
      <c r="B420" s="41"/>
      <c r="C420" s="219" t="s">
        <v>663</v>
      </c>
      <c r="D420" s="219" t="s">
        <v>141</v>
      </c>
      <c r="E420" s="220" t="s">
        <v>541</v>
      </c>
      <c r="F420" s="221" t="s">
        <v>542</v>
      </c>
      <c r="G420" s="222" t="s">
        <v>267</v>
      </c>
      <c r="H420" s="223">
        <v>220.572</v>
      </c>
      <c r="I420" s="224"/>
      <c r="J420" s="225">
        <f>ROUND(I420*H420,2)</f>
        <v>0</v>
      </c>
      <c r="K420" s="226"/>
      <c r="L420" s="46"/>
      <c r="M420" s="227" t="s">
        <v>1</v>
      </c>
      <c r="N420" s="228" t="s">
        <v>44</v>
      </c>
      <c r="O420" s="93"/>
      <c r="P420" s="229">
        <f>O420*H420</f>
        <v>0</v>
      </c>
      <c r="Q420" s="229">
        <v>0</v>
      </c>
      <c r="R420" s="229">
        <f>Q420*H420</f>
        <v>0</v>
      </c>
      <c r="S420" s="229">
        <v>0</v>
      </c>
      <c r="T420" s="230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31" t="s">
        <v>145</v>
      </c>
      <c r="AT420" s="231" t="s">
        <v>141</v>
      </c>
      <c r="AU420" s="231" t="s">
        <v>88</v>
      </c>
      <c r="AY420" s="19" t="s">
        <v>140</v>
      </c>
      <c r="BE420" s="232">
        <f>IF(N420="základní",J420,0)</f>
        <v>0</v>
      </c>
      <c r="BF420" s="232">
        <f>IF(N420="snížená",J420,0)</f>
        <v>0</v>
      </c>
      <c r="BG420" s="232">
        <f>IF(N420="zákl. přenesená",J420,0)</f>
        <v>0</v>
      </c>
      <c r="BH420" s="232">
        <f>IF(N420="sníž. přenesená",J420,0)</f>
        <v>0</v>
      </c>
      <c r="BI420" s="232">
        <f>IF(N420="nulová",J420,0)</f>
        <v>0</v>
      </c>
      <c r="BJ420" s="19" t="s">
        <v>86</v>
      </c>
      <c r="BK420" s="232">
        <f>ROUND(I420*H420,2)</f>
        <v>0</v>
      </c>
      <c r="BL420" s="19" t="s">
        <v>145</v>
      </c>
      <c r="BM420" s="231" t="s">
        <v>1303</v>
      </c>
    </row>
    <row r="421" s="2" customFormat="1" ht="21.75" customHeight="1">
      <c r="A421" s="40"/>
      <c r="B421" s="41"/>
      <c r="C421" s="219" t="s">
        <v>667</v>
      </c>
      <c r="D421" s="219" t="s">
        <v>141</v>
      </c>
      <c r="E421" s="220" t="s">
        <v>545</v>
      </c>
      <c r="F421" s="221" t="s">
        <v>546</v>
      </c>
      <c r="G421" s="222" t="s">
        <v>267</v>
      </c>
      <c r="H421" s="223">
        <v>9925.7399999999998</v>
      </c>
      <c r="I421" s="224"/>
      <c r="J421" s="225">
        <f>ROUND(I421*H421,2)</f>
        <v>0</v>
      </c>
      <c r="K421" s="226"/>
      <c r="L421" s="46"/>
      <c r="M421" s="227" t="s">
        <v>1</v>
      </c>
      <c r="N421" s="228" t="s">
        <v>44</v>
      </c>
      <c r="O421" s="93"/>
      <c r="P421" s="229">
        <f>O421*H421</f>
        <v>0</v>
      </c>
      <c r="Q421" s="229">
        <v>0</v>
      </c>
      <c r="R421" s="229">
        <f>Q421*H421</f>
        <v>0</v>
      </c>
      <c r="S421" s="229">
        <v>0</v>
      </c>
      <c r="T421" s="230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31" t="s">
        <v>145</v>
      </c>
      <c r="AT421" s="231" t="s">
        <v>141</v>
      </c>
      <c r="AU421" s="231" t="s">
        <v>88</v>
      </c>
      <c r="AY421" s="19" t="s">
        <v>140</v>
      </c>
      <c r="BE421" s="232">
        <f>IF(N421="základní",J421,0)</f>
        <v>0</v>
      </c>
      <c r="BF421" s="232">
        <f>IF(N421="snížená",J421,0)</f>
        <v>0</v>
      </c>
      <c r="BG421" s="232">
        <f>IF(N421="zákl. přenesená",J421,0)</f>
        <v>0</v>
      </c>
      <c r="BH421" s="232">
        <f>IF(N421="sníž. přenesená",J421,0)</f>
        <v>0</v>
      </c>
      <c r="BI421" s="232">
        <f>IF(N421="nulová",J421,0)</f>
        <v>0</v>
      </c>
      <c r="BJ421" s="19" t="s">
        <v>86</v>
      </c>
      <c r="BK421" s="232">
        <f>ROUND(I421*H421,2)</f>
        <v>0</v>
      </c>
      <c r="BL421" s="19" t="s">
        <v>145</v>
      </c>
      <c r="BM421" s="231" t="s">
        <v>1304</v>
      </c>
    </row>
    <row r="422" s="2" customFormat="1" ht="21.75" customHeight="1">
      <c r="A422" s="40"/>
      <c r="B422" s="41"/>
      <c r="C422" s="219" t="s">
        <v>671</v>
      </c>
      <c r="D422" s="219" t="s">
        <v>141</v>
      </c>
      <c r="E422" s="220" t="s">
        <v>549</v>
      </c>
      <c r="F422" s="221" t="s">
        <v>550</v>
      </c>
      <c r="G422" s="222" t="s">
        <v>267</v>
      </c>
      <c r="H422" s="223">
        <v>220.572</v>
      </c>
      <c r="I422" s="224"/>
      <c r="J422" s="225">
        <f>ROUND(I422*H422,2)</f>
        <v>0</v>
      </c>
      <c r="K422" s="226"/>
      <c r="L422" s="46"/>
      <c r="M422" s="227" t="s">
        <v>1</v>
      </c>
      <c r="N422" s="228" t="s">
        <v>44</v>
      </c>
      <c r="O422" s="93"/>
      <c r="P422" s="229">
        <f>O422*H422</f>
        <v>0</v>
      </c>
      <c r="Q422" s="229">
        <v>0</v>
      </c>
      <c r="R422" s="229">
        <f>Q422*H422</f>
        <v>0</v>
      </c>
      <c r="S422" s="229">
        <v>0</v>
      </c>
      <c r="T422" s="230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31" t="s">
        <v>145</v>
      </c>
      <c r="AT422" s="231" t="s">
        <v>141</v>
      </c>
      <c r="AU422" s="231" t="s">
        <v>88</v>
      </c>
      <c r="AY422" s="19" t="s">
        <v>140</v>
      </c>
      <c r="BE422" s="232">
        <f>IF(N422="základní",J422,0)</f>
        <v>0</v>
      </c>
      <c r="BF422" s="232">
        <f>IF(N422="snížená",J422,0)</f>
        <v>0</v>
      </c>
      <c r="BG422" s="232">
        <f>IF(N422="zákl. přenesená",J422,0)</f>
        <v>0</v>
      </c>
      <c r="BH422" s="232">
        <f>IF(N422="sníž. přenesená",J422,0)</f>
        <v>0</v>
      </c>
      <c r="BI422" s="232">
        <f>IF(N422="nulová",J422,0)</f>
        <v>0</v>
      </c>
      <c r="BJ422" s="19" t="s">
        <v>86</v>
      </c>
      <c r="BK422" s="232">
        <f>ROUND(I422*H422,2)</f>
        <v>0</v>
      </c>
      <c r="BL422" s="19" t="s">
        <v>145</v>
      </c>
      <c r="BM422" s="231" t="s">
        <v>1305</v>
      </c>
    </row>
    <row r="423" s="2" customFormat="1" ht="33" customHeight="1">
      <c r="A423" s="40"/>
      <c r="B423" s="41"/>
      <c r="C423" s="219" t="s">
        <v>677</v>
      </c>
      <c r="D423" s="219" t="s">
        <v>141</v>
      </c>
      <c r="E423" s="220" t="s">
        <v>553</v>
      </c>
      <c r="F423" s="221" t="s">
        <v>554</v>
      </c>
      <c r="G423" s="222" t="s">
        <v>267</v>
      </c>
      <c r="H423" s="223">
        <v>202.16999999999999</v>
      </c>
      <c r="I423" s="224"/>
      <c r="J423" s="225">
        <f>ROUND(I423*H423,2)</f>
        <v>0</v>
      </c>
      <c r="K423" s="226"/>
      <c r="L423" s="46"/>
      <c r="M423" s="227" t="s">
        <v>1</v>
      </c>
      <c r="N423" s="228" t="s">
        <v>44</v>
      </c>
      <c r="O423" s="93"/>
      <c r="P423" s="229">
        <f>O423*H423</f>
        <v>0</v>
      </c>
      <c r="Q423" s="229">
        <v>0</v>
      </c>
      <c r="R423" s="229">
        <f>Q423*H423</f>
        <v>0</v>
      </c>
      <c r="S423" s="229">
        <v>0</v>
      </c>
      <c r="T423" s="230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31" t="s">
        <v>145</v>
      </c>
      <c r="AT423" s="231" t="s">
        <v>141</v>
      </c>
      <c r="AU423" s="231" t="s">
        <v>88</v>
      </c>
      <c r="AY423" s="19" t="s">
        <v>140</v>
      </c>
      <c r="BE423" s="232">
        <f>IF(N423="základní",J423,0)</f>
        <v>0</v>
      </c>
      <c r="BF423" s="232">
        <f>IF(N423="snížená",J423,0)</f>
        <v>0</v>
      </c>
      <c r="BG423" s="232">
        <f>IF(N423="zákl. přenesená",J423,0)</f>
        <v>0</v>
      </c>
      <c r="BH423" s="232">
        <f>IF(N423="sníž. přenesená",J423,0)</f>
        <v>0</v>
      </c>
      <c r="BI423" s="232">
        <f>IF(N423="nulová",J423,0)</f>
        <v>0</v>
      </c>
      <c r="BJ423" s="19" t="s">
        <v>86</v>
      </c>
      <c r="BK423" s="232">
        <f>ROUND(I423*H423,2)</f>
        <v>0</v>
      </c>
      <c r="BL423" s="19" t="s">
        <v>145</v>
      </c>
      <c r="BM423" s="231" t="s">
        <v>1306</v>
      </c>
    </row>
    <row r="424" s="14" customFormat="1">
      <c r="A424" s="14"/>
      <c r="B424" s="251"/>
      <c r="C424" s="252"/>
      <c r="D424" s="242" t="s">
        <v>233</v>
      </c>
      <c r="E424" s="253" t="s">
        <v>1</v>
      </c>
      <c r="F424" s="254" t="s">
        <v>1307</v>
      </c>
      <c r="G424" s="252"/>
      <c r="H424" s="255">
        <v>202.16999999999999</v>
      </c>
      <c r="I424" s="256"/>
      <c r="J424" s="252"/>
      <c r="K424" s="252"/>
      <c r="L424" s="257"/>
      <c r="M424" s="258"/>
      <c r="N424" s="259"/>
      <c r="O424" s="259"/>
      <c r="P424" s="259"/>
      <c r="Q424" s="259"/>
      <c r="R424" s="259"/>
      <c r="S424" s="259"/>
      <c r="T424" s="260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1" t="s">
        <v>233</v>
      </c>
      <c r="AU424" s="261" t="s">
        <v>88</v>
      </c>
      <c r="AV424" s="14" t="s">
        <v>88</v>
      </c>
      <c r="AW424" s="14" t="s">
        <v>35</v>
      </c>
      <c r="AX424" s="14" t="s">
        <v>86</v>
      </c>
      <c r="AY424" s="261" t="s">
        <v>140</v>
      </c>
    </row>
    <row r="425" s="2" customFormat="1" ht="24.15" customHeight="1">
      <c r="A425" s="40"/>
      <c r="B425" s="41"/>
      <c r="C425" s="219" t="s">
        <v>683</v>
      </c>
      <c r="D425" s="219" t="s">
        <v>141</v>
      </c>
      <c r="E425" s="220" t="s">
        <v>557</v>
      </c>
      <c r="F425" s="221" t="s">
        <v>558</v>
      </c>
      <c r="G425" s="222" t="s">
        <v>267</v>
      </c>
      <c r="H425" s="223">
        <v>202.16999999999999</v>
      </c>
      <c r="I425" s="224"/>
      <c r="J425" s="225">
        <f>ROUND(I425*H425,2)</f>
        <v>0</v>
      </c>
      <c r="K425" s="226"/>
      <c r="L425" s="46"/>
      <c r="M425" s="227" t="s">
        <v>1</v>
      </c>
      <c r="N425" s="228" t="s">
        <v>44</v>
      </c>
      <c r="O425" s="93"/>
      <c r="P425" s="229">
        <f>O425*H425</f>
        <v>0</v>
      </c>
      <c r="Q425" s="229">
        <v>0</v>
      </c>
      <c r="R425" s="229">
        <f>Q425*H425</f>
        <v>0</v>
      </c>
      <c r="S425" s="229">
        <v>0</v>
      </c>
      <c r="T425" s="230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31" t="s">
        <v>145</v>
      </c>
      <c r="AT425" s="231" t="s">
        <v>141</v>
      </c>
      <c r="AU425" s="231" t="s">
        <v>88</v>
      </c>
      <c r="AY425" s="19" t="s">
        <v>140</v>
      </c>
      <c r="BE425" s="232">
        <f>IF(N425="základní",J425,0)</f>
        <v>0</v>
      </c>
      <c r="BF425" s="232">
        <f>IF(N425="snížená",J425,0)</f>
        <v>0</v>
      </c>
      <c r="BG425" s="232">
        <f>IF(N425="zákl. přenesená",J425,0)</f>
        <v>0</v>
      </c>
      <c r="BH425" s="232">
        <f>IF(N425="sníž. přenesená",J425,0)</f>
        <v>0</v>
      </c>
      <c r="BI425" s="232">
        <f>IF(N425="nulová",J425,0)</f>
        <v>0</v>
      </c>
      <c r="BJ425" s="19" t="s">
        <v>86</v>
      </c>
      <c r="BK425" s="232">
        <f>ROUND(I425*H425,2)</f>
        <v>0</v>
      </c>
      <c r="BL425" s="19" t="s">
        <v>145</v>
      </c>
      <c r="BM425" s="231" t="s">
        <v>1308</v>
      </c>
    </row>
    <row r="426" s="2" customFormat="1" ht="24.15" customHeight="1">
      <c r="A426" s="40"/>
      <c r="B426" s="41"/>
      <c r="C426" s="219" t="s">
        <v>687</v>
      </c>
      <c r="D426" s="219" t="s">
        <v>141</v>
      </c>
      <c r="E426" s="220" t="s">
        <v>597</v>
      </c>
      <c r="F426" s="221" t="s">
        <v>598</v>
      </c>
      <c r="G426" s="222" t="s">
        <v>231</v>
      </c>
      <c r="H426" s="223">
        <v>1248.403</v>
      </c>
      <c r="I426" s="224"/>
      <c r="J426" s="225">
        <f>ROUND(I426*H426,2)</f>
        <v>0</v>
      </c>
      <c r="K426" s="226"/>
      <c r="L426" s="46"/>
      <c r="M426" s="227" t="s">
        <v>1</v>
      </c>
      <c r="N426" s="228" t="s">
        <v>44</v>
      </c>
      <c r="O426" s="93"/>
      <c r="P426" s="229">
        <f>O426*H426</f>
        <v>0</v>
      </c>
      <c r="Q426" s="229">
        <v>0</v>
      </c>
      <c r="R426" s="229">
        <f>Q426*H426</f>
        <v>0</v>
      </c>
      <c r="S426" s="229">
        <v>0</v>
      </c>
      <c r="T426" s="230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31" t="s">
        <v>145</v>
      </c>
      <c r="AT426" s="231" t="s">
        <v>141</v>
      </c>
      <c r="AU426" s="231" t="s">
        <v>88</v>
      </c>
      <c r="AY426" s="19" t="s">
        <v>140</v>
      </c>
      <c r="BE426" s="232">
        <f>IF(N426="základní",J426,0)</f>
        <v>0</v>
      </c>
      <c r="BF426" s="232">
        <f>IF(N426="snížená",J426,0)</f>
        <v>0</v>
      </c>
      <c r="BG426" s="232">
        <f>IF(N426="zákl. přenesená",J426,0)</f>
        <v>0</v>
      </c>
      <c r="BH426" s="232">
        <f>IF(N426="sníž. přenesená",J426,0)</f>
        <v>0</v>
      </c>
      <c r="BI426" s="232">
        <f>IF(N426="nulová",J426,0)</f>
        <v>0</v>
      </c>
      <c r="BJ426" s="19" t="s">
        <v>86</v>
      </c>
      <c r="BK426" s="232">
        <f>ROUND(I426*H426,2)</f>
        <v>0</v>
      </c>
      <c r="BL426" s="19" t="s">
        <v>145</v>
      </c>
      <c r="BM426" s="231" t="s">
        <v>1309</v>
      </c>
    </row>
    <row r="427" s="14" customFormat="1">
      <c r="A427" s="14"/>
      <c r="B427" s="251"/>
      <c r="C427" s="252"/>
      <c r="D427" s="242" t="s">
        <v>233</v>
      </c>
      <c r="E427" s="253" t="s">
        <v>1</v>
      </c>
      <c r="F427" s="254" t="s">
        <v>1310</v>
      </c>
      <c r="G427" s="252"/>
      <c r="H427" s="255">
        <v>1248.403</v>
      </c>
      <c r="I427" s="256"/>
      <c r="J427" s="252"/>
      <c r="K427" s="252"/>
      <c r="L427" s="257"/>
      <c r="M427" s="258"/>
      <c r="N427" s="259"/>
      <c r="O427" s="259"/>
      <c r="P427" s="259"/>
      <c r="Q427" s="259"/>
      <c r="R427" s="259"/>
      <c r="S427" s="259"/>
      <c r="T427" s="260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1" t="s">
        <v>233</v>
      </c>
      <c r="AU427" s="261" t="s">
        <v>88</v>
      </c>
      <c r="AV427" s="14" t="s">
        <v>88</v>
      </c>
      <c r="AW427" s="14" t="s">
        <v>35</v>
      </c>
      <c r="AX427" s="14" t="s">
        <v>86</v>
      </c>
      <c r="AY427" s="261" t="s">
        <v>140</v>
      </c>
    </row>
    <row r="428" s="2" customFormat="1" ht="16.5" customHeight="1">
      <c r="A428" s="40"/>
      <c r="B428" s="41"/>
      <c r="C428" s="219" t="s">
        <v>691</v>
      </c>
      <c r="D428" s="219" t="s">
        <v>141</v>
      </c>
      <c r="E428" s="220" t="s">
        <v>1311</v>
      </c>
      <c r="F428" s="221" t="s">
        <v>1312</v>
      </c>
      <c r="G428" s="222" t="s">
        <v>267</v>
      </c>
      <c r="H428" s="223">
        <v>298.04300000000001</v>
      </c>
      <c r="I428" s="224"/>
      <c r="J428" s="225">
        <f>ROUND(I428*H428,2)</f>
        <v>0</v>
      </c>
      <c r="K428" s="226"/>
      <c r="L428" s="46"/>
      <c r="M428" s="227" t="s">
        <v>1</v>
      </c>
      <c r="N428" s="228" t="s">
        <v>44</v>
      </c>
      <c r="O428" s="93"/>
      <c r="P428" s="229">
        <f>O428*H428</f>
        <v>0</v>
      </c>
      <c r="Q428" s="229">
        <v>0</v>
      </c>
      <c r="R428" s="229">
        <f>Q428*H428</f>
        <v>0</v>
      </c>
      <c r="S428" s="229">
        <v>0.063</v>
      </c>
      <c r="T428" s="230">
        <f>S428*H428</f>
        <v>18.776709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31" t="s">
        <v>145</v>
      </c>
      <c r="AT428" s="231" t="s">
        <v>141</v>
      </c>
      <c r="AU428" s="231" t="s">
        <v>88</v>
      </c>
      <c r="AY428" s="19" t="s">
        <v>140</v>
      </c>
      <c r="BE428" s="232">
        <f>IF(N428="základní",J428,0)</f>
        <v>0</v>
      </c>
      <c r="BF428" s="232">
        <f>IF(N428="snížená",J428,0)</f>
        <v>0</v>
      </c>
      <c r="BG428" s="232">
        <f>IF(N428="zákl. přenesená",J428,0)</f>
        <v>0</v>
      </c>
      <c r="BH428" s="232">
        <f>IF(N428="sníž. přenesená",J428,0)</f>
        <v>0</v>
      </c>
      <c r="BI428" s="232">
        <f>IF(N428="nulová",J428,0)</f>
        <v>0</v>
      </c>
      <c r="BJ428" s="19" t="s">
        <v>86</v>
      </c>
      <c r="BK428" s="232">
        <f>ROUND(I428*H428,2)</f>
        <v>0</v>
      </c>
      <c r="BL428" s="19" t="s">
        <v>145</v>
      </c>
      <c r="BM428" s="231" t="s">
        <v>1313</v>
      </c>
    </row>
    <row r="429" s="13" customFormat="1">
      <c r="A429" s="13"/>
      <c r="B429" s="240"/>
      <c r="C429" s="241"/>
      <c r="D429" s="242" t="s">
        <v>233</v>
      </c>
      <c r="E429" s="243" t="s">
        <v>1</v>
      </c>
      <c r="F429" s="244" t="s">
        <v>1244</v>
      </c>
      <c r="G429" s="241"/>
      <c r="H429" s="243" t="s">
        <v>1</v>
      </c>
      <c r="I429" s="245"/>
      <c r="J429" s="241"/>
      <c r="K429" s="241"/>
      <c r="L429" s="246"/>
      <c r="M429" s="247"/>
      <c r="N429" s="248"/>
      <c r="O429" s="248"/>
      <c r="P429" s="248"/>
      <c r="Q429" s="248"/>
      <c r="R429" s="248"/>
      <c r="S429" s="248"/>
      <c r="T429" s="249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0" t="s">
        <v>233</v>
      </c>
      <c r="AU429" s="250" t="s">
        <v>88</v>
      </c>
      <c r="AV429" s="13" t="s">
        <v>86</v>
      </c>
      <c r="AW429" s="13" t="s">
        <v>35</v>
      </c>
      <c r="AX429" s="13" t="s">
        <v>79</v>
      </c>
      <c r="AY429" s="250" t="s">
        <v>140</v>
      </c>
    </row>
    <row r="430" s="13" customFormat="1">
      <c r="A430" s="13"/>
      <c r="B430" s="240"/>
      <c r="C430" s="241"/>
      <c r="D430" s="242" t="s">
        <v>233</v>
      </c>
      <c r="E430" s="243" t="s">
        <v>1</v>
      </c>
      <c r="F430" s="244" t="s">
        <v>1245</v>
      </c>
      <c r="G430" s="241"/>
      <c r="H430" s="243" t="s">
        <v>1</v>
      </c>
      <c r="I430" s="245"/>
      <c r="J430" s="241"/>
      <c r="K430" s="241"/>
      <c r="L430" s="246"/>
      <c r="M430" s="247"/>
      <c r="N430" s="248"/>
      <c r="O430" s="248"/>
      <c r="P430" s="248"/>
      <c r="Q430" s="248"/>
      <c r="R430" s="248"/>
      <c r="S430" s="248"/>
      <c r="T430" s="249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0" t="s">
        <v>233</v>
      </c>
      <c r="AU430" s="250" t="s">
        <v>88</v>
      </c>
      <c r="AV430" s="13" t="s">
        <v>86</v>
      </c>
      <c r="AW430" s="13" t="s">
        <v>35</v>
      </c>
      <c r="AX430" s="13" t="s">
        <v>79</v>
      </c>
      <c r="AY430" s="250" t="s">
        <v>140</v>
      </c>
    </row>
    <row r="431" s="14" customFormat="1">
      <c r="A431" s="14"/>
      <c r="B431" s="251"/>
      <c r="C431" s="252"/>
      <c r="D431" s="242" t="s">
        <v>233</v>
      </c>
      <c r="E431" s="253" t="s">
        <v>1</v>
      </c>
      <c r="F431" s="254" t="s">
        <v>1246</v>
      </c>
      <c r="G431" s="252"/>
      <c r="H431" s="255">
        <v>137.5</v>
      </c>
      <c r="I431" s="256"/>
      <c r="J431" s="252"/>
      <c r="K431" s="252"/>
      <c r="L431" s="257"/>
      <c r="M431" s="258"/>
      <c r="N431" s="259"/>
      <c r="O431" s="259"/>
      <c r="P431" s="259"/>
      <c r="Q431" s="259"/>
      <c r="R431" s="259"/>
      <c r="S431" s="259"/>
      <c r="T431" s="260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1" t="s">
        <v>233</v>
      </c>
      <c r="AU431" s="261" t="s">
        <v>88</v>
      </c>
      <c r="AV431" s="14" t="s">
        <v>88</v>
      </c>
      <c r="AW431" s="14" t="s">
        <v>35</v>
      </c>
      <c r="AX431" s="14" t="s">
        <v>79</v>
      </c>
      <c r="AY431" s="261" t="s">
        <v>140</v>
      </c>
    </row>
    <row r="432" s="13" customFormat="1">
      <c r="A432" s="13"/>
      <c r="B432" s="240"/>
      <c r="C432" s="241"/>
      <c r="D432" s="242" t="s">
        <v>233</v>
      </c>
      <c r="E432" s="243" t="s">
        <v>1</v>
      </c>
      <c r="F432" s="244" t="s">
        <v>1247</v>
      </c>
      <c r="G432" s="241"/>
      <c r="H432" s="243" t="s">
        <v>1</v>
      </c>
      <c r="I432" s="245"/>
      <c r="J432" s="241"/>
      <c r="K432" s="241"/>
      <c r="L432" s="246"/>
      <c r="M432" s="247"/>
      <c r="N432" s="248"/>
      <c r="O432" s="248"/>
      <c r="P432" s="248"/>
      <c r="Q432" s="248"/>
      <c r="R432" s="248"/>
      <c r="S432" s="248"/>
      <c r="T432" s="24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0" t="s">
        <v>233</v>
      </c>
      <c r="AU432" s="250" t="s">
        <v>88</v>
      </c>
      <c r="AV432" s="13" t="s">
        <v>86</v>
      </c>
      <c r="AW432" s="13" t="s">
        <v>35</v>
      </c>
      <c r="AX432" s="13" t="s">
        <v>79</v>
      </c>
      <c r="AY432" s="250" t="s">
        <v>140</v>
      </c>
    </row>
    <row r="433" s="14" customFormat="1">
      <c r="A433" s="14"/>
      <c r="B433" s="251"/>
      <c r="C433" s="252"/>
      <c r="D433" s="242" t="s">
        <v>233</v>
      </c>
      <c r="E433" s="253" t="s">
        <v>1</v>
      </c>
      <c r="F433" s="254" t="s">
        <v>1248</v>
      </c>
      <c r="G433" s="252"/>
      <c r="H433" s="255">
        <v>62.042999999999999</v>
      </c>
      <c r="I433" s="256"/>
      <c r="J433" s="252"/>
      <c r="K433" s="252"/>
      <c r="L433" s="257"/>
      <c r="M433" s="258"/>
      <c r="N433" s="259"/>
      <c r="O433" s="259"/>
      <c r="P433" s="259"/>
      <c r="Q433" s="259"/>
      <c r="R433" s="259"/>
      <c r="S433" s="259"/>
      <c r="T433" s="260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1" t="s">
        <v>233</v>
      </c>
      <c r="AU433" s="261" t="s">
        <v>88</v>
      </c>
      <c r="AV433" s="14" t="s">
        <v>88</v>
      </c>
      <c r="AW433" s="14" t="s">
        <v>35</v>
      </c>
      <c r="AX433" s="14" t="s">
        <v>79</v>
      </c>
      <c r="AY433" s="261" t="s">
        <v>140</v>
      </c>
    </row>
    <row r="434" s="13" customFormat="1">
      <c r="A434" s="13"/>
      <c r="B434" s="240"/>
      <c r="C434" s="241"/>
      <c r="D434" s="242" t="s">
        <v>233</v>
      </c>
      <c r="E434" s="243" t="s">
        <v>1</v>
      </c>
      <c r="F434" s="244" t="s">
        <v>1249</v>
      </c>
      <c r="G434" s="241"/>
      <c r="H434" s="243" t="s">
        <v>1</v>
      </c>
      <c r="I434" s="245"/>
      <c r="J434" s="241"/>
      <c r="K434" s="241"/>
      <c r="L434" s="246"/>
      <c r="M434" s="247"/>
      <c r="N434" s="248"/>
      <c r="O434" s="248"/>
      <c r="P434" s="248"/>
      <c r="Q434" s="248"/>
      <c r="R434" s="248"/>
      <c r="S434" s="248"/>
      <c r="T434" s="24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0" t="s">
        <v>233</v>
      </c>
      <c r="AU434" s="250" t="s">
        <v>88</v>
      </c>
      <c r="AV434" s="13" t="s">
        <v>86</v>
      </c>
      <c r="AW434" s="13" t="s">
        <v>35</v>
      </c>
      <c r="AX434" s="13" t="s">
        <v>79</v>
      </c>
      <c r="AY434" s="250" t="s">
        <v>140</v>
      </c>
    </row>
    <row r="435" s="14" customFormat="1">
      <c r="A435" s="14"/>
      <c r="B435" s="251"/>
      <c r="C435" s="252"/>
      <c r="D435" s="242" t="s">
        <v>233</v>
      </c>
      <c r="E435" s="253" t="s">
        <v>1</v>
      </c>
      <c r="F435" s="254" t="s">
        <v>1250</v>
      </c>
      <c r="G435" s="252"/>
      <c r="H435" s="255">
        <v>98.5</v>
      </c>
      <c r="I435" s="256"/>
      <c r="J435" s="252"/>
      <c r="K435" s="252"/>
      <c r="L435" s="257"/>
      <c r="M435" s="258"/>
      <c r="N435" s="259"/>
      <c r="O435" s="259"/>
      <c r="P435" s="259"/>
      <c r="Q435" s="259"/>
      <c r="R435" s="259"/>
      <c r="S435" s="259"/>
      <c r="T435" s="260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1" t="s">
        <v>233</v>
      </c>
      <c r="AU435" s="261" t="s">
        <v>88</v>
      </c>
      <c r="AV435" s="14" t="s">
        <v>88</v>
      </c>
      <c r="AW435" s="14" t="s">
        <v>35</v>
      </c>
      <c r="AX435" s="14" t="s">
        <v>79</v>
      </c>
      <c r="AY435" s="261" t="s">
        <v>140</v>
      </c>
    </row>
    <row r="436" s="15" customFormat="1">
      <c r="A436" s="15"/>
      <c r="B436" s="262"/>
      <c r="C436" s="263"/>
      <c r="D436" s="242" t="s">
        <v>233</v>
      </c>
      <c r="E436" s="264" t="s">
        <v>1</v>
      </c>
      <c r="F436" s="265" t="s">
        <v>286</v>
      </c>
      <c r="G436" s="263"/>
      <c r="H436" s="266">
        <v>298.04300000000001</v>
      </c>
      <c r="I436" s="267"/>
      <c r="J436" s="263"/>
      <c r="K436" s="263"/>
      <c r="L436" s="268"/>
      <c r="M436" s="269"/>
      <c r="N436" s="270"/>
      <c r="O436" s="270"/>
      <c r="P436" s="270"/>
      <c r="Q436" s="270"/>
      <c r="R436" s="270"/>
      <c r="S436" s="270"/>
      <c r="T436" s="271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72" t="s">
        <v>233</v>
      </c>
      <c r="AU436" s="272" t="s">
        <v>88</v>
      </c>
      <c r="AV436" s="15" t="s">
        <v>145</v>
      </c>
      <c r="AW436" s="15" t="s">
        <v>35</v>
      </c>
      <c r="AX436" s="15" t="s">
        <v>86</v>
      </c>
      <c r="AY436" s="272" t="s">
        <v>140</v>
      </c>
    </row>
    <row r="437" s="12" customFormat="1" ht="22.8" customHeight="1">
      <c r="A437" s="12"/>
      <c r="B437" s="205"/>
      <c r="C437" s="206"/>
      <c r="D437" s="207" t="s">
        <v>78</v>
      </c>
      <c r="E437" s="233" t="s">
        <v>620</v>
      </c>
      <c r="F437" s="233" t="s">
        <v>621</v>
      </c>
      <c r="G437" s="206"/>
      <c r="H437" s="206"/>
      <c r="I437" s="209"/>
      <c r="J437" s="234">
        <f>BK437</f>
        <v>0</v>
      </c>
      <c r="K437" s="206"/>
      <c r="L437" s="211"/>
      <c r="M437" s="212"/>
      <c r="N437" s="213"/>
      <c r="O437" s="213"/>
      <c r="P437" s="214">
        <f>SUM(P438:P452)</f>
        <v>0</v>
      </c>
      <c r="Q437" s="213"/>
      <c r="R437" s="214">
        <f>SUM(R438:R452)</f>
        <v>0.79557022999999982</v>
      </c>
      <c r="S437" s="213"/>
      <c r="T437" s="215">
        <f>SUM(T438:T452)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16" t="s">
        <v>88</v>
      </c>
      <c r="AT437" s="217" t="s">
        <v>78</v>
      </c>
      <c r="AU437" s="217" t="s">
        <v>86</v>
      </c>
      <c r="AY437" s="216" t="s">
        <v>140</v>
      </c>
      <c r="BK437" s="218">
        <f>SUM(BK438:BK452)</f>
        <v>0</v>
      </c>
    </row>
    <row r="438" s="2" customFormat="1" ht="24.15" customHeight="1">
      <c r="A438" s="40"/>
      <c r="B438" s="41"/>
      <c r="C438" s="219" t="s">
        <v>695</v>
      </c>
      <c r="D438" s="219" t="s">
        <v>141</v>
      </c>
      <c r="E438" s="220" t="s">
        <v>623</v>
      </c>
      <c r="F438" s="221" t="s">
        <v>624</v>
      </c>
      <c r="G438" s="222" t="s">
        <v>267</v>
      </c>
      <c r="H438" s="223">
        <v>149.5</v>
      </c>
      <c r="I438" s="224"/>
      <c r="J438" s="225">
        <f>ROUND(I438*H438,2)</f>
        <v>0</v>
      </c>
      <c r="K438" s="226"/>
      <c r="L438" s="46"/>
      <c r="M438" s="227" t="s">
        <v>1</v>
      </c>
      <c r="N438" s="228" t="s">
        <v>44</v>
      </c>
      <c r="O438" s="93"/>
      <c r="P438" s="229">
        <f>O438*H438</f>
        <v>0</v>
      </c>
      <c r="Q438" s="229">
        <v>0</v>
      </c>
      <c r="R438" s="229">
        <f>Q438*H438</f>
        <v>0</v>
      </c>
      <c r="S438" s="229">
        <v>0</v>
      </c>
      <c r="T438" s="230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31" t="s">
        <v>168</v>
      </c>
      <c r="AT438" s="231" t="s">
        <v>141</v>
      </c>
      <c r="AU438" s="231" t="s">
        <v>88</v>
      </c>
      <c r="AY438" s="19" t="s">
        <v>140</v>
      </c>
      <c r="BE438" s="232">
        <f>IF(N438="základní",J438,0)</f>
        <v>0</v>
      </c>
      <c r="BF438" s="232">
        <f>IF(N438="snížená",J438,0)</f>
        <v>0</v>
      </c>
      <c r="BG438" s="232">
        <f>IF(N438="zákl. přenesená",J438,0)</f>
        <v>0</v>
      </c>
      <c r="BH438" s="232">
        <f>IF(N438="sníž. přenesená",J438,0)</f>
        <v>0</v>
      </c>
      <c r="BI438" s="232">
        <f>IF(N438="nulová",J438,0)</f>
        <v>0</v>
      </c>
      <c r="BJ438" s="19" t="s">
        <v>86</v>
      </c>
      <c r="BK438" s="232">
        <f>ROUND(I438*H438,2)</f>
        <v>0</v>
      </c>
      <c r="BL438" s="19" t="s">
        <v>168</v>
      </c>
      <c r="BM438" s="231" t="s">
        <v>1314</v>
      </c>
    </row>
    <row r="439" s="13" customFormat="1">
      <c r="A439" s="13"/>
      <c r="B439" s="240"/>
      <c r="C439" s="241"/>
      <c r="D439" s="242" t="s">
        <v>233</v>
      </c>
      <c r="E439" s="243" t="s">
        <v>1</v>
      </c>
      <c r="F439" s="244" t="s">
        <v>564</v>
      </c>
      <c r="G439" s="241"/>
      <c r="H439" s="243" t="s">
        <v>1</v>
      </c>
      <c r="I439" s="245"/>
      <c r="J439" s="241"/>
      <c r="K439" s="241"/>
      <c r="L439" s="246"/>
      <c r="M439" s="247"/>
      <c r="N439" s="248"/>
      <c r="O439" s="248"/>
      <c r="P439" s="248"/>
      <c r="Q439" s="248"/>
      <c r="R439" s="248"/>
      <c r="S439" s="248"/>
      <c r="T439" s="249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0" t="s">
        <v>233</v>
      </c>
      <c r="AU439" s="250" t="s">
        <v>88</v>
      </c>
      <c r="AV439" s="13" t="s">
        <v>86</v>
      </c>
      <c r="AW439" s="13" t="s">
        <v>35</v>
      </c>
      <c r="AX439" s="13" t="s">
        <v>79</v>
      </c>
      <c r="AY439" s="250" t="s">
        <v>140</v>
      </c>
    </row>
    <row r="440" s="14" customFormat="1">
      <c r="A440" s="14"/>
      <c r="B440" s="251"/>
      <c r="C440" s="252"/>
      <c r="D440" s="242" t="s">
        <v>233</v>
      </c>
      <c r="E440" s="253" t="s">
        <v>1</v>
      </c>
      <c r="F440" s="254" t="s">
        <v>1315</v>
      </c>
      <c r="G440" s="252"/>
      <c r="H440" s="255">
        <v>149.5</v>
      </c>
      <c r="I440" s="256"/>
      <c r="J440" s="252"/>
      <c r="K440" s="252"/>
      <c r="L440" s="257"/>
      <c r="M440" s="258"/>
      <c r="N440" s="259"/>
      <c r="O440" s="259"/>
      <c r="P440" s="259"/>
      <c r="Q440" s="259"/>
      <c r="R440" s="259"/>
      <c r="S440" s="259"/>
      <c r="T440" s="260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1" t="s">
        <v>233</v>
      </c>
      <c r="AU440" s="261" t="s">
        <v>88</v>
      </c>
      <c r="AV440" s="14" t="s">
        <v>88</v>
      </c>
      <c r="AW440" s="14" t="s">
        <v>35</v>
      </c>
      <c r="AX440" s="14" t="s">
        <v>86</v>
      </c>
      <c r="AY440" s="261" t="s">
        <v>140</v>
      </c>
    </row>
    <row r="441" s="2" customFormat="1" ht="16.5" customHeight="1">
      <c r="A441" s="40"/>
      <c r="B441" s="41"/>
      <c r="C441" s="273" t="s">
        <v>700</v>
      </c>
      <c r="D441" s="273" t="s">
        <v>300</v>
      </c>
      <c r="E441" s="274" t="s">
        <v>627</v>
      </c>
      <c r="F441" s="275" t="s">
        <v>628</v>
      </c>
      <c r="G441" s="276" t="s">
        <v>247</v>
      </c>
      <c r="H441" s="277">
        <v>0.044999999999999998</v>
      </c>
      <c r="I441" s="278"/>
      <c r="J441" s="279">
        <f>ROUND(I441*H441,2)</f>
        <v>0</v>
      </c>
      <c r="K441" s="280"/>
      <c r="L441" s="281"/>
      <c r="M441" s="282" t="s">
        <v>1</v>
      </c>
      <c r="N441" s="283" t="s">
        <v>44</v>
      </c>
      <c r="O441" s="93"/>
      <c r="P441" s="229">
        <f>O441*H441</f>
        <v>0</v>
      </c>
      <c r="Q441" s="229">
        <v>0</v>
      </c>
      <c r="R441" s="229">
        <f>Q441*H441</f>
        <v>0</v>
      </c>
      <c r="S441" s="229">
        <v>0</v>
      </c>
      <c r="T441" s="230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31" t="s">
        <v>368</v>
      </c>
      <c r="AT441" s="231" t="s">
        <v>300</v>
      </c>
      <c r="AU441" s="231" t="s">
        <v>88</v>
      </c>
      <c r="AY441" s="19" t="s">
        <v>140</v>
      </c>
      <c r="BE441" s="232">
        <f>IF(N441="základní",J441,0)</f>
        <v>0</v>
      </c>
      <c r="BF441" s="232">
        <f>IF(N441="snížená",J441,0)</f>
        <v>0</v>
      </c>
      <c r="BG441" s="232">
        <f>IF(N441="zákl. přenesená",J441,0)</f>
        <v>0</v>
      </c>
      <c r="BH441" s="232">
        <f>IF(N441="sníž. přenesená",J441,0)</f>
        <v>0</v>
      </c>
      <c r="BI441" s="232">
        <f>IF(N441="nulová",J441,0)</f>
        <v>0</v>
      </c>
      <c r="BJ441" s="19" t="s">
        <v>86</v>
      </c>
      <c r="BK441" s="232">
        <f>ROUND(I441*H441,2)</f>
        <v>0</v>
      </c>
      <c r="BL441" s="19" t="s">
        <v>168</v>
      </c>
      <c r="BM441" s="231" t="s">
        <v>1316</v>
      </c>
    </row>
    <row r="442" s="14" customFormat="1">
      <c r="A442" s="14"/>
      <c r="B442" s="251"/>
      <c r="C442" s="252"/>
      <c r="D442" s="242" t="s">
        <v>233</v>
      </c>
      <c r="E442" s="253" t="s">
        <v>1</v>
      </c>
      <c r="F442" s="254" t="s">
        <v>1317</v>
      </c>
      <c r="G442" s="252"/>
      <c r="H442" s="255">
        <v>0.044999999999999998</v>
      </c>
      <c r="I442" s="256"/>
      <c r="J442" s="252"/>
      <c r="K442" s="252"/>
      <c r="L442" s="257"/>
      <c r="M442" s="258"/>
      <c r="N442" s="259"/>
      <c r="O442" s="259"/>
      <c r="P442" s="259"/>
      <c r="Q442" s="259"/>
      <c r="R442" s="259"/>
      <c r="S442" s="259"/>
      <c r="T442" s="260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1" t="s">
        <v>233</v>
      </c>
      <c r="AU442" s="261" t="s">
        <v>88</v>
      </c>
      <c r="AV442" s="14" t="s">
        <v>88</v>
      </c>
      <c r="AW442" s="14" t="s">
        <v>35</v>
      </c>
      <c r="AX442" s="14" t="s">
        <v>86</v>
      </c>
      <c r="AY442" s="261" t="s">
        <v>140</v>
      </c>
    </row>
    <row r="443" s="2" customFormat="1" ht="24.15" customHeight="1">
      <c r="A443" s="40"/>
      <c r="B443" s="41"/>
      <c r="C443" s="219" t="s">
        <v>704</v>
      </c>
      <c r="D443" s="219" t="s">
        <v>141</v>
      </c>
      <c r="E443" s="220" t="s">
        <v>631</v>
      </c>
      <c r="F443" s="221" t="s">
        <v>632</v>
      </c>
      <c r="G443" s="222" t="s">
        <v>267</v>
      </c>
      <c r="H443" s="223">
        <v>149.5</v>
      </c>
      <c r="I443" s="224"/>
      <c r="J443" s="225">
        <f>ROUND(I443*H443,2)</f>
        <v>0</v>
      </c>
      <c r="K443" s="226"/>
      <c r="L443" s="46"/>
      <c r="M443" s="227" t="s">
        <v>1</v>
      </c>
      <c r="N443" s="228" t="s">
        <v>44</v>
      </c>
      <c r="O443" s="93"/>
      <c r="P443" s="229">
        <f>O443*H443</f>
        <v>0</v>
      </c>
      <c r="Q443" s="229">
        <v>0</v>
      </c>
      <c r="R443" s="229">
        <f>Q443*H443</f>
        <v>0</v>
      </c>
      <c r="S443" s="229">
        <v>0</v>
      </c>
      <c r="T443" s="230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31" t="s">
        <v>168</v>
      </c>
      <c r="AT443" s="231" t="s">
        <v>141</v>
      </c>
      <c r="AU443" s="231" t="s">
        <v>88</v>
      </c>
      <c r="AY443" s="19" t="s">
        <v>140</v>
      </c>
      <c r="BE443" s="232">
        <f>IF(N443="základní",J443,0)</f>
        <v>0</v>
      </c>
      <c r="BF443" s="232">
        <f>IF(N443="snížená",J443,0)</f>
        <v>0</v>
      </c>
      <c r="BG443" s="232">
        <f>IF(N443="zákl. přenesená",J443,0)</f>
        <v>0</v>
      </c>
      <c r="BH443" s="232">
        <f>IF(N443="sníž. přenesená",J443,0)</f>
        <v>0</v>
      </c>
      <c r="BI443" s="232">
        <f>IF(N443="nulová",J443,0)</f>
        <v>0</v>
      </c>
      <c r="BJ443" s="19" t="s">
        <v>86</v>
      </c>
      <c r="BK443" s="232">
        <f>ROUND(I443*H443,2)</f>
        <v>0</v>
      </c>
      <c r="BL443" s="19" t="s">
        <v>168</v>
      </c>
      <c r="BM443" s="231" t="s">
        <v>1318</v>
      </c>
    </row>
    <row r="444" s="13" customFormat="1">
      <c r="A444" s="13"/>
      <c r="B444" s="240"/>
      <c r="C444" s="241"/>
      <c r="D444" s="242" t="s">
        <v>233</v>
      </c>
      <c r="E444" s="243" t="s">
        <v>1</v>
      </c>
      <c r="F444" s="244" t="s">
        <v>564</v>
      </c>
      <c r="G444" s="241"/>
      <c r="H444" s="243" t="s">
        <v>1</v>
      </c>
      <c r="I444" s="245"/>
      <c r="J444" s="241"/>
      <c r="K444" s="241"/>
      <c r="L444" s="246"/>
      <c r="M444" s="247"/>
      <c r="N444" s="248"/>
      <c r="O444" s="248"/>
      <c r="P444" s="248"/>
      <c r="Q444" s="248"/>
      <c r="R444" s="248"/>
      <c r="S444" s="248"/>
      <c r="T444" s="249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0" t="s">
        <v>233</v>
      </c>
      <c r="AU444" s="250" t="s">
        <v>88</v>
      </c>
      <c r="AV444" s="13" t="s">
        <v>86</v>
      </c>
      <c r="AW444" s="13" t="s">
        <v>35</v>
      </c>
      <c r="AX444" s="13" t="s">
        <v>79</v>
      </c>
      <c r="AY444" s="250" t="s">
        <v>140</v>
      </c>
    </row>
    <row r="445" s="14" customFormat="1">
      <c r="A445" s="14"/>
      <c r="B445" s="251"/>
      <c r="C445" s="252"/>
      <c r="D445" s="242" t="s">
        <v>233</v>
      </c>
      <c r="E445" s="253" t="s">
        <v>1</v>
      </c>
      <c r="F445" s="254" t="s">
        <v>1315</v>
      </c>
      <c r="G445" s="252"/>
      <c r="H445" s="255">
        <v>149.5</v>
      </c>
      <c r="I445" s="256"/>
      <c r="J445" s="252"/>
      <c r="K445" s="252"/>
      <c r="L445" s="257"/>
      <c r="M445" s="258"/>
      <c r="N445" s="259"/>
      <c r="O445" s="259"/>
      <c r="P445" s="259"/>
      <c r="Q445" s="259"/>
      <c r="R445" s="259"/>
      <c r="S445" s="259"/>
      <c r="T445" s="260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1" t="s">
        <v>233</v>
      </c>
      <c r="AU445" s="261" t="s">
        <v>88</v>
      </c>
      <c r="AV445" s="14" t="s">
        <v>88</v>
      </c>
      <c r="AW445" s="14" t="s">
        <v>35</v>
      </c>
      <c r="AX445" s="14" t="s">
        <v>86</v>
      </c>
      <c r="AY445" s="261" t="s">
        <v>140</v>
      </c>
    </row>
    <row r="446" s="2" customFormat="1" ht="24.15" customHeight="1">
      <c r="A446" s="40"/>
      <c r="B446" s="41"/>
      <c r="C446" s="273" t="s">
        <v>708</v>
      </c>
      <c r="D446" s="273" t="s">
        <v>300</v>
      </c>
      <c r="E446" s="274" t="s">
        <v>635</v>
      </c>
      <c r="F446" s="275" t="s">
        <v>636</v>
      </c>
      <c r="G446" s="276" t="s">
        <v>267</v>
      </c>
      <c r="H446" s="277">
        <v>164.44999999999999</v>
      </c>
      <c r="I446" s="278"/>
      <c r="J446" s="279">
        <f>ROUND(I446*H446,2)</f>
        <v>0</v>
      </c>
      <c r="K446" s="280"/>
      <c r="L446" s="281"/>
      <c r="M446" s="282" t="s">
        <v>1</v>
      </c>
      <c r="N446" s="283" t="s">
        <v>44</v>
      </c>
      <c r="O446" s="93"/>
      <c r="P446" s="229">
        <f>O446*H446</f>
        <v>0</v>
      </c>
      <c r="Q446" s="229">
        <v>0.0047999999999999996</v>
      </c>
      <c r="R446" s="229">
        <f>Q446*H446</f>
        <v>0.78935999999999984</v>
      </c>
      <c r="S446" s="229">
        <v>0</v>
      </c>
      <c r="T446" s="230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31" t="s">
        <v>368</v>
      </c>
      <c r="AT446" s="231" t="s">
        <v>300</v>
      </c>
      <c r="AU446" s="231" t="s">
        <v>88</v>
      </c>
      <c r="AY446" s="19" t="s">
        <v>140</v>
      </c>
      <c r="BE446" s="232">
        <f>IF(N446="základní",J446,0)</f>
        <v>0</v>
      </c>
      <c r="BF446" s="232">
        <f>IF(N446="snížená",J446,0)</f>
        <v>0</v>
      </c>
      <c r="BG446" s="232">
        <f>IF(N446="zákl. přenesená",J446,0)</f>
        <v>0</v>
      </c>
      <c r="BH446" s="232">
        <f>IF(N446="sníž. přenesená",J446,0)</f>
        <v>0</v>
      </c>
      <c r="BI446" s="232">
        <f>IF(N446="nulová",J446,0)</f>
        <v>0</v>
      </c>
      <c r="BJ446" s="19" t="s">
        <v>86</v>
      </c>
      <c r="BK446" s="232">
        <f>ROUND(I446*H446,2)</f>
        <v>0</v>
      </c>
      <c r="BL446" s="19" t="s">
        <v>168</v>
      </c>
      <c r="BM446" s="231" t="s">
        <v>1319</v>
      </c>
    </row>
    <row r="447" s="13" customFormat="1">
      <c r="A447" s="13"/>
      <c r="B447" s="240"/>
      <c r="C447" s="241"/>
      <c r="D447" s="242" t="s">
        <v>233</v>
      </c>
      <c r="E447" s="243" t="s">
        <v>1</v>
      </c>
      <c r="F447" s="244" t="s">
        <v>564</v>
      </c>
      <c r="G447" s="241"/>
      <c r="H447" s="243" t="s">
        <v>1</v>
      </c>
      <c r="I447" s="245"/>
      <c r="J447" s="241"/>
      <c r="K447" s="241"/>
      <c r="L447" s="246"/>
      <c r="M447" s="247"/>
      <c r="N447" s="248"/>
      <c r="O447" s="248"/>
      <c r="P447" s="248"/>
      <c r="Q447" s="248"/>
      <c r="R447" s="248"/>
      <c r="S447" s="248"/>
      <c r="T447" s="249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0" t="s">
        <v>233</v>
      </c>
      <c r="AU447" s="250" t="s">
        <v>88</v>
      </c>
      <c r="AV447" s="13" t="s">
        <v>86</v>
      </c>
      <c r="AW447" s="13" t="s">
        <v>35</v>
      </c>
      <c r="AX447" s="13" t="s">
        <v>79</v>
      </c>
      <c r="AY447" s="250" t="s">
        <v>140</v>
      </c>
    </row>
    <row r="448" s="14" customFormat="1">
      <c r="A448" s="14"/>
      <c r="B448" s="251"/>
      <c r="C448" s="252"/>
      <c r="D448" s="242" t="s">
        <v>233</v>
      </c>
      <c r="E448" s="253" t="s">
        <v>1</v>
      </c>
      <c r="F448" s="254" t="s">
        <v>1320</v>
      </c>
      <c r="G448" s="252"/>
      <c r="H448" s="255">
        <v>164.44999999999999</v>
      </c>
      <c r="I448" s="256"/>
      <c r="J448" s="252"/>
      <c r="K448" s="252"/>
      <c r="L448" s="257"/>
      <c r="M448" s="258"/>
      <c r="N448" s="259"/>
      <c r="O448" s="259"/>
      <c r="P448" s="259"/>
      <c r="Q448" s="259"/>
      <c r="R448" s="259"/>
      <c r="S448" s="259"/>
      <c r="T448" s="260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1" t="s">
        <v>233</v>
      </c>
      <c r="AU448" s="261" t="s">
        <v>88</v>
      </c>
      <c r="AV448" s="14" t="s">
        <v>88</v>
      </c>
      <c r="AW448" s="14" t="s">
        <v>35</v>
      </c>
      <c r="AX448" s="14" t="s">
        <v>86</v>
      </c>
      <c r="AY448" s="261" t="s">
        <v>140</v>
      </c>
    </row>
    <row r="449" s="2" customFormat="1" ht="33" customHeight="1">
      <c r="A449" s="40"/>
      <c r="B449" s="41"/>
      <c r="C449" s="219" t="s">
        <v>714</v>
      </c>
      <c r="D449" s="219" t="s">
        <v>141</v>
      </c>
      <c r="E449" s="220" t="s">
        <v>1321</v>
      </c>
      <c r="F449" s="221" t="s">
        <v>1322</v>
      </c>
      <c r="G449" s="222" t="s">
        <v>267</v>
      </c>
      <c r="H449" s="223">
        <v>9.2690000000000001</v>
      </c>
      <c r="I449" s="224"/>
      <c r="J449" s="225">
        <f>ROUND(I449*H449,2)</f>
        <v>0</v>
      </c>
      <c r="K449" s="226"/>
      <c r="L449" s="46"/>
      <c r="M449" s="227" t="s">
        <v>1</v>
      </c>
      <c r="N449" s="228" t="s">
        <v>44</v>
      </c>
      <c r="O449" s="93"/>
      <c r="P449" s="229">
        <f>O449*H449</f>
        <v>0</v>
      </c>
      <c r="Q449" s="229">
        <v>0.00067000000000000002</v>
      </c>
      <c r="R449" s="229">
        <f>Q449*H449</f>
        <v>0.0062102300000000006</v>
      </c>
      <c r="S449" s="229">
        <v>0</v>
      </c>
      <c r="T449" s="230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31" t="s">
        <v>168</v>
      </c>
      <c r="AT449" s="231" t="s">
        <v>141</v>
      </c>
      <c r="AU449" s="231" t="s">
        <v>88</v>
      </c>
      <c r="AY449" s="19" t="s">
        <v>140</v>
      </c>
      <c r="BE449" s="232">
        <f>IF(N449="základní",J449,0)</f>
        <v>0</v>
      </c>
      <c r="BF449" s="232">
        <f>IF(N449="snížená",J449,0)</f>
        <v>0</v>
      </c>
      <c r="BG449" s="232">
        <f>IF(N449="zákl. přenesená",J449,0)</f>
        <v>0</v>
      </c>
      <c r="BH449" s="232">
        <f>IF(N449="sníž. přenesená",J449,0)</f>
        <v>0</v>
      </c>
      <c r="BI449" s="232">
        <f>IF(N449="nulová",J449,0)</f>
        <v>0</v>
      </c>
      <c r="BJ449" s="19" t="s">
        <v>86</v>
      </c>
      <c r="BK449" s="232">
        <f>ROUND(I449*H449,2)</f>
        <v>0</v>
      </c>
      <c r="BL449" s="19" t="s">
        <v>168</v>
      </c>
      <c r="BM449" s="231" t="s">
        <v>1323</v>
      </c>
    </row>
    <row r="450" s="13" customFormat="1">
      <c r="A450" s="13"/>
      <c r="B450" s="240"/>
      <c r="C450" s="241"/>
      <c r="D450" s="242" t="s">
        <v>233</v>
      </c>
      <c r="E450" s="243" t="s">
        <v>1</v>
      </c>
      <c r="F450" s="244" t="s">
        <v>1254</v>
      </c>
      <c r="G450" s="241"/>
      <c r="H450" s="243" t="s">
        <v>1</v>
      </c>
      <c r="I450" s="245"/>
      <c r="J450" s="241"/>
      <c r="K450" s="241"/>
      <c r="L450" s="246"/>
      <c r="M450" s="247"/>
      <c r="N450" s="248"/>
      <c r="O450" s="248"/>
      <c r="P450" s="248"/>
      <c r="Q450" s="248"/>
      <c r="R450" s="248"/>
      <c r="S450" s="248"/>
      <c r="T450" s="249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0" t="s">
        <v>233</v>
      </c>
      <c r="AU450" s="250" t="s">
        <v>88</v>
      </c>
      <c r="AV450" s="13" t="s">
        <v>86</v>
      </c>
      <c r="AW450" s="13" t="s">
        <v>35</v>
      </c>
      <c r="AX450" s="13" t="s">
        <v>79</v>
      </c>
      <c r="AY450" s="250" t="s">
        <v>140</v>
      </c>
    </row>
    <row r="451" s="14" customFormat="1">
      <c r="A451" s="14"/>
      <c r="B451" s="251"/>
      <c r="C451" s="252"/>
      <c r="D451" s="242" t="s">
        <v>233</v>
      </c>
      <c r="E451" s="253" t="s">
        <v>1</v>
      </c>
      <c r="F451" s="254" t="s">
        <v>1255</v>
      </c>
      <c r="G451" s="252"/>
      <c r="H451" s="255">
        <v>9.2690000000000001</v>
      </c>
      <c r="I451" s="256"/>
      <c r="J451" s="252"/>
      <c r="K451" s="252"/>
      <c r="L451" s="257"/>
      <c r="M451" s="258"/>
      <c r="N451" s="259"/>
      <c r="O451" s="259"/>
      <c r="P451" s="259"/>
      <c r="Q451" s="259"/>
      <c r="R451" s="259"/>
      <c r="S451" s="259"/>
      <c r="T451" s="260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1" t="s">
        <v>233</v>
      </c>
      <c r="AU451" s="261" t="s">
        <v>88</v>
      </c>
      <c r="AV451" s="14" t="s">
        <v>88</v>
      </c>
      <c r="AW451" s="14" t="s">
        <v>35</v>
      </c>
      <c r="AX451" s="14" t="s">
        <v>86</v>
      </c>
      <c r="AY451" s="261" t="s">
        <v>140</v>
      </c>
    </row>
    <row r="452" s="2" customFormat="1" ht="24.15" customHeight="1">
      <c r="A452" s="40"/>
      <c r="B452" s="41"/>
      <c r="C452" s="219" t="s">
        <v>719</v>
      </c>
      <c r="D452" s="219" t="s">
        <v>141</v>
      </c>
      <c r="E452" s="220" t="s">
        <v>639</v>
      </c>
      <c r="F452" s="221" t="s">
        <v>640</v>
      </c>
      <c r="G452" s="222" t="s">
        <v>247</v>
      </c>
      <c r="H452" s="223">
        <v>0.79600000000000004</v>
      </c>
      <c r="I452" s="224"/>
      <c r="J452" s="225">
        <f>ROUND(I452*H452,2)</f>
        <v>0</v>
      </c>
      <c r="K452" s="226"/>
      <c r="L452" s="46"/>
      <c r="M452" s="227" t="s">
        <v>1</v>
      </c>
      <c r="N452" s="228" t="s">
        <v>44</v>
      </c>
      <c r="O452" s="93"/>
      <c r="P452" s="229">
        <f>O452*H452</f>
        <v>0</v>
      </c>
      <c r="Q452" s="229">
        <v>0</v>
      </c>
      <c r="R452" s="229">
        <f>Q452*H452</f>
        <v>0</v>
      </c>
      <c r="S452" s="229">
        <v>0</v>
      </c>
      <c r="T452" s="230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31" t="s">
        <v>168</v>
      </c>
      <c r="AT452" s="231" t="s">
        <v>141</v>
      </c>
      <c r="AU452" s="231" t="s">
        <v>88</v>
      </c>
      <c r="AY452" s="19" t="s">
        <v>140</v>
      </c>
      <c r="BE452" s="232">
        <f>IF(N452="základní",J452,0)</f>
        <v>0</v>
      </c>
      <c r="BF452" s="232">
        <f>IF(N452="snížená",J452,0)</f>
        <v>0</v>
      </c>
      <c r="BG452" s="232">
        <f>IF(N452="zákl. přenesená",J452,0)</f>
        <v>0</v>
      </c>
      <c r="BH452" s="232">
        <f>IF(N452="sníž. přenesená",J452,0)</f>
        <v>0</v>
      </c>
      <c r="BI452" s="232">
        <f>IF(N452="nulová",J452,0)</f>
        <v>0</v>
      </c>
      <c r="BJ452" s="19" t="s">
        <v>86</v>
      </c>
      <c r="BK452" s="232">
        <f>ROUND(I452*H452,2)</f>
        <v>0</v>
      </c>
      <c r="BL452" s="19" t="s">
        <v>168</v>
      </c>
      <c r="BM452" s="231" t="s">
        <v>1324</v>
      </c>
    </row>
    <row r="453" s="12" customFormat="1" ht="22.8" customHeight="1">
      <c r="A453" s="12"/>
      <c r="B453" s="205"/>
      <c r="C453" s="206"/>
      <c r="D453" s="207" t="s">
        <v>78</v>
      </c>
      <c r="E453" s="233" t="s">
        <v>642</v>
      </c>
      <c r="F453" s="233" t="s">
        <v>643</v>
      </c>
      <c r="G453" s="206"/>
      <c r="H453" s="206"/>
      <c r="I453" s="209"/>
      <c r="J453" s="234">
        <f>BK453</f>
        <v>0</v>
      </c>
      <c r="K453" s="206"/>
      <c r="L453" s="211"/>
      <c r="M453" s="212"/>
      <c r="N453" s="213"/>
      <c r="O453" s="213"/>
      <c r="P453" s="214">
        <f>SUM(P454:P471)</f>
        <v>0</v>
      </c>
      <c r="Q453" s="213"/>
      <c r="R453" s="214">
        <f>SUM(R454:R471)</f>
        <v>2.1284549999999998</v>
      </c>
      <c r="S453" s="213"/>
      <c r="T453" s="215">
        <f>SUM(T454:T471)</f>
        <v>0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16" t="s">
        <v>88</v>
      </c>
      <c r="AT453" s="217" t="s">
        <v>78</v>
      </c>
      <c r="AU453" s="217" t="s">
        <v>86</v>
      </c>
      <c r="AY453" s="216" t="s">
        <v>140</v>
      </c>
      <c r="BK453" s="218">
        <f>SUM(BK454:BK471)</f>
        <v>0</v>
      </c>
    </row>
    <row r="454" s="2" customFormat="1" ht="24.15" customHeight="1">
      <c r="A454" s="40"/>
      <c r="B454" s="41"/>
      <c r="C454" s="219" t="s">
        <v>724</v>
      </c>
      <c r="D454" s="219" t="s">
        <v>141</v>
      </c>
      <c r="E454" s="220" t="s">
        <v>645</v>
      </c>
      <c r="F454" s="221" t="s">
        <v>646</v>
      </c>
      <c r="G454" s="222" t="s">
        <v>267</v>
      </c>
      <c r="H454" s="223">
        <v>153.56899999999999</v>
      </c>
      <c r="I454" s="224"/>
      <c r="J454" s="225">
        <f>ROUND(I454*H454,2)</f>
        <v>0</v>
      </c>
      <c r="K454" s="226"/>
      <c r="L454" s="46"/>
      <c r="M454" s="227" t="s">
        <v>1</v>
      </c>
      <c r="N454" s="228" t="s">
        <v>44</v>
      </c>
      <c r="O454" s="93"/>
      <c r="P454" s="229">
        <f>O454*H454</f>
        <v>0</v>
      </c>
      <c r="Q454" s="229">
        <v>0</v>
      </c>
      <c r="R454" s="229">
        <f>Q454*H454</f>
        <v>0</v>
      </c>
      <c r="S454" s="229">
        <v>0</v>
      </c>
      <c r="T454" s="230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31" t="s">
        <v>168</v>
      </c>
      <c r="AT454" s="231" t="s">
        <v>141</v>
      </c>
      <c r="AU454" s="231" t="s">
        <v>88</v>
      </c>
      <c r="AY454" s="19" t="s">
        <v>140</v>
      </c>
      <c r="BE454" s="232">
        <f>IF(N454="základní",J454,0)</f>
        <v>0</v>
      </c>
      <c r="BF454" s="232">
        <f>IF(N454="snížená",J454,0)</f>
        <v>0</v>
      </c>
      <c r="BG454" s="232">
        <f>IF(N454="zákl. přenesená",J454,0)</f>
        <v>0</v>
      </c>
      <c r="BH454" s="232">
        <f>IF(N454="sníž. přenesená",J454,0)</f>
        <v>0</v>
      </c>
      <c r="BI454" s="232">
        <f>IF(N454="nulová",J454,0)</f>
        <v>0</v>
      </c>
      <c r="BJ454" s="19" t="s">
        <v>86</v>
      </c>
      <c r="BK454" s="232">
        <f>ROUND(I454*H454,2)</f>
        <v>0</v>
      </c>
      <c r="BL454" s="19" t="s">
        <v>168</v>
      </c>
      <c r="BM454" s="231" t="s">
        <v>1325</v>
      </c>
    </row>
    <row r="455" s="14" customFormat="1">
      <c r="A455" s="14"/>
      <c r="B455" s="251"/>
      <c r="C455" s="252"/>
      <c r="D455" s="242" t="s">
        <v>233</v>
      </c>
      <c r="E455" s="253" t="s">
        <v>1</v>
      </c>
      <c r="F455" s="254" t="s">
        <v>1326</v>
      </c>
      <c r="G455" s="252"/>
      <c r="H455" s="255">
        <v>40.546999999999997</v>
      </c>
      <c r="I455" s="256"/>
      <c r="J455" s="252"/>
      <c r="K455" s="252"/>
      <c r="L455" s="257"/>
      <c r="M455" s="258"/>
      <c r="N455" s="259"/>
      <c r="O455" s="259"/>
      <c r="P455" s="259"/>
      <c r="Q455" s="259"/>
      <c r="R455" s="259"/>
      <c r="S455" s="259"/>
      <c r="T455" s="260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1" t="s">
        <v>233</v>
      </c>
      <c r="AU455" s="261" t="s">
        <v>88</v>
      </c>
      <c r="AV455" s="14" t="s">
        <v>88</v>
      </c>
      <c r="AW455" s="14" t="s">
        <v>35</v>
      </c>
      <c r="AX455" s="14" t="s">
        <v>79</v>
      </c>
      <c r="AY455" s="261" t="s">
        <v>140</v>
      </c>
    </row>
    <row r="456" s="14" customFormat="1">
      <c r="A456" s="14"/>
      <c r="B456" s="251"/>
      <c r="C456" s="252"/>
      <c r="D456" s="242" t="s">
        <v>233</v>
      </c>
      <c r="E456" s="253" t="s">
        <v>1</v>
      </c>
      <c r="F456" s="254" t="s">
        <v>1327</v>
      </c>
      <c r="G456" s="252"/>
      <c r="H456" s="255">
        <v>89.272000000000006</v>
      </c>
      <c r="I456" s="256"/>
      <c r="J456" s="252"/>
      <c r="K456" s="252"/>
      <c r="L456" s="257"/>
      <c r="M456" s="258"/>
      <c r="N456" s="259"/>
      <c r="O456" s="259"/>
      <c r="P456" s="259"/>
      <c r="Q456" s="259"/>
      <c r="R456" s="259"/>
      <c r="S456" s="259"/>
      <c r="T456" s="260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1" t="s">
        <v>233</v>
      </c>
      <c r="AU456" s="261" t="s">
        <v>88</v>
      </c>
      <c r="AV456" s="14" t="s">
        <v>88</v>
      </c>
      <c r="AW456" s="14" t="s">
        <v>35</v>
      </c>
      <c r="AX456" s="14" t="s">
        <v>79</v>
      </c>
      <c r="AY456" s="261" t="s">
        <v>140</v>
      </c>
    </row>
    <row r="457" s="14" customFormat="1">
      <c r="A457" s="14"/>
      <c r="B457" s="251"/>
      <c r="C457" s="252"/>
      <c r="D457" s="242" t="s">
        <v>233</v>
      </c>
      <c r="E457" s="253" t="s">
        <v>1</v>
      </c>
      <c r="F457" s="254" t="s">
        <v>1328</v>
      </c>
      <c r="G457" s="252"/>
      <c r="H457" s="255">
        <v>21.829999999999998</v>
      </c>
      <c r="I457" s="256"/>
      <c r="J457" s="252"/>
      <c r="K457" s="252"/>
      <c r="L457" s="257"/>
      <c r="M457" s="258"/>
      <c r="N457" s="259"/>
      <c r="O457" s="259"/>
      <c r="P457" s="259"/>
      <c r="Q457" s="259"/>
      <c r="R457" s="259"/>
      <c r="S457" s="259"/>
      <c r="T457" s="260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1" t="s">
        <v>233</v>
      </c>
      <c r="AU457" s="261" t="s">
        <v>88</v>
      </c>
      <c r="AV457" s="14" t="s">
        <v>88</v>
      </c>
      <c r="AW457" s="14" t="s">
        <v>35</v>
      </c>
      <c r="AX457" s="14" t="s">
        <v>79</v>
      </c>
      <c r="AY457" s="261" t="s">
        <v>140</v>
      </c>
    </row>
    <row r="458" s="14" customFormat="1">
      <c r="A458" s="14"/>
      <c r="B458" s="251"/>
      <c r="C458" s="252"/>
      <c r="D458" s="242" t="s">
        <v>233</v>
      </c>
      <c r="E458" s="253" t="s">
        <v>1</v>
      </c>
      <c r="F458" s="254" t="s">
        <v>1329</v>
      </c>
      <c r="G458" s="252"/>
      <c r="H458" s="255">
        <v>1.9199999999999999</v>
      </c>
      <c r="I458" s="256"/>
      <c r="J458" s="252"/>
      <c r="K458" s="252"/>
      <c r="L458" s="257"/>
      <c r="M458" s="258"/>
      <c r="N458" s="259"/>
      <c r="O458" s="259"/>
      <c r="P458" s="259"/>
      <c r="Q458" s="259"/>
      <c r="R458" s="259"/>
      <c r="S458" s="259"/>
      <c r="T458" s="260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1" t="s">
        <v>233</v>
      </c>
      <c r="AU458" s="261" t="s">
        <v>88</v>
      </c>
      <c r="AV458" s="14" t="s">
        <v>88</v>
      </c>
      <c r="AW458" s="14" t="s">
        <v>35</v>
      </c>
      <c r="AX458" s="14" t="s">
        <v>79</v>
      </c>
      <c r="AY458" s="261" t="s">
        <v>140</v>
      </c>
    </row>
    <row r="459" s="15" customFormat="1">
      <c r="A459" s="15"/>
      <c r="B459" s="262"/>
      <c r="C459" s="263"/>
      <c r="D459" s="242" t="s">
        <v>233</v>
      </c>
      <c r="E459" s="264" t="s">
        <v>1</v>
      </c>
      <c r="F459" s="265" t="s">
        <v>286</v>
      </c>
      <c r="G459" s="263"/>
      <c r="H459" s="266">
        <v>153.56899999999999</v>
      </c>
      <c r="I459" s="267"/>
      <c r="J459" s="263"/>
      <c r="K459" s="263"/>
      <c r="L459" s="268"/>
      <c r="M459" s="269"/>
      <c r="N459" s="270"/>
      <c r="O459" s="270"/>
      <c r="P459" s="270"/>
      <c r="Q459" s="270"/>
      <c r="R459" s="270"/>
      <c r="S459" s="270"/>
      <c r="T459" s="271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72" t="s">
        <v>233</v>
      </c>
      <c r="AU459" s="272" t="s">
        <v>88</v>
      </c>
      <c r="AV459" s="15" t="s">
        <v>145</v>
      </c>
      <c r="AW459" s="15" t="s">
        <v>35</v>
      </c>
      <c r="AX459" s="15" t="s">
        <v>86</v>
      </c>
      <c r="AY459" s="272" t="s">
        <v>140</v>
      </c>
    </row>
    <row r="460" s="2" customFormat="1" ht="16.5" customHeight="1">
      <c r="A460" s="40"/>
      <c r="B460" s="41"/>
      <c r="C460" s="273" t="s">
        <v>729</v>
      </c>
      <c r="D460" s="273" t="s">
        <v>300</v>
      </c>
      <c r="E460" s="274" t="s">
        <v>627</v>
      </c>
      <c r="F460" s="275" t="s">
        <v>628</v>
      </c>
      <c r="G460" s="276" t="s">
        <v>247</v>
      </c>
      <c r="H460" s="277">
        <v>0.044999999999999998</v>
      </c>
      <c r="I460" s="278"/>
      <c r="J460" s="279">
        <f>ROUND(I460*H460,2)</f>
        <v>0</v>
      </c>
      <c r="K460" s="280"/>
      <c r="L460" s="281"/>
      <c r="M460" s="282" t="s">
        <v>1</v>
      </c>
      <c r="N460" s="283" t="s">
        <v>44</v>
      </c>
      <c r="O460" s="93"/>
      <c r="P460" s="229">
        <f>O460*H460</f>
        <v>0</v>
      </c>
      <c r="Q460" s="229">
        <v>0</v>
      </c>
      <c r="R460" s="229">
        <f>Q460*H460</f>
        <v>0</v>
      </c>
      <c r="S460" s="229">
        <v>0</v>
      </c>
      <c r="T460" s="230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31" t="s">
        <v>368</v>
      </c>
      <c r="AT460" s="231" t="s">
        <v>300</v>
      </c>
      <c r="AU460" s="231" t="s">
        <v>88</v>
      </c>
      <c r="AY460" s="19" t="s">
        <v>140</v>
      </c>
      <c r="BE460" s="232">
        <f>IF(N460="základní",J460,0)</f>
        <v>0</v>
      </c>
      <c r="BF460" s="232">
        <f>IF(N460="snížená",J460,0)</f>
        <v>0</v>
      </c>
      <c r="BG460" s="232">
        <f>IF(N460="zákl. přenesená",J460,0)</f>
        <v>0</v>
      </c>
      <c r="BH460" s="232">
        <f>IF(N460="sníž. přenesená",J460,0)</f>
        <v>0</v>
      </c>
      <c r="BI460" s="232">
        <f>IF(N460="nulová",J460,0)</f>
        <v>0</v>
      </c>
      <c r="BJ460" s="19" t="s">
        <v>86</v>
      </c>
      <c r="BK460" s="232">
        <f>ROUND(I460*H460,2)</f>
        <v>0</v>
      </c>
      <c r="BL460" s="19" t="s">
        <v>168</v>
      </c>
      <c r="BM460" s="231" t="s">
        <v>1330</v>
      </c>
    </row>
    <row r="461" s="2" customFormat="1" ht="24.15" customHeight="1">
      <c r="A461" s="40"/>
      <c r="B461" s="41"/>
      <c r="C461" s="219" t="s">
        <v>734</v>
      </c>
      <c r="D461" s="219" t="s">
        <v>141</v>
      </c>
      <c r="E461" s="220" t="s">
        <v>652</v>
      </c>
      <c r="F461" s="221" t="s">
        <v>653</v>
      </c>
      <c r="G461" s="222" t="s">
        <v>267</v>
      </c>
      <c r="H461" s="223">
        <v>153.56899999999999</v>
      </c>
      <c r="I461" s="224"/>
      <c r="J461" s="225">
        <f>ROUND(I461*H461,2)</f>
        <v>0</v>
      </c>
      <c r="K461" s="226"/>
      <c r="L461" s="46"/>
      <c r="M461" s="227" t="s">
        <v>1</v>
      </c>
      <c r="N461" s="228" t="s">
        <v>44</v>
      </c>
      <c r="O461" s="93"/>
      <c r="P461" s="229">
        <f>O461*H461</f>
        <v>0</v>
      </c>
      <c r="Q461" s="229">
        <v>0</v>
      </c>
      <c r="R461" s="229">
        <f>Q461*H461</f>
        <v>0</v>
      </c>
      <c r="S461" s="229">
        <v>0</v>
      </c>
      <c r="T461" s="230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31" t="s">
        <v>168</v>
      </c>
      <c r="AT461" s="231" t="s">
        <v>141</v>
      </c>
      <c r="AU461" s="231" t="s">
        <v>88</v>
      </c>
      <c r="AY461" s="19" t="s">
        <v>140</v>
      </c>
      <c r="BE461" s="232">
        <f>IF(N461="základní",J461,0)</f>
        <v>0</v>
      </c>
      <c r="BF461" s="232">
        <f>IF(N461="snížená",J461,0)</f>
        <v>0</v>
      </c>
      <c r="BG461" s="232">
        <f>IF(N461="zákl. přenesená",J461,0)</f>
        <v>0</v>
      </c>
      <c r="BH461" s="232">
        <f>IF(N461="sníž. přenesená",J461,0)</f>
        <v>0</v>
      </c>
      <c r="BI461" s="232">
        <f>IF(N461="nulová",J461,0)</f>
        <v>0</v>
      </c>
      <c r="BJ461" s="19" t="s">
        <v>86</v>
      </c>
      <c r="BK461" s="232">
        <f>ROUND(I461*H461,2)</f>
        <v>0</v>
      </c>
      <c r="BL461" s="19" t="s">
        <v>168</v>
      </c>
      <c r="BM461" s="231" t="s">
        <v>1331</v>
      </c>
    </row>
    <row r="462" s="14" customFormat="1">
      <c r="A462" s="14"/>
      <c r="B462" s="251"/>
      <c r="C462" s="252"/>
      <c r="D462" s="242" t="s">
        <v>233</v>
      </c>
      <c r="E462" s="253" t="s">
        <v>1</v>
      </c>
      <c r="F462" s="254" t="s">
        <v>1326</v>
      </c>
      <c r="G462" s="252"/>
      <c r="H462" s="255">
        <v>40.546999999999997</v>
      </c>
      <c r="I462" s="256"/>
      <c r="J462" s="252"/>
      <c r="K462" s="252"/>
      <c r="L462" s="257"/>
      <c r="M462" s="258"/>
      <c r="N462" s="259"/>
      <c r="O462" s="259"/>
      <c r="P462" s="259"/>
      <c r="Q462" s="259"/>
      <c r="R462" s="259"/>
      <c r="S462" s="259"/>
      <c r="T462" s="260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1" t="s">
        <v>233</v>
      </c>
      <c r="AU462" s="261" t="s">
        <v>88</v>
      </c>
      <c r="AV462" s="14" t="s">
        <v>88</v>
      </c>
      <c r="AW462" s="14" t="s">
        <v>35</v>
      </c>
      <c r="AX462" s="14" t="s">
        <v>79</v>
      </c>
      <c r="AY462" s="261" t="s">
        <v>140</v>
      </c>
    </row>
    <row r="463" s="14" customFormat="1">
      <c r="A463" s="14"/>
      <c r="B463" s="251"/>
      <c r="C463" s="252"/>
      <c r="D463" s="242" t="s">
        <v>233</v>
      </c>
      <c r="E463" s="253" t="s">
        <v>1</v>
      </c>
      <c r="F463" s="254" t="s">
        <v>1327</v>
      </c>
      <c r="G463" s="252"/>
      <c r="H463" s="255">
        <v>89.272000000000006</v>
      </c>
      <c r="I463" s="256"/>
      <c r="J463" s="252"/>
      <c r="K463" s="252"/>
      <c r="L463" s="257"/>
      <c r="M463" s="258"/>
      <c r="N463" s="259"/>
      <c r="O463" s="259"/>
      <c r="P463" s="259"/>
      <c r="Q463" s="259"/>
      <c r="R463" s="259"/>
      <c r="S463" s="259"/>
      <c r="T463" s="260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1" t="s">
        <v>233</v>
      </c>
      <c r="AU463" s="261" t="s">
        <v>88</v>
      </c>
      <c r="AV463" s="14" t="s">
        <v>88</v>
      </c>
      <c r="AW463" s="14" t="s">
        <v>35</v>
      </c>
      <c r="AX463" s="14" t="s">
        <v>79</v>
      </c>
      <c r="AY463" s="261" t="s">
        <v>140</v>
      </c>
    </row>
    <row r="464" s="14" customFormat="1">
      <c r="A464" s="14"/>
      <c r="B464" s="251"/>
      <c r="C464" s="252"/>
      <c r="D464" s="242" t="s">
        <v>233</v>
      </c>
      <c r="E464" s="253" t="s">
        <v>1</v>
      </c>
      <c r="F464" s="254" t="s">
        <v>1328</v>
      </c>
      <c r="G464" s="252"/>
      <c r="H464" s="255">
        <v>21.829999999999998</v>
      </c>
      <c r="I464" s="256"/>
      <c r="J464" s="252"/>
      <c r="K464" s="252"/>
      <c r="L464" s="257"/>
      <c r="M464" s="258"/>
      <c r="N464" s="259"/>
      <c r="O464" s="259"/>
      <c r="P464" s="259"/>
      <c r="Q464" s="259"/>
      <c r="R464" s="259"/>
      <c r="S464" s="259"/>
      <c r="T464" s="260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1" t="s">
        <v>233</v>
      </c>
      <c r="AU464" s="261" t="s">
        <v>88</v>
      </c>
      <c r="AV464" s="14" t="s">
        <v>88</v>
      </c>
      <c r="AW464" s="14" t="s">
        <v>35</v>
      </c>
      <c r="AX464" s="14" t="s">
        <v>79</v>
      </c>
      <c r="AY464" s="261" t="s">
        <v>140</v>
      </c>
    </row>
    <row r="465" s="14" customFormat="1">
      <c r="A465" s="14"/>
      <c r="B465" s="251"/>
      <c r="C465" s="252"/>
      <c r="D465" s="242" t="s">
        <v>233</v>
      </c>
      <c r="E465" s="253" t="s">
        <v>1</v>
      </c>
      <c r="F465" s="254" t="s">
        <v>1329</v>
      </c>
      <c r="G465" s="252"/>
      <c r="H465" s="255">
        <v>1.9199999999999999</v>
      </c>
      <c r="I465" s="256"/>
      <c r="J465" s="252"/>
      <c r="K465" s="252"/>
      <c r="L465" s="257"/>
      <c r="M465" s="258"/>
      <c r="N465" s="259"/>
      <c r="O465" s="259"/>
      <c r="P465" s="259"/>
      <c r="Q465" s="259"/>
      <c r="R465" s="259"/>
      <c r="S465" s="259"/>
      <c r="T465" s="260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1" t="s">
        <v>233</v>
      </c>
      <c r="AU465" s="261" t="s">
        <v>88</v>
      </c>
      <c r="AV465" s="14" t="s">
        <v>88</v>
      </c>
      <c r="AW465" s="14" t="s">
        <v>35</v>
      </c>
      <c r="AX465" s="14" t="s">
        <v>79</v>
      </c>
      <c r="AY465" s="261" t="s">
        <v>140</v>
      </c>
    </row>
    <row r="466" s="15" customFormat="1">
      <c r="A466" s="15"/>
      <c r="B466" s="262"/>
      <c r="C466" s="263"/>
      <c r="D466" s="242" t="s">
        <v>233</v>
      </c>
      <c r="E466" s="264" t="s">
        <v>1</v>
      </c>
      <c r="F466" s="265" t="s">
        <v>286</v>
      </c>
      <c r="G466" s="263"/>
      <c r="H466" s="266">
        <v>153.56899999999999</v>
      </c>
      <c r="I466" s="267"/>
      <c r="J466" s="263"/>
      <c r="K466" s="263"/>
      <c r="L466" s="268"/>
      <c r="M466" s="269"/>
      <c r="N466" s="270"/>
      <c r="O466" s="270"/>
      <c r="P466" s="270"/>
      <c r="Q466" s="270"/>
      <c r="R466" s="270"/>
      <c r="S466" s="270"/>
      <c r="T466" s="271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72" t="s">
        <v>233</v>
      </c>
      <c r="AU466" s="272" t="s">
        <v>88</v>
      </c>
      <c r="AV466" s="15" t="s">
        <v>145</v>
      </c>
      <c r="AW466" s="15" t="s">
        <v>35</v>
      </c>
      <c r="AX466" s="15" t="s">
        <v>86</v>
      </c>
      <c r="AY466" s="272" t="s">
        <v>140</v>
      </c>
    </row>
    <row r="467" s="2" customFormat="1" ht="24.15" customHeight="1">
      <c r="A467" s="40"/>
      <c r="B467" s="41"/>
      <c r="C467" s="273" t="s">
        <v>740</v>
      </c>
      <c r="D467" s="273" t="s">
        <v>300</v>
      </c>
      <c r="E467" s="274" t="s">
        <v>656</v>
      </c>
      <c r="F467" s="275" t="s">
        <v>657</v>
      </c>
      <c r="G467" s="276" t="s">
        <v>267</v>
      </c>
      <c r="H467" s="277">
        <v>168.92500000000001</v>
      </c>
      <c r="I467" s="278"/>
      <c r="J467" s="279">
        <f>ROUND(I467*H467,2)</f>
        <v>0</v>
      </c>
      <c r="K467" s="280"/>
      <c r="L467" s="281"/>
      <c r="M467" s="282" t="s">
        <v>1</v>
      </c>
      <c r="N467" s="283" t="s">
        <v>44</v>
      </c>
      <c r="O467" s="93"/>
      <c r="P467" s="229">
        <f>O467*H467</f>
        <v>0</v>
      </c>
      <c r="Q467" s="229">
        <v>0.0030000000000000001</v>
      </c>
      <c r="R467" s="229">
        <f>Q467*H467</f>
        <v>0.50677500000000009</v>
      </c>
      <c r="S467" s="229">
        <v>0</v>
      </c>
      <c r="T467" s="230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31" t="s">
        <v>368</v>
      </c>
      <c r="AT467" s="231" t="s">
        <v>300</v>
      </c>
      <c r="AU467" s="231" t="s">
        <v>88</v>
      </c>
      <c r="AY467" s="19" t="s">
        <v>140</v>
      </c>
      <c r="BE467" s="232">
        <f>IF(N467="základní",J467,0)</f>
        <v>0</v>
      </c>
      <c r="BF467" s="232">
        <f>IF(N467="snížená",J467,0)</f>
        <v>0</v>
      </c>
      <c r="BG467" s="232">
        <f>IF(N467="zákl. přenesená",J467,0)</f>
        <v>0</v>
      </c>
      <c r="BH467" s="232">
        <f>IF(N467="sníž. přenesená",J467,0)</f>
        <v>0</v>
      </c>
      <c r="BI467" s="232">
        <f>IF(N467="nulová",J467,0)</f>
        <v>0</v>
      </c>
      <c r="BJ467" s="19" t="s">
        <v>86</v>
      </c>
      <c r="BK467" s="232">
        <f>ROUND(I467*H467,2)</f>
        <v>0</v>
      </c>
      <c r="BL467" s="19" t="s">
        <v>168</v>
      </c>
      <c r="BM467" s="231" t="s">
        <v>1332</v>
      </c>
    </row>
    <row r="468" s="2" customFormat="1" ht="24.15" customHeight="1">
      <c r="A468" s="40"/>
      <c r="B468" s="41"/>
      <c r="C468" s="219" t="s">
        <v>745</v>
      </c>
      <c r="D468" s="219" t="s">
        <v>141</v>
      </c>
      <c r="E468" s="220" t="s">
        <v>660</v>
      </c>
      <c r="F468" s="221" t="s">
        <v>661</v>
      </c>
      <c r="G468" s="222" t="s">
        <v>267</v>
      </c>
      <c r="H468" s="223">
        <v>307.13799999999998</v>
      </c>
      <c r="I468" s="224"/>
      <c r="J468" s="225">
        <f>ROUND(I468*H468,2)</f>
        <v>0</v>
      </c>
      <c r="K468" s="226"/>
      <c r="L468" s="46"/>
      <c r="M468" s="227" t="s">
        <v>1</v>
      </c>
      <c r="N468" s="228" t="s">
        <v>44</v>
      </c>
      <c r="O468" s="93"/>
      <c r="P468" s="229">
        <f>O468*H468</f>
        <v>0</v>
      </c>
      <c r="Q468" s="229">
        <v>0</v>
      </c>
      <c r="R468" s="229">
        <f>Q468*H468</f>
        <v>0</v>
      </c>
      <c r="S468" s="229">
        <v>0</v>
      </c>
      <c r="T468" s="230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31" t="s">
        <v>168</v>
      </c>
      <c r="AT468" s="231" t="s">
        <v>141</v>
      </c>
      <c r="AU468" s="231" t="s">
        <v>88</v>
      </c>
      <c r="AY468" s="19" t="s">
        <v>140</v>
      </c>
      <c r="BE468" s="232">
        <f>IF(N468="základní",J468,0)</f>
        <v>0</v>
      </c>
      <c r="BF468" s="232">
        <f>IF(N468="snížená",J468,0)</f>
        <v>0</v>
      </c>
      <c r="BG468" s="232">
        <f>IF(N468="zákl. přenesená",J468,0)</f>
        <v>0</v>
      </c>
      <c r="BH468" s="232">
        <f>IF(N468="sníž. přenesená",J468,0)</f>
        <v>0</v>
      </c>
      <c r="BI468" s="232">
        <f>IF(N468="nulová",J468,0)</f>
        <v>0</v>
      </c>
      <c r="BJ468" s="19" t="s">
        <v>86</v>
      </c>
      <c r="BK468" s="232">
        <f>ROUND(I468*H468,2)</f>
        <v>0</v>
      </c>
      <c r="BL468" s="19" t="s">
        <v>168</v>
      </c>
      <c r="BM468" s="231" t="s">
        <v>1333</v>
      </c>
    </row>
    <row r="469" s="2" customFormat="1" ht="24.15" customHeight="1">
      <c r="A469" s="40"/>
      <c r="B469" s="41"/>
      <c r="C469" s="273" t="s">
        <v>750</v>
      </c>
      <c r="D469" s="273" t="s">
        <v>300</v>
      </c>
      <c r="E469" s="274" t="s">
        <v>664</v>
      </c>
      <c r="F469" s="275" t="s">
        <v>665</v>
      </c>
      <c r="G469" s="276" t="s">
        <v>267</v>
      </c>
      <c r="H469" s="277">
        <v>168.92500000000001</v>
      </c>
      <c r="I469" s="278"/>
      <c r="J469" s="279">
        <f>ROUND(I469*H469,2)</f>
        <v>0</v>
      </c>
      <c r="K469" s="280"/>
      <c r="L469" s="281"/>
      <c r="M469" s="282" t="s">
        <v>1</v>
      </c>
      <c r="N469" s="283" t="s">
        <v>44</v>
      </c>
      <c r="O469" s="93"/>
      <c r="P469" s="229">
        <f>O469*H469</f>
        <v>0</v>
      </c>
      <c r="Q469" s="229">
        <v>0.0047999999999999996</v>
      </c>
      <c r="R469" s="229">
        <f>Q469*H469</f>
        <v>0.81084000000000001</v>
      </c>
      <c r="S469" s="229">
        <v>0</v>
      </c>
      <c r="T469" s="230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31" t="s">
        <v>368</v>
      </c>
      <c r="AT469" s="231" t="s">
        <v>300</v>
      </c>
      <c r="AU469" s="231" t="s">
        <v>88</v>
      </c>
      <c r="AY469" s="19" t="s">
        <v>140</v>
      </c>
      <c r="BE469" s="232">
        <f>IF(N469="základní",J469,0)</f>
        <v>0</v>
      </c>
      <c r="BF469" s="232">
        <f>IF(N469="snížená",J469,0)</f>
        <v>0</v>
      </c>
      <c r="BG469" s="232">
        <f>IF(N469="zákl. přenesená",J469,0)</f>
        <v>0</v>
      </c>
      <c r="BH469" s="232">
        <f>IF(N469="sníž. přenesená",J469,0)</f>
        <v>0</v>
      </c>
      <c r="BI469" s="232">
        <f>IF(N469="nulová",J469,0)</f>
        <v>0</v>
      </c>
      <c r="BJ469" s="19" t="s">
        <v>86</v>
      </c>
      <c r="BK469" s="232">
        <f>ROUND(I469*H469,2)</f>
        <v>0</v>
      </c>
      <c r="BL469" s="19" t="s">
        <v>168</v>
      </c>
      <c r="BM469" s="231" t="s">
        <v>1334</v>
      </c>
    </row>
    <row r="470" s="2" customFormat="1" ht="24.15" customHeight="1">
      <c r="A470" s="40"/>
      <c r="B470" s="41"/>
      <c r="C470" s="273" t="s">
        <v>755</v>
      </c>
      <c r="D470" s="273" t="s">
        <v>300</v>
      </c>
      <c r="E470" s="274" t="s">
        <v>668</v>
      </c>
      <c r="F470" s="275" t="s">
        <v>669</v>
      </c>
      <c r="G470" s="276" t="s">
        <v>267</v>
      </c>
      <c r="H470" s="277">
        <v>168.92500000000001</v>
      </c>
      <c r="I470" s="278"/>
      <c r="J470" s="279">
        <f>ROUND(I470*H470,2)</f>
        <v>0</v>
      </c>
      <c r="K470" s="280"/>
      <c r="L470" s="281"/>
      <c r="M470" s="282" t="s">
        <v>1</v>
      </c>
      <c r="N470" s="283" t="s">
        <v>44</v>
      </c>
      <c r="O470" s="93"/>
      <c r="P470" s="229">
        <f>O470*H470</f>
        <v>0</v>
      </c>
      <c r="Q470" s="229">
        <v>0.0047999999999999996</v>
      </c>
      <c r="R470" s="229">
        <f>Q470*H470</f>
        <v>0.81084000000000001</v>
      </c>
      <c r="S470" s="229">
        <v>0</v>
      </c>
      <c r="T470" s="230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31" t="s">
        <v>368</v>
      </c>
      <c r="AT470" s="231" t="s">
        <v>300</v>
      </c>
      <c r="AU470" s="231" t="s">
        <v>88</v>
      </c>
      <c r="AY470" s="19" t="s">
        <v>140</v>
      </c>
      <c r="BE470" s="232">
        <f>IF(N470="základní",J470,0)</f>
        <v>0</v>
      </c>
      <c r="BF470" s="232">
        <f>IF(N470="snížená",J470,0)</f>
        <v>0</v>
      </c>
      <c r="BG470" s="232">
        <f>IF(N470="zákl. přenesená",J470,0)</f>
        <v>0</v>
      </c>
      <c r="BH470" s="232">
        <f>IF(N470="sníž. přenesená",J470,0)</f>
        <v>0</v>
      </c>
      <c r="BI470" s="232">
        <f>IF(N470="nulová",J470,0)</f>
        <v>0</v>
      </c>
      <c r="BJ470" s="19" t="s">
        <v>86</v>
      </c>
      <c r="BK470" s="232">
        <f>ROUND(I470*H470,2)</f>
        <v>0</v>
      </c>
      <c r="BL470" s="19" t="s">
        <v>168</v>
      </c>
      <c r="BM470" s="231" t="s">
        <v>1335</v>
      </c>
    </row>
    <row r="471" s="2" customFormat="1" ht="24.15" customHeight="1">
      <c r="A471" s="40"/>
      <c r="B471" s="41"/>
      <c r="C471" s="219" t="s">
        <v>761</v>
      </c>
      <c r="D471" s="219" t="s">
        <v>141</v>
      </c>
      <c r="E471" s="220" t="s">
        <v>672</v>
      </c>
      <c r="F471" s="221" t="s">
        <v>1336</v>
      </c>
      <c r="G471" s="222" t="s">
        <v>247</v>
      </c>
      <c r="H471" s="223">
        <v>2.1280000000000001</v>
      </c>
      <c r="I471" s="224"/>
      <c r="J471" s="225">
        <f>ROUND(I471*H471,2)</f>
        <v>0</v>
      </c>
      <c r="K471" s="226"/>
      <c r="L471" s="46"/>
      <c r="M471" s="227" t="s">
        <v>1</v>
      </c>
      <c r="N471" s="228" t="s">
        <v>44</v>
      </c>
      <c r="O471" s="93"/>
      <c r="P471" s="229">
        <f>O471*H471</f>
        <v>0</v>
      </c>
      <c r="Q471" s="229">
        <v>0</v>
      </c>
      <c r="R471" s="229">
        <f>Q471*H471</f>
        <v>0</v>
      </c>
      <c r="S471" s="229">
        <v>0</v>
      </c>
      <c r="T471" s="230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31" t="s">
        <v>168</v>
      </c>
      <c r="AT471" s="231" t="s">
        <v>141</v>
      </c>
      <c r="AU471" s="231" t="s">
        <v>88</v>
      </c>
      <c r="AY471" s="19" t="s">
        <v>140</v>
      </c>
      <c r="BE471" s="232">
        <f>IF(N471="základní",J471,0)</f>
        <v>0</v>
      </c>
      <c r="BF471" s="232">
        <f>IF(N471="snížená",J471,0)</f>
        <v>0</v>
      </c>
      <c r="BG471" s="232">
        <f>IF(N471="zákl. přenesená",J471,0)</f>
        <v>0</v>
      </c>
      <c r="BH471" s="232">
        <f>IF(N471="sníž. přenesená",J471,0)</f>
        <v>0</v>
      </c>
      <c r="BI471" s="232">
        <f>IF(N471="nulová",J471,0)</f>
        <v>0</v>
      </c>
      <c r="BJ471" s="19" t="s">
        <v>86</v>
      </c>
      <c r="BK471" s="232">
        <f>ROUND(I471*H471,2)</f>
        <v>0</v>
      </c>
      <c r="BL471" s="19" t="s">
        <v>168</v>
      </c>
      <c r="BM471" s="231" t="s">
        <v>1337</v>
      </c>
    </row>
    <row r="472" s="12" customFormat="1" ht="22.8" customHeight="1">
      <c r="A472" s="12"/>
      <c r="B472" s="205"/>
      <c r="C472" s="206"/>
      <c r="D472" s="207" t="s">
        <v>78</v>
      </c>
      <c r="E472" s="233" t="s">
        <v>675</v>
      </c>
      <c r="F472" s="233" t="s">
        <v>676</v>
      </c>
      <c r="G472" s="206"/>
      <c r="H472" s="206"/>
      <c r="I472" s="209"/>
      <c r="J472" s="234">
        <f>BK472</f>
        <v>0</v>
      </c>
      <c r="K472" s="206"/>
      <c r="L472" s="211"/>
      <c r="M472" s="212"/>
      <c r="N472" s="213"/>
      <c r="O472" s="213"/>
      <c r="P472" s="214">
        <f>SUM(P473:P506)</f>
        <v>0</v>
      </c>
      <c r="Q472" s="213"/>
      <c r="R472" s="214">
        <f>SUM(R473:R506)</f>
        <v>1.26559048</v>
      </c>
      <c r="S472" s="213"/>
      <c r="T472" s="215">
        <f>SUM(T473:T506)</f>
        <v>0</v>
      </c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R472" s="216" t="s">
        <v>88</v>
      </c>
      <c r="AT472" s="217" t="s">
        <v>78</v>
      </c>
      <c r="AU472" s="217" t="s">
        <v>86</v>
      </c>
      <c r="AY472" s="216" t="s">
        <v>140</v>
      </c>
      <c r="BK472" s="218">
        <f>SUM(BK473:BK506)</f>
        <v>0</v>
      </c>
    </row>
    <row r="473" s="2" customFormat="1" ht="24.15" customHeight="1">
      <c r="A473" s="40"/>
      <c r="B473" s="41"/>
      <c r="C473" s="219" t="s">
        <v>766</v>
      </c>
      <c r="D473" s="219" t="s">
        <v>141</v>
      </c>
      <c r="E473" s="220" t="s">
        <v>678</v>
      </c>
      <c r="F473" s="221" t="s">
        <v>679</v>
      </c>
      <c r="G473" s="222" t="s">
        <v>267</v>
      </c>
      <c r="H473" s="223">
        <v>216.68799999999999</v>
      </c>
      <c r="I473" s="224"/>
      <c r="J473" s="225">
        <f>ROUND(I473*H473,2)</f>
        <v>0</v>
      </c>
      <c r="K473" s="226"/>
      <c r="L473" s="46"/>
      <c r="M473" s="227" t="s">
        <v>1</v>
      </c>
      <c r="N473" s="228" t="s">
        <v>44</v>
      </c>
      <c r="O473" s="93"/>
      <c r="P473" s="229">
        <f>O473*H473</f>
        <v>0</v>
      </c>
      <c r="Q473" s="229">
        <v>0</v>
      </c>
      <c r="R473" s="229">
        <f>Q473*H473</f>
        <v>0</v>
      </c>
      <c r="S473" s="229">
        <v>0</v>
      </c>
      <c r="T473" s="230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31" t="s">
        <v>168</v>
      </c>
      <c r="AT473" s="231" t="s">
        <v>141</v>
      </c>
      <c r="AU473" s="231" t="s">
        <v>88</v>
      </c>
      <c r="AY473" s="19" t="s">
        <v>140</v>
      </c>
      <c r="BE473" s="232">
        <f>IF(N473="základní",J473,0)</f>
        <v>0</v>
      </c>
      <c r="BF473" s="232">
        <f>IF(N473="snížená",J473,0)</f>
        <v>0</v>
      </c>
      <c r="BG473" s="232">
        <f>IF(N473="zákl. přenesená",J473,0)</f>
        <v>0</v>
      </c>
      <c r="BH473" s="232">
        <f>IF(N473="sníž. přenesená",J473,0)</f>
        <v>0</v>
      </c>
      <c r="BI473" s="232">
        <f>IF(N473="nulová",J473,0)</f>
        <v>0</v>
      </c>
      <c r="BJ473" s="19" t="s">
        <v>86</v>
      </c>
      <c r="BK473" s="232">
        <f>ROUND(I473*H473,2)</f>
        <v>0</v>
      </c>
      <c r="BL473" s="19" t="s">
        <v>168</v>
      </c>
      <c r="BM473" s="231" t="s">
        <v>1338</v>
      </c>
    </row>
    <row r="474" s="13" customFormat="1">
      <c r="A474" s="13"/>
      <c r="B474" s="240"/>
      <c r="C474" s="241"/>
      <c r="D474" s="242" t="s">
        <v>233</v>
      </c>
      <c r="E474" s="243" t="s">
        <v>1</v>
      </c>
      <c r="F474" s="244" t="s">
        <v>564</v>
      </c>
      <c r="G474" s="241"/>
      <c r="H474" s="243" t="s">
        <v>1</v>
      </c>
      <c r="I474" s="245"/>
      <c r="J474" s="241"/>
      <c r="K474" s="241"/>
      <c r="L474" s="246"/>
      <c r="M474" s="247"/>
      <c r="N474" s="248"/>
      <c r="O474" s="248"/>
      <c r="P474" s="248"/>
      <c r="Q474" s="248"/>
      <c r="R474" s="248"/>
      <c r="S474" s="248"/>
      <c r="T474" s="249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0" t="s">
        <v>233</v>
      </c>
      <c r="AU474" s="250" t="s">
        <v>88</v>
      </c>
      <c r="AV474" s="13" t="s">
        <v>86</v>
      </c>
      <c r="AW474" s="13" t="s">
        <v>35</v>
      </c>
      <c r="AX474" s="13" t="s">
        <v>79</v>
      </c>
      <c r="AY474" s="250" t="s">
        <v>140</v>
      </c>
    </row>
    <row r="475" s="14" customFormat="1">
      <c r="A475" s="14"/>
      <c r="B475" s="251"/>
      <c r="C475" s="252"/>
      <c r="D475" s="242" t="s">
        <v>233</v>
      </c>
      <c r="E475" s="253" t="s">
        <v>1</v>
      </c>
      <c r="F475" s="254" t="s">
        <v>1339</v>
      </c>
      <c r="G475" s="252"/>
      <c r="H475" s="255">
        <v>125.5</v>
      </c>
      <c r="I475" s="256"/>
      <c r="J475" s="252"/>
      <c r="K475" s="252"/>
      <c r="L475" s="257"/>
      <c r="M475" s="258"/>
      <c r="N475" s="259"/>
      <c r="O475" s="259"/>
      <c r="P475" s="259"/>
      <c r="Q475" s="259"/>
      <c r="R475" s="259"/>
      <c r="S475" s="259"/>
      <c r="T475" s="260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1" t="s">
        <v>233</v>
      </c>
      <c r="AU475" s="261" t="s">
        <v>88</v>
      </c>
      <c r="AV475" s="14" t="s">
        <v>88</v>
      </c>
      <c r="AW475" s="14" t="s">
        <v>35</v>
      </c>
      <c r="AX475" s="14" t="s">
        <v>79</v>
      </c>
      <c r="AY475" s="261" t="s">
        <v>140</v>
      </c>
    </row>
    <row r="476" s="13" customFormat="1">
      <c r="A476" s="13"/>
      <c r="B476" s="240"/>
      <c r="C476" s="241"/>
      <c r="D476" s="242" t="s">
        <v>233</v>
      </c>
      <c r="E476" s="243" t="s">
        <v>1</v>
      </c>
      <c r="F476" s="244" t="s">
        <v>1117</v>
      </c>
      <c r="G476" s="241"/>
      <c r="H476" s="243" t="s">
        <v>1</v>
      </c>
      <c r="I476" s="245"/>
      <c r="J476" s="241"/>
      <c r="K476" s="241"/>
      <c r="L476" s="246"/>
      <c r="M476" s="247"/>
      <c r="N476" s="248"/>
      <c r="O476" s="248"/>
      <c r="P476" s="248"/>
      <c r="Q476" s="248"/>
      <c r="R476" s="248"/>
      <c r="S476" s="248"/>
      <c r="T476" s="249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0" t="s">
        <v>233</v>
      </c>
      <c r="AU476" s="250" t="s">
        <v>88</v>
      </c>
      <c r="AV476" s="13" t="s">
        <v>86</v>
      </c>
      <c r="AW476" s="13" t="s">
        <v>35</v>
      </c>
      <c r="AX476" s="13" t="s">
        <v>79</v>
      </c>
      <c r="AY476" s="250" t="s">
        <v>140</v>
      </c>
    </row>
    <row r="477" s="14" customFormat="1">
      <c r="A477" s="14"/>
      <c r="B477" s="251"/>
      <c r="C477" s="252"/>
      <c r="D477" s="242" t="s">
        <v>233</v>
      </c>
      <c r="E477" s="253" t="s">
        <v>1</v>
      </c>
      <c r="F477" s="254" t="s">
        <v>1223</v>
      </c>
      <c r="G477" s="252"/>
      <c r="H477" s="255">
        <v>91.188000000000002</v>
      </c>
      <c r="I477" s="256"/>
      <c r="J477" s="252"/>
      <c r="K477" s="252"/>
      <c r="L477" s="257"/>
      <c r="M477" s="258"/>
      <c r="N477" s="259"/>
      <c r="O477" s="259"/>
      <c r="P477" s="259"/>
      <c r="Q477" s="259"/>
      <c r="R477" s="259"/>
      <c r="S477" s="259"/>
      <c r="T477" s="260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1" t="s">
        <v>233</v>
      </c>
      <c r="AU477" s="261" t="s">
        <v>88</v>
      </c>
      <c r="AV477" s="14" t="s">
        <v>88</v>
      </c>
      <c r="AW477" s="14" t="s">
        <v>35</v>
      </c>
      <c r="AX477" s="14" t="s">
        <v>79</v>
      </c>
      <c r="AY477" s="261" t="s">
        <v>140</v>
      </c>
    </row>
    <row r="478" s="15" customFormat="1">
      <c r="A478" s="15"/>
      <c r="B478" s="262"/>
      <c r="C478" s="263"/>
      <c r="D478" s="242" t="s">
        <v>233</v>
      </c>
      <c r="E478" s="264" t="s">
        <v>1</v>
      </c>
      <c r="F478" s="265" t="s">
        <v>286</v>
      </c>
      <c r="G478" s="263"/>
      <c r="H478" s="266">
        <v>216.68799999999999</v>
      </c>
      <c r="I478" s="267"/>
      <c r="J478" s="263"/>
      <c r="K478" s="263"/>
      <c r="L478" s="268"/>
      <c r="M478" s="269"/>
      <c r="N478" s="270"/>
      <c r="O478" s="270"/>
      <c r="P478" s="270"/>
      <c r="Q478" s="270"/>
      <c r="R478" s="270"/>
      <c r="S478" s="270"/>
      <c r="T478" s="271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72" t="s">
        <v>233</v>
      </c>
      <c r="AU478" s="272" t="s">
        <v>88</v>
      </c>
      <c r="AV478" s="15" t="s">
        <v>145</v>
      </c>
      <c r="AW478" s="15" t="s">
        <v>35</v>
      </c>
      <c r="AX478" s="15" t="s">
        <v>86</v>
      </c>
      <c r="AY478" s="272" t="s">
        <v>140</v>
      </c>
    </row>
    <row r="479" s="2" customFormat="1" ht="16.5" customHeight="1">
      <c r="A479" s="40"/>
      <c r="B479" s="41"/>
      <c r="C479" s="273" t="s">
        <v>771</v>
      </c>
      <c r="D479" s="273" t="s">
        <v>300</v>
      </c>
      <c r="E479" s="274" t="s">
        <v>684</v>
      </c>
      <c r="F479" s="275" t="s">
        <v>685</v>
      </c>
      <c r="G479" s="276" t="s">
        <v>267</v>
      </c>
      <c r="H479" s="277">
        <v>91.188000000000002</v>
      </c>
      <c r="I479" s="278"/>
      <c r="J479" s="279">
        <f>ROUND(I479*H479,2)</f>
        <v>0</v>
      </c>
      <c r="K479" s="280"/>
      <c r="L479" s="281"/>
      <c r="M479" s="282" t="s">
        <v>1</v>
      </c>
      <c r="N479" s="283" t="s">
        <v>44</v>
      </c>
      <c r="O479" s="93"/>
      <c r="P479" s="229">
        <f>O479*H479</f>
        <v>0</v>
      </c>
      <c r="Q479" s="229">
        <v>0.00046000000000000001</v>
      </c>
      <c r="R479" s="229">
        <f>Q479*H479</f>
        <v>0.041946480000000001</v>
      </c>
      <c r="S479" s="229">
        <v>0</v>
      </c>
      <c r="T479" s="230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31" t="s">
        <v>368</v>
      </c>
      <c r="AT479" s="231" t="s">
        <v>300</v>
      </c>
      <c r="AU479" s="231" t="s">
        <v>88</v>
      </c>
      <c r="AY479" s="19" t="s">
        <v>140</v>
      </c>
      <c r="BE479" s="232">
        <f>IF(N479="základní",J479,0)</f>
        <v>0</v>
      </c>
      <c r="BF479" s="232">
        <f>IF(N479="snížená",J479,0)</f>
        <v>0</v>
      </c>
      <c r="BG479" s="232">
        <f>IF(N479="zákl. přenesená",J479,0)</f>
        <v>0</v>
      </c>
      <c r="BH479" s="232">
        <f>IF(N479="sníž. přenesená",J479,0)</f>
        <v>0</v>
      </c>
      <c r="BI479" s="232">
        <f>IF(N479="nulová",J479,0)</f>
        <v>0</v>
      </c>
      <c r="BJ479" s="19" t="s">
        <v>86</v>
      </c>
      <c r="BK479" s="232">
        <f>ROUND(I479*H479,2)</f>
        <v>0</v>
      </c>
      <c r="BL479" s="19" t="s">
        <v>168</v>
      </c>
      <c r="BM479" s="231" t="s">
        <v>1340</v>
      </c>
    </row>
    <row r="480" s="13" customFormat="1">
      <c r="A480" s="13"/>
      <c r="B480" s="240"/>
      <c r="C480" s="241"/>
      <c r="D480" s="242" t="s">
        <v>233</v>
      </c>
      <c r="E480" s="243" t="s">
        <v>1</v>
      </c>
      <c r="F480" s="244" t="s">
        <v>1117</v>
      </c>
      <c r="G480" s="241"/>
      <c r="H480" s="243" t="s">
        <v>1</v>
      </c>
      <c r="I480" s="245"/>
      <c r="J480" s="241"/>
      <c r="K480" s="241"/>
      <c r="L480" s="246"/>
      <c r="M480" s="247"/>
      <c r="N480" s="248"/>
      <c r="O480" s="248"/>
      <c r="P480" s="248"/>
      <c r="Q480" s="248"/>
      <c r="R480" s="248"/>
      <c r="S480" s="248"/>
      <c r="T480" s="249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0" t="s">
        <v>233</v>
      </c>
      <c r="AU480" s="250" t="s">
        <v>88</v>
      </c>
      <c r="AV480" s="13" t="s">
        <v>86</v>
      </c>
      <c r="AW480" s="13" t="s">
        <v>35</v>
      </c>
      <c r="AX480" s="13" t="s">
        <v>79</v>
      </c>
      <c r="AY480" s="250" t="s">
        <v>140</v>
      </c>
    </row>
    <row r="481" s="14" customFormat="1">
      <c r="A481" s="14"/>
      <c r="B481" s="251"/>
      <c r="C481" s="252"/>
      <c r="D481" s="242" t="s">
        <v>233</v>
      </c>
      <c r="E481" s="253" t="s">
        <v>1</v>
      </c>
      <c r="F481" s="254" t="s">
        <v>1223</v>
      </c>
      <c r="G481" s="252"/>
      <c r="H481" s="255">
        <v>91.188000000000002</v>
      </c>
      <c r="I481" s="256"/>
      <c r="J481" s="252"/>
      <c r="K481" s="252"/>
      <c r="L481" s="257"/>
      <c r="M481" s="258"/>
      <c r="N481" s="259"/>
      <c r="O481" s="259"/>
      <c r="P481" s="259"/>
      <c r="Q481" s="259"/>
      <c r="R481" s="259"/>
      <c r="S481" s="259"/>
      <c r="T481" s="260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1" t="s">
        <v>233</v>
      </c>
      <c r="AU481" s="261" t="s">
        <v>88</v>
      </c>
      <c r="AV481" s="14" t="s">
        <v>88</v>
      </c>
      <c r="AW481" s="14" t="s">
        <v>35</v>
      </c>
      <c r="AX481" s="14" t="s">
        <v>86</v>
      </c>
      <c r="AY481" s="261" t="s">
        <v>140</v>
      </c>
    </row>
    <row r="482" s="2" customFormat="1" ht="24.15" customHeight="1">
      <c r="A482" s="40"/>
      <c r="B482" s="41"/>
      <c r="C482" s="273" t="s">
        <v>778</v>
      </c>
      <c r="D482" s="273" t="s">
        <v>300</v>
      </c>
      <c r="E482" s="274" t="s">
        <v>1341</v>
      </c>
      <c r="F482" s="275" t="s">
        <v>1342</v>
      </c>
      <c r="G482" s="276" t="s">
        <v>267</v>
      </c>
      <c r="H482" s="277">
        <v>125.5</v>
      </c>
      <c r="I482" s="278"/>
      <c r="J482" s="279">
        <f>ROUND(I482*H482,2)</f>
        <v>0</v>
      </c>
      <c r="K482" s="280"/>
      <c r="L482" s="281"/>
      <c r="M482" s="282" t="s">
        <v>1</v>
      </c>
      <c r="N482" s="283" t="s">
        <v>44</v>
      </c>
      <c r="O482" s="93"/>
      <c r="P482" s="229">
        <f>O482*H482</f>
        <v>0</v>
      </c>
      <c r="Q482" s="229">
        <v>0.0025000000000000001</v>
      </c>
      <c r="R482" s="229">
        <f>Q482*H482</f>
        <v>0.31375000000000003</v>
      </c>
      <c r="S482" s="229">
        <v>0</v>
      </c>
      <c r="T482" s="230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31" t="s">
        <v>368</v>
      </c>
      <c r="AT482" s="231" t="s">
        <v>300</v>
      </c>
      <c r="AU482" s="231" t="s">
        <v>88</v>
      </c>
      <c r="AY482" s="19" t="s">
        <v>140</v>
      </c>
      <c r="BE482" s="232">
        <f>IF(N482="základní",J482,0)</f>
        <v>0</v>
      </c>
      <c r="BF482" s="232">
        <f>IF(N482="snížená",J482,0)</f>
        <v>0</v>
      </c>
      <c r="BG482" s="232">
        <f>IF(N482="zákl. přenesená",J482,0)</f>
        <v>0</v>
      </c>
      <c r="BH482" s="232">
        <f>IF(N482="sníž. přenesená",J482,0)</f>
        <v>0</v>
      </c>
      <c r="BI482" s="232">
        <f>IF(N482="nulová",J482,0)</f>
        <v>0</v>
      </c>
      <c r="BJ482" s="19" t="s">
        <v>86</v>
      </c>
      <c r="BK482" s="232">
        <f>ROUND(I482*H482,2)</f>
        <v>0</v>
      </c>
      <c r="BL482" s="19" t="s">
        <v>168</v>
      </c>
      <c r="BM482" s="231" t="s">
        <v>1343</v>
      </c>
    </row>
    <row r="483" s="13" customFormat="1">
      <c r="A483" s="13"/>
      <c r="B483" s="240"/>
      <c r="C483" s="241"/>
      <c r="D483" s="242" t="s">
        <v>233</v>
      </c>
      <c r="E483" s="243" t="s">
        <v>1</v>
      </c>
      <c r="F483" s="244" t="s">
        <v>564</v>
      </c>
      <c r="G483" s="241"/>
      <c r="H483" s="243" t="s">
        <v>1</v>
      </c>
      <c r="I483" s="245"/>
      <c r="J483" s="241"/>
      <c r="K483" s="241"/>
      <c r="L483" s="246"/>
      <c r="M483" s="247"/>
      <c r="N483" s="248"/>
      <c r="O483" s="248"/>
      <c r="P483" s="248"/>
      <c r="Q483" s="248"/>
      <c r="R483" s="248"/>
      <c r="S483" s="248"/>
      <c r="T483" s="249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0" t="s">
        <v>233</v>
      </c>
      <c r="AU483" s="250" t="s">
        <v>88</v>
      </c>
      <c r="AV483" s="13" t="s">
        <v>86</v>
      </c>
      <c r="AW483" s="13" t="s">
        <v>35</v>
      </c>
      <c r="AX483" s="13" t="s">
        <v>79</v>
      </c>
      <c r="AY483" s="250" t="s">
        <v>140</v>
      </c>
    </row>
    <row r="484" s="14" customFormat="1">
      <c r="A484" s="14"/>
      <c r="B484" s="251"/>
      <c r="C484" s="252"/>
      <c r="D484" s="242" t="s">
        <v>233</v>
      </c>
      <c r="E484" s="253" t="s">
        <v>1</v>
      </c>
      <c r="F484" s="254" t="s">
        <v>1339</v>
      </c>
      <c r="G484" s="252"/>
      <c r="H484" s="255">
        <v>125.5</v>
      </c>
      <c r="I484" s="256"/>
      <c r="J484" s="252"/>
      <c r="K484" s="252"/>
      <c r="L484" s="257"/>
      <c r="M484" s="258"/>
      <c r="N484" s="259"/>
      <c r="O484" s="259"/>
      <c r="P484" s="259"/>
      <c r="Q484" s="259"/>
      <c r="R484" s="259"/>
      <c r="S484" s="259"/>
      <c r="T484" s="260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1" t="s">
        <v>233</v>
      </c>
      <c r="AU484" s="261" t="s">
        <v>88</v>
      </c>
      <c r="AV484" s="14" t="s">
        <v>88</v>
      </c>
      <c r="AW484" s="14" t="s">
        <v>35</v>
      </c>
      <c r="AX484" s="14" t="s">
        <v>86</v>
      </c>
      <c r="AY484" s="261" t="s">
        <v>140</v>
      </c>
    </row>
    <row r="485" s="2" customFormat="1" ht="24.15" customHeight="1">
      <c r="A485" s="40"/>
      <c r="B485" s="41"/>
      <c r="C485" s="219" t="s">
        <v>782</v>
      </c>
      <c r="D485" s="219" t="s">
        <v>141</v>
      </c>
      <c r="E485" s="220" t="s">
        <v>692</v>
      </c>
      <c r="F485" s="221" t="s">
        <v>693</v>
      </c>
      <c r="G485" s="222" t="s">
        <v>267</v>
      </c>
      <c r="H485" s="223">
        <v>151.649</v>
      </c>
      <c r="I485" s="224"/>
      <c r="J485" s="225">
        <f>ROUND(I485*H485,2)</f>
        <v>0</v>
      </c>
      <c r="K485" s="226"/>
      <c r="L485" s="46"/>
      <c r="M485" s="227" t="s">
        <v>1</v>
      </c>
      <c r="N485" s="228" t="s">
        <v>44</v>
      </c>
      <c r="O485" s="93"/>
      <c r="P485" s="229">
        <f>O485*H485</f>
        <v>0</v>
      </c>
      <c r="Q485" s="229">
        <v>0</v>
      </c>
      <c r="R485" s="229">
        <f>Q485*H485</f>
        <v>0</v>
      </c>
      <c r="S485" s="229">
        <v>0</v>
      </c>
      <c r="T485" s="230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31" t="s">
        <v>168</v>
      </c>
      <c r="AT485" s="231" t="s">
        <v>141</v>
      </c>
      <c r="AU485" s="231" t="s">
        <v>88</v>
      </c>
      <c r="AY485" s="19" t="s">
        <v>140</v>
      </c>
      <c r="BE485" s="232">
        <f>IF(N485="základní",J485,0)</f>
        <v>0</v>
      </c>
      <c r="BF485" s="232">
        <f>IF(N485="snížená",J485,0)</f>
        <v>0</v>
      </c>
      <c r="BG485" s="232">
        <f>IF(N485="zákl. přenesená",J485,0)</f>
        <v>0</v>
      </c>
      <c r="BH485" s="232">
        <f>IF(N485="sníž. přenesená",J485,0)</f>
        <v>0</v>
      </c>
      <c r="BI485" s="232">
        <f>IF(N485="nulová",J485,0)</f>
        <v>0</v>
      </c>
      <c r="BJ485" s="19" t="s">
        <v>86</v>
      </c>
      <c r="BK485" s="232">
        <f>ROUND(I485*H485,2)</f>
        <v>0</v>
      </c>
      <c r="BL485" s="19" t="s">
        <v>168</v>
      </c>
      <c r="BM485" s="231" t="s">
        <v>1344</v>
      </c>
    </row>
    <row r="486" s="14" customFormat="1">
      <c r="A486" s="14"/>
      <c r="B486" s="251"/>
      <c r="C486" s="252"/>
      <c r="D486" s="242" t="s">
        <v>233</v>
      </c>
      <c r="E486" s="253" t="s">
        <v>1</v>
      </c>
      <c r="F486" s="254" t="s">
        <v>1326</v>
      </c>
      <c r="G486" s="252"/>
      <c r="H486" s="255">
        <v>40.546999999999997</v>
      </c>
      <c r="I486" s="256"/>
      <c r="J486" s="252"/>
      <c r="K486" s="252"/>
      <c r="L486" s="257"/>
      <c r="M486" s="258"/>
      <c r="N486" s="259"/>
      <c r="O486" s="259"/>
      <c r="P486" s="259"/>
      <c r="Q486" s="259"/>
      <c r="R486" s="259"/>
      <c r="S486" s="259"/>
      <c r="T486" s="260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1" t="s">
        <v>233</v>
      </c>
      <c r="AU486" s="261" t="s">
        <v>88</v>
      </c>
      <c r="AV486" s="14" t="s">
        <v>88</v>
      </c>
      <c r="AW486" s="14" t="s">
        <v>35</v>
      </c>
      <c r="AX486" s="14" t="s">
        <v>79</v>
      </c>
      <c r="AY486" s="261" t="s">
        <v>140</v>
      </c>
    </row>
    <row r="487" s="14" customFormat="1">
      <c r="A487" s="14"/>
      <c r="B487" s="251"/>
      <c r="C487" s="252"/>
      <c r="D487" s="242" t="s">
        <v>233</v>
      </c>
      <c r="E487" s="253" t="s">
        <v>1</v>
      </c>
      <c r="F487" s="254" t="s">
        <v>1327</v>
      </c>
      <c r="G487" s="252"/>
      <c r="H487" s="255">
        <v>89.272000000000006</v>
      </c>
      <c r="I487" s="256"/>
      <c r="J487" s="252"/>
      <c r="K487" s="252"/>
      <c r="L487" s="257"/>
      <c r="M487" s="258"/>
      <c r="N487" s="259"/>
      <c r="O487" s="259"/>
      <c r="P487" s="259"/>
      <c r="Q487" s="259"/>
      <c r="R487" s="259"/>
      <c r="S487" s="259"/>
      <c r="T487" s="260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1" t="s">
        <v>233</v>
      </c>
      <c r="AU487" s="261" t="s">
        <v>88</v>
      </c>
      <c r="AV487" s="14" t="s">
        <v>88</v>
      </c>
      <c r="AW487" s="14" t="s">
        <v>35</v>
      </c>
      <c r="AX487" s="14" t="s">
        <v>79</v>
      </c>
      <c r="AY487" s="261" t="s">
        <v>140</v>
      </c>
    </row>
    <row r="488" s="14" customFormat="1">
      <c r="A488" s="14"/>
      <c r="B488" s="251"/>
      <c r="C488" s="252"/>
      <c r="D488" s="242" t="s">
        <v>233</v>
      </c>
      <c r="E488" s="253" t="s">
        <v>1</v>
      </c>
      <c r="F488" s="254" t="s">
        <v>1328</v>
      </c>
      <c r="G488" s="252"/>
      <c r="H488" s="255">
        <v>21.829999999999998</v>
      </c>
      <c r="I488" s="256"/>
      <c r="J488" s="252"/>
      <c r="K488" s="252"/>
      <c r="L488" s="257"/>
      <c r="M488" s="258"/>
      <c r="N488" s="259"/>
      <c r="O488" s="259"/>
      <c r="P488" s="259"/>
      <c r="Q488" s="259"/>
      <c r="R488" s="259"/>
      <c r="S488" s="259"/>
      <c r="T488" s="260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1" t="s">
        <v>233</v>
      </c>
      <c r="AU488" s="261" t="s">
        <v>88</v>
      </c>
      <c r="AV488" s="14" t="s">
        <v>88</v>
      </c>
      <c r="AW488" s="14" t="s">
        <v>35</v>
      </c>
      <c r="AX488" s="14" t="s">
        <v>79</v>
      </c>
      <c r="AY488" s="261" t="s">
        <v>140</v>
      </c>
    </row>
    <row r="489" s="15" customFormat="1">
      <c r="A489" s="15"/>
      <c r="B489" s="262"/>
      <c r="C489" s="263"/>
      <c r="D489" s="242" t="s">
        <v>233</v>
      </c>
      <c r="E489" s="264" t="s">
        <v>1</v>
      </c>
      <c r="F489" s="265" t="s">
        <v>286</v>
      </c>
      <c r="G489" s="263"/>
      <c r="H489" s="266">
        <v>151.649</v>
      </c>
      <c r="I489" s="267"/>
      <c r="J489" s="263"/>
      <c r="K489" s="263"/>
      <c r="L489" s="268"/>
      <c r="M489" s="269"/>
      <c r="N489" s="270"/>
      <c r="O489" s="270"/>
      <c r="P489" s="270"/>
      <c r="Q489" s="270"/>
      <c r="R489" s="270"/>
      <c r="S489" s="270"/>
      <c r="T489" s="271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72" t="s">
        <v>233</v>
      </c>
      <c r="AU489" s="272" t="s">
        <v>88</v>
      </c>
      <c r="AV489" s="15" t="s">
        <v>145</v>
      </c>
      <c r="AW489" s="15" t="s">
        <v>35</v>
      </c>
      <c r="AX489" s="15" t="s">
        <v>86</v>
      </c>
      <c r="AY489" s="272" t="s">
        <v>140</v>
      </c>
    </row>
    <row r="490" s="2" customFormat="1" ht="33" customHeight="1">
      <c r="A490" s="40"/>
      <c r="B490" s="41"/>
      <c r="C490" s="273" t="s">
        <v>786</v>
      </c>
      <c r="D490" s="273" t="s">
        <v>300</v>
      </c>
      <c r="E490" s="274" t="s">
        <v>696</v>
      </c>
      <c r="F490" s="275" t="s">
        <v>697</v>
      </c>
      <c r="G490" s="276" t="s">
        <v>231</v>
      </c>
      <c r="H490" s="277">
        <v>7.2220000000000004</v>
      </c>
      <c r="I490" s="278"/>
      <c r="J490" s="279">
        <f>ROUND(I490*H490,2)</f>
        <v>0</v>
      </c>
      <c r="K490" s="280"/>
      <c r="L490" s="281"/>
      <c r="M490" s="282" t="s">
        <v>1</v>
      </c>
      <c r="N490" s="283" t="s">
        <v>44</v>
      </c>
      <c r="O490" s="93"/>
      <c r="P490" s="229">
        <f>O490*H490</f>
        <v>0</v>
      </c>
      <c r="Q490" s="229">
        <v>0</v>
      </c>
      <c r="R490" s="229">
        <f>Q490*H490</f>
        <v>0</v>
      </c>
      <c r="S490" s="229">
        <v>0</v>
      </c>
      <c r="T490" s="230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31" t="s">
        <v>368</v>
      </c>
      <c r="AT490" s="231" t="s">
        <v>300</v>
      </c>
      <c r="AU490" s="231" t="s">
        <v>88</v>
      </c>
      <c r="AY490" s="19" t="s">
        <v>140</v>
      </c>
      <c r="BE490" s="232">
        <f>IF(N490="základní",J490,0)</f>
        <v>0</v>
      </c>
      <c r="BF490" s="232">
        <f>IF(N490="snížená",J490,0)</f>
        <v>0</v>
      </c>
      <c r="BG490" s="232">
        <f>IF(N490="zákl. přenesená",J490,0)</f>
        <v>0</v>
      </c>
      <c r="BH490" s="232">
        <f>IF(N490="sníž. přenesená",J490,0)</f>
        <v>0</v>
      </c>
      <c r="BI490" s="232">
        <f>IF(N490="nulová",J490,0)</f>
        <v>0</v>
      </c>
      <c r="BJ490" s="19" t="s">
        <v>86</v>
      </c>
      <c r="BK490" s="232">
        <f>ROUND(I490*H490,2)</f>
        <v>0</v>
      </c>
      <c r="BL490" s="19" t="s">
        <v>168</v>
      </c>
      <c r="BM490" s="231" t="s">
        <v>1345</v>
      </c>
    </row>
    <row r="491" s="14" customFormat="1">
      <c r="A491" s="14"/>
      <c r="B491" s="251"/>
      <c r="C491" s="252"/>
      <c r="D491" s="242" t="s">
        <v>233</v>
      </c>
      <c r="E491" s="253" t="s">
        <v>1</v>
      </c>
      <c r="F491" s="254" t="s">
        <v>1346</v>
      </c>
      <c r="G491" s="252"/>
      <c r="H491" s="255">
        <v>5.8029999999999999</v>
      </c>
      <c r="I491" s="256"/>
      <c r="J491" s="252"/>
      <c r="K491" s="252"/>
      <c r="L491" s="257"/>
      <c r="M491" s="258"/>
      <c r="N491" s="259"/>
      <c r="O491" s="259"/>
      <c r="P491" s="259"/>
      <c r="Q491" s="259"/>
      <c r="R491" s="259"/>
      <c r="S491" s="259"/>
      <c r="T491" s="260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1" t="s">
        <v>233</v>
      </c>
      <c r="AU491" s="261" t="s">
        <v>88</v>
      </c>
      <c r="AV491" s="14" t="s">
        <v>88</v>
      </c>
      <c r="AW491" s="14" t="s">
        <v>35</v>
      </c>
      <c r="AX491" s="14" t="s">
        <v>79</v>
      </c>
      <c r="AY491" s="261" t="s">
        <v>140</v>
      </c>
    </row>
    <row r="492" s="14" customFormat="1">
      <c r="A492" s="14"/>
      <c r="B492" s="251"/>
      <c r="C492" s="252"/>
      <c r="D492" s="242" t="s">
        <v>233</v>
      </c>
      <c r="E492" s="253" t="s">
        <v>1</v>
      </c>
      <c r="F492" s="254" t="s">
        <v>1347</v>
      </c>
      <c r="G492" s="252"/>
      <c r="H492" s="255">
        <v>1.419</v>
      </c>
      <c r="I492" s="256"/>
      <c r="J492" s="252"/>
      <c r="K492" s="252"/>
      <c r="L492" s="257"/>
      <c r="M492" s="258"/>
      <c r="N492" s="259"/>
      <c r="O492" s="259"/>
      <c r="P492" s="259"/>
      <c r="Q492" s="259"/>
      <c r="R492" s="259"/>
      <c r="S492" s="259"/>
      <c r="T492" s="260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1" t="s">
        <v>233</v>
      </c>
      <c r="AU492" s="261" t="s">
        <v>88</v>
      </c>
      <c r="AV492" s="14" t="s">
        <v>88</v>
      </c>
      <c r="AW492" s="14" t="s">
        <v>35</v>
      </c>
      <c r="AX492" s="14" t="s">
        <v>79</v>
      </c>
      <c r="AY492" s="261" t="s">
        <v>140</v>
      </c>
    </row>
    <row r="493" s="15" customFormat="1">
      <c r="A493" s="15"/>
      <c r="B493" s="262"/>
      <c r="C493" s="263"/>
      <c r="D493" s="242" t="s">
        <v>233</v>
      </c>
      <c r="E493" s="264" t="s">
        <v>1</v>
      </c>
      <c r="F493" s="265" t="s">
        <v>286</v>
      </c>
      <c r="G493" s="263"/>
      <c r="H493" s="266">
        <v>7.2220000000000004</v>
      </c>
      <c r="I493" s="267"/>
      <c r="J493" s="263"/>
      <c r="K493" s="263"/>
      <c r="L493" s="268"/>
      <c r="M493" s="269"/>
      <c r="N493" s="270"/>
      <c r="O493" s="270"/>
      <c r="P493" s="270"/>
      <c r="Q493" s="270"/>
      <c r="R493" s="270"/>
      <c r="S493" s="270"/>
      <c r="T493" s="271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72" t="s">
        <v>233</v>
      </c>
      <c r="AU493" s="272" t="s">
        <v>88</v>
      </c>
      <c r="AV493" s="15" t="s">
        <v>145</v>
      </c>
      <c r="AW493" s="15" t="s">
        <v>35</v>
      </c>
      <c r="AX493" s="15" t="s">
        <v>86</v>
      </c>
      <c r="AY493" s="272" t="s">
        <v>140</v>
      </c>
    </row>
    <row r="494" s="2" customFormat="1" ht="33" customHeight="1">
      <c r="A494" s="40"/>
      <c r="B494" s="41"/>
      <c r="C494" s="273" t="s">
        <v>790</v>
      </c>
      <c r="D494" s="273" t="s">
        <v>300</v>
      </c>
      <c r="E494" s="274" t="s">
        <v>1348</v>
      </c>
      <c r="F494" s="275" t="s">
        <v>1349</v>
      </c>
      <c r="G494" s="276" t="s">
        <v>231</v>
      </c>
      <c r="H494" s="277">
        <v>1.419</v>
      </c>
      <c r="I494" s="278"/>
      <c r="J494" s="279">
        <f>ROUND(I494*H494,2)</f>
        <v>0</v>
      </c>
      <c r="K494" s="280"/>
      <c r="L494" s="281"/>
      <c r="M494" s="282" t="s">
        <v>1</v>
      </c>
      <c r="N494" s="283" t="s">
        <v>44</v>
      </c>
      <c r="O494" s="93"/>
      <c r="P494" s="229">
        <f>O494*H494</f>
        <v>0</v>
      </c>
      <c r="Q494" s="229">
        <v>0</v>
      </c>
      <c r="R494" s="229">
        <f>Q494*H494</f>
        <v>0</v>
      </c>
      <c r="S494" s="229">
        <v>0</v>
      </c>
      <c r="T494" s="230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31" t="s">
        <v>368</v>
      </c>
      <c r="AT494" s="231" t="s">
        <v>300</v>
      </c>
      <c r="AU494" s="231" t="s">
        <v>88</v>
      </c>
      <c r="AY494" s="19" t="s">
        <v>140</v>
      </c>
      <c r="BE494" s="232">
        <f>IF(N494="základní",J494,0)</f>
        <v>0</v>
      </c>
      <c r="BF494" s="232">
        <f>IF(N494="snížená",J494,0)</f>
        <v>0</v>
      </c>
      <c r="BG494" s="232">
        <f>IF(N494="zákl. přenesená",J494,0)</f>
        <v>0</v>
      </c>
      <c r="BH494" s="232">
        <f>IF(N494="sníž. přenesená",J494,0)</f>
        <v>0</v>
      </c>
      <c r="BI494" s="232">
        <f>IF(N494="nulová",J494,0)</f>
        <v>0</v>
      </c>
      <c r="BJ494" s="19" t="s">
        <v>86</v>
      </c>
      <c r="BK494" s="232">
        <f>ROUND(I494*H494,2)</f>
        <v>0</v>
      </c>
      <c r="BL494" s="19" t="s">
        <v>168</v>
      </c>
      <c r="BM494" s="231" t="s">
        <v>1350</v>
      </c>
    </row>
    <row r="495" s="14" customFormat="1">
      <c r="A495" s="14"/>
      <c r="B495" s="251"/>
      <c r="C495" s="252"/>
      <c r="D495" s="242" t="s">
        <v>233</v>
      </c>
      <c r="E495" s="253" t="s">
        <v>1</v>
      </c>
      <c r="F495" s="254" t="s">
        <v>1351</v>
      </c>
      <c r="G495" s="252"/>
      <c r="H495" s="255">
        <v>1.419</v>
      </c>
      <c r="I495" s="256"/>
      <c r="J495" s="252"/>
      <c r="K495" s="252"/>
      <c r="L495" s="257"/>
      <c r="M495" s="258"/>
      <c r="N495" s="259"/>
      <c r="O495" s="259"/>
      <c r="P495" s="259"/>
      <c r="Q495" s="259"/>
      <c r="R495" s="259"/>
      <c r="S495" s="259"/>
      <c r="T495" s="260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1" t="s">
        <v>233</v>
      </c>
      <c r="AU495" s="261" t="s">
        <v>88</v>
      </c>
      <c r="AV495" s="14" t="s">
        <v>88</v>
      </c>
      <c r="AW495" s="14" t="s">
        <v>35</v>
      </c>
      <c r="AX495" s="14" t="s">
        <v>86</v>
      </c>
      <c r="AY495" s="261" t="s">
        <v>140</v>
      </c>
    </row>
    <row r="496" s="2" customFormat="1" ht="33" customHeight="1">
      <c r="A496" s="40"/>
      <c r="B496" s="41"/>
      <c r="C496" s="219" t="s">
        <v>796</v>
      </c>
      <c r="D496" s="219" t="s">
        <v>141</v>
      </c>
      <c r="E496" s="220" t="s">
        <v>701</v>
      </c>
      <c r="F496" s="221" t="s">
        <v>702</v>
      </c>
      <c r="G496" s="222" t="s">
        <v>267</v>
      </c>
      <c r="H496" s="223">
        <v>151.649</v>
      </c>
      <c r="I496" s="224"/>
      <c r="J496" s="225">
        <f>ROUND(I496*H496,2)</f>
        <v>0</v>
      </c>
      <c r="K496" s="226"/>
      <c r="L496" s="46"/>
      <c r="M496" s="227" t="s">
        <v>1</v>
      </c>
      <c r="N496" s="228" t="s">
        <v>44</v>
      </c>
      <c r="O496" s="93"/>
      <c r="P496" s="229">
        <f>O496*H496</f>
        <v>0</v>
      </c>
      <c r="Q496" s="229">
        <v>0</v>
      </c>
      <c r="R496" s="229">
        <f>Q496*H496</f>
        <v>0</v>
      </c>
      <c r="S496" s="229">
        <v>0</v>
      </c>
      <c r="T496" s="230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31" t="s">
        <v>168</v>
      </c>
      <c r="AT496" s="231" t="s">
        <v>141</v>
      </c>
      <c r="AU496" s="231" t="s">
        <v>88</v>
      </c>
      <c r="AY496" s="19" t="s">
        <v>140</v>
      </c>
      <c r="BE496" s="232">
        <f>IF(N496="základní",J496,0)</f>
        <v>0</v>
      </c>
      <c r="BF496" s="232">
        <f>IF(N496="snížená",J496,0)</f>
        <v>0</v>
      </c>
      <c r="BG496" s="232">
        <f>IF(N496="zákl. přenesená",J496,0)</f>
        <v>0</v>
      </c>
      <c r="BH496" s="232">
        <f>IF(N496="sníž. přenesená",J496,0)</f>
        <v>0</v>
      </c>
      <c r="BI496" s="232">
        <f>IF(N496="nulová",J496,0)</f>
        <v>0</v>
      </c>
      <c r="BJ496" s="19" t="s">
        <v>86</v>
      </c>
      <c r="BK496" s="232">
        <f>ROUND(I496*H496,2)</f>
        <v>0</v>
      </c>
      <c r="BL496" s="19" t="s">
        <v>168</v>
      </c>
      <c r="BM496" s="231" t="s">
        <v>1352</v>
      </c>
    </row>
    <row r="497" s="14" customFormat="1">
      <c r="A497" s="14"/>
      <c r="B497" s="251"/>
      <c r="C497" s="252"/>
      <c r="D497" s="242" t="s">
        <v>233</v>
      </c>
      <c r="E497" s="253" t="s">
        <v>1</v>
      </c>
      <c r="F497" s="254" t="s">
        <v>1353</v>
      </c>
      <c r="G497" s="252"/>
      <c r="H497" s="255">
        <v>40.546999999999997</v>
      </c>
      <c r="I497" s="256"/>
      <c r="J497" s="252"/>
      <c r="K497" s="252"/>
      <c r="L497" s="257"/>
      <c r="M497" s="258"/>
      <c r="N497" s="259"/>
      <c r="O497" s="259"/>
      <c r="P497" s="259"/>
      <c r="Q497" s="259"/>
      <c r="R497" s="259"/>
      <c r="S497" s="259"/>
      <c r="T497" s="260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1" t="s">
        <v>233</v>
      </c>
      <c r="AU497" s="261" t="s">
        <v>88</v>
      </c>
      <c r="AV497" s="14" t="s">
        <v>88</v>
      </c>
      <c r="AW497" s="14" t="s">
        <v>35</v>
      </c>
      <c r="AX497" s="14" t="s">
        <v>79</v>
      </c>
      <c r="AY497" s="261" t="s">
        <v>140</v>
      </c>
    </row>
    <row r="498" s="14" customFormat="1">
      <c r="A498" s="14"/>
      <c r="B498" s="251"/>
      <c r="C498" s="252"/>
      <c r="D498" s="242" t="s">
        <v>233</v>
      </c>
      <c r="E498" s="253" t="s">
        <v>1</v>
      </c>
      <c r="F498" s="254" t="s">
        <v>1327</v>
      </c>
      <c r="G498" s="252"/>
      <c r="H498" s="255">
        <v>89.272000000000006</v>
      </c>
      <c r="I498" s="256"/>
      <c r="J498" s="252"/>
      <c r="K498" s="252"/>
      <c r="L498" s="257"/>
      <c r="M498" s="258"/>
      <c r="N498" s="259"/>
      <c r="O498" s="259"/>
      <c r="P498" s="259"/>
      <c r="Q498" s="259"/>
      <c r="R498" s="259"/>
      <c r="S498" s="259"/>
      <c r="T498" s="260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1" t="s">
        <v>233</v>
      </c>
      <c r="AU498" s="261" t="s">
        <v>88</v>
      </c>
      <c r="AV498" s="14" t="s">
        <v>88</v>
      </c>
      <c r="AW498" s="14" t="s">
        <v>35</v>
      </c>
      <c r="AX498" s="14" t="s">
        <v>79</v>
      </c>
      <c r="AY498" s="261" t="s">
        <v>140</v>
      </c>
    </row>
    <row r="499" s="14" customFormat="1">
      <c r="A499" s="14"/>
      <c r="B499" s="251"/>
      <c r="C499" s="252"/>
      <c r="D499" s="242" t="s">
        <v>233</v>
      </c>
      <c r="E499" s="253" t="s">
        <v>1</v>
      </c>
      <c r="F499" s="254" t="s">
        <v>1328</v>
      </c>
      <c r="G499" s="252"/>
      <c r="H499" s="255">
        <v>21.829999999999998</v>
      </c>
      <c r="I499" s="256"/>
      <c r="J499" s="252"/>
      <c r="K499" s="252"/>
      <c r="L499" s="257"/>
      <c r="M499" s="258"/>
      <c r="N499" s="259"/>
      <c r="O499" s="259"/>
      <c r="P499" s="259"/>
      <c r="Q499" s="259"/>
      <c r="R499" s="259"/>
      <c r="S499" s="259"/>
      <c r="T499" s="260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1" t="s">
        <v>233</v>
      </c>
      <c r="AU499" s="261" t="s">
        <v>88</v>
      </c>
      <c r="AV499" s="14" t="s">
        <v>88</v>
      </c>
      <c r="AW499" s="14" t="s">
        <v>35</v>
      </c>
      <c r="AX499" s="14" t="s">
        <v>79</v>
      </c>
      <c r="AY499" s="261" t="s">
        <v>140</v>
      </c>
    </row>
    <row r="500" s="15" customFormat="1">
      <c r="A500" s="15"/>
      <c r="B500" s="262"/>
      <c r="C500" s="263"/>
      <c r="D500" s="242" t="s">
        <v>233</v>
      </c>
      <c r="E500" s="264" t="s">
        <v>1</v>
      </c>
      <c r="F500" s="265" t="s">
        <v>286</v>
      </c>
      <c r="G500" s="263"/>
      <c r="H500" s="266">
        <v>151.649</v>
      </c>
      <c r="I500" s="267"/>
      <c r="J500" s="263"/>
      <c r="K500" s="263"/>
      <c r="L500" s="268"/>
      <c r="M500" s="269"/>
      <c r="N500" s="270"/>
      <c r="O500" s="270"/>
      <c r="P500" s="270"/>
      <c r="Q500" s="270"/>
      <c r="R500" s="270"/>
      <c r="S500" s="270"/>
      <c r="T500" s="271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72" t="s">
        <v>233</v>
      </c>
      <c r="AU500" s="272" t="s">
        <v>88</v>
      </c>
      <c r="AV500" s="15" t="s">
        <v>145</v>
      </c>
      <c r="AW500" s="15" t="s">
        <v>35</v>
      </c>
      <c r="AX500" s="15" t="s">
        <v>86</v>
      </c>
      <c r="AY500" s="272" t="s">
        <v>140</v>
      </c>
    </row>
    <row r="501" s="2" customFormat="1" ht="24.15" customHeight="1">
      <c r="A501" s="40"/>
      <c r="B501" s="41"/>
      <c r="C501" s="273" t="s">
        <v>803</v>
      </c>
      <c r="D501" s="273" t="s">
        <v>300</v>
      </c>
      <c r="E501" s="274" t="s">
        <v>705</v>
      </c>
      <c r="F501" s="275" t="s">
        <v>706</v>
      </c>
      <c r="G501" s="276" t="s">
        <v>267</v>
      </c>
      <c r="H501" s="277">
        <v>151.649</v>
      </c>
      <c r="I501" s="278"/>
      <c r="J501" s="279">
        <f>ROUND(I501*H501,2)</f>
        <v>0</v>
      </c>
      <c r="K501" s="280"/>
      <c r="L501" s="281"/>
      <c r="M501" s="282" t="s">
        <v>1</v>
      </c>
      <c r="N501" s="283" t="s">
        <v>44</v>
      </c>
      <c r="O501" s="93"/>
      <c r="P501" s="229">
        <f>O501*H501</f>
        <v>0</v>
      </c>
      <c r="Q501" s="229">
        <v>0.0060000000000000001</v>
      </c>
      <c r="R501" s="229">
        <f>Q501*H501</f>
        <v>0.90989399999999998</v>
      </c>
      <c r="S501" s="229">
        <v>0</v>
      </c>
      <c r="T501" s="230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31" t="s">
        <v>368</v>
      </c>
      <c r="AT501" s="231" t="s">
        <v>300</v>
      </c>
      <c r="AU501" s="231" t="s">
        <v>88</v>
      </c>
      <c r="AY501" s="19" t="s">
        <v>140</v>
      </c>
      <c r="BE501" s="232">
        <f>IF(N501="základní",J501,0)</f>
        <v>0</v>
      </c>
      <c r="BF501" s="232">
        <f>IF(N501="snížená",J501,0)</f>
        <v>0</v>
      </c>
      <c r="BG501" s="232">
        <f>IF(N501="zákl. přenesená",J501,0)</f>
        <v>0</v>
      </c>
      <c r="BH501" s="232">
        <f>IF(N501="sníž. přenesená",J501,0)</f>
        <v>0</v>
      </c>
      <c r="BI501" s="232">
        <f>IF(N501="nulová",J501,0)</f>
        <v>0</v>
      </c>
      <c r="BJ501" s="19" t="s">
        <v>86</v>
      </c>
      <c r="BK501" s="232">
        <f>ROUND(I501*H501,2)</f>
        <v>0</v>
      </c>
      <c r="BL501" s="19" t="s">
        <v>168</v>
      </c>
      <c r="BM501" s="231" t="s">
        <v>1354</v>
      </c>
    </row>
    <row r="502" s="14" customFormat="1">
      <c r="A502" s="14"/>
      <c r="B502" s="251"/>
      <c r="C502" s="252"/>
      <c r="D502" s="242" t="s">
        <v>233</v>
      </c>
      <c r="E502" s="253" t="s">
        <v>1</v>
      </c>
      <c r="F502" s="254" t="s">
        <v>1353</v>
      </c>
      <c r="G502" s="252"/>
      <c r="H502" s="255">
        <v>40.546999999999997</v>
      </c>
      <c r="I502" s="256"/>
      <c r="J502" s="252"/>
      <c r="K502" s="252"/>
      <c r="L502" s="257"/>
      <c r="M502" s="258"/>
      <c r="N502" s="259"/>
      <c r="O502" s="259"/>
      <c r="P502" s="259"/>
      <c r="Q502" s="259"/>
      <c r="R502" s="259"/>
      <c r="S502" s="259"/>
      <c r="T502" s="260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1" t="s">
        <v>233</v>
      </c>
      <c r="AU502" s="261" t="s">
        <v>88</v>
      </c>
      <c r="AV502" s="14" t="s">
        <v>88</v>
      </c>
      <c r="AW502" s="14" t="s">
        <v>35</v>
      </c>
      <c r="AX502" s="14" t="s">
        <v>79</v>
      </c>
      <c r="AY502" s="261" t="s">
        <v>140</v>
      </c>
    </row>
    <row r="503" s="14" customFormat="1">
      <c r="A503" s="14"/>
      <c r="B503" s="251"/>
      <c r="C503" s="252"/>
      <c r="D503" s="242" t="s">
        <v>233</v>
      </c>
      <c r="E503" s="253" t="s">
        <v>1</v>
      </c>
      <c r="F503" s="254" t="s">
        <v>1327</v>
      </c>
      <c r="G503" s="252"/>
      <c r="H503" s="255">
        <v>89.272000000000006</v>
      </c>
      <c r="I503" s="256"/>
      <c r="J503" s="252"/>
      <c r="K503" s="252"/>
      <c r="L503" s="257"/>
      <c r="M503" s="258"/>
      <c r="N503" s="259"/>
      <c r="O503" s="259"/>
      <c r="P503" s="259"/>
      <c r="Q503" s="259"/>
      <c r="R503" s="259"/>
      <c r="S503" s="259"/>
      <c r="T503" s="260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1" t="s">
        <v>233</v>
      </c>
      <c r="AU503" s="261" t="s">
        <v>88</v>
      </c>
      <c r="AV503" s="14" t="s">
        <v>88</v>
      </c>
      <c r="AW503" s="14" t="s">
        <v>35</v>
      </c>
      <c r="AX503" s="14" t="s">
        <v>79</v>
      </c>
      <c r="AY503" s="261" t="s">
        <v>140</v>
      </c>
    </row>
    <row r="504" s="14" customFormat="1">
      <c r="A504" s="14"/>
      <c r="B504" s="251"/>
      <c r="C504" s="252"/>
      <c r="D504" s="242" t="s">
        <v>233</v>
      </c>
      <c r="E504" s="253" t="s">
        <v>1</v>
      </c>
      <c r="F504" s="254" t="s">
        <v>1328</v>
      </c>
      <c r="G504" s="252"/>
      <c r="H504" s="255">
        <v>21.829999999999998</v>
      </c>
      <c r="I504" s="256"/>
      <c r="J504" s="252"/>
      <c r="K504" s="252"/>
      <c r="L504" s="257"/>
      <c r="M504" s="258"/>
      <c r="N504" s="259"/>
      <c r="O504" s="259"/>
      <c r="P504" s="259"/>
      <c r="Q504" s="259"/>
      <c r="R504" s="259"/>
      <c r="S504" s="259"/>
      <c r="T504" s="260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1" t="s">
        <v>233</v>
      </c>
      <c r="AU504" s="261" t="s">
        <v>88</v>
      </c>
      <c r="AV504" s="14" t="s">
        <v>88</v>
      </c>
      <c r="AW504" s="14" t="s">
        <v>35</v>
      </c>
      <c r="AX504" s="14" t="s">
        <v>79</v>
      </c>
      <c r="AY504" s="261" t="s">
        <v>140</v>
      </c>
    </row>
    <row r="505" s="15" customFormat="1">
      <c r="A505" s="15"/>
      <c r="B505" s="262"/>
      <c r="C505" s="263"/>
      <c r="D505" s="242" t="s">
        <v>233</v>
      </c>
      <c r="E505" s="264" t="s">
        <v>1</v>
      </c>
      <c r="F505" s="265" t="s">
        <v>286</v>
      </c>
      <c r="G505" s="263"/>
      <c r="H505" s="266">
        <v>151.649</v>
      </c>
      <c r="I505" s="267"/>
      <c r="J505" s="263"/>
      <c r="K505" s="263"/>
      <c r="L505" s="268"/>
      <c r="M505" s="269"/>
      <c r="N505" s="270"/>
      <c r="O505" s="270"/>
      <c r="P505" s="270"/>
      <c r="Q505" s="270"/>
      <c r="R505" s="270"/>
      <c r="S505" s="270"/>
      <c r="T505" s="271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72" t="s">
        <v>233</v>
      </c>
      <c r="AU505" s="272" t="s">
        <v>88</v>
      </c>
      <c r="AV505" s="15" t="s">
        <v>145</v>
      </c>
      <c r="AW505" s="15" t="s">
        <v>35</v>
      </c>
      <c r="AX505" s="15" t="s">
        <v>86</v>
      </c>
      <c r="AY505" s="272" t="s">
        <v>140</v>
      </c>
    </row>
    <row r="506" s="2" customFormat="1" ht="24.15" customHeight="1">
      <c r="A506" s="40"/>
      <c r="B506" s="41"/>
      <c r="C506" s="219" t="s">
        <v>807</v>
      </c>
      <c r="D506" s="219" t="s">
        <v>141</v>
      </c>
      <c r="E506" s="220" t="s">
        <v>709</v>
      </c>
      <c r="F506" s="221" t="s">
        <v>710</v>
      </c>
      <c r="G506" s="222" t="s">
        <v>247</v>
      </c>
      <c r="H506" s="223">
        <v>1.266</v>
      </c>
      <c r="I506" s="224"/>
      <c r="J506" s="225">
        <f>ROUND(I506*H506,2)</f>
        <v>0</v>
      </c>
      <c r="K506" s="226"/>
      <c r="L506" s="46"/>
      <c r="M506" s="227" t="s">
        <v>1</v>
      </c>
      <c r="N506" s="228" t="s">
        <v>44</v>
      </c>
      <c r="O506" s="93"/>
      <c r="P506" s="229">
        <f>O506*H506</f>
        <v>0</v>
      </c>
      <c r="Q506" s="229">
        <v>0</v>
      </c>
      <c r="R506" s="229">
        <f>Q506*H506</f>
        <v>0</v>
      </c>
      <c r="S506" s="229">
        <v>0</v>
      </c>
      <c r="T506" s="230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31" t="s">
        <v>168</v>
      </c>
      <c r="AT506" s="231" t="s">
        <v>141</v>
      </c>
      <c r="AU506" s="231" t="s">
        <v>88</v>
      </c>
      <c r="AY506" s="19" t="s">
        <v>140</v>
      </c>
      <c r="BE506" s="232">
        <f>IF(N506="základní",J506,0)</f>
        <v>0</v>
      </c>
      <c r="BF506" s="232">
        <f>IF(N506="snížená",J506,0)</f>
        <v>0</v>
      </c>
      <c r="BG506" s="232">
        <f>IF(N506="zákl. přenesená",J506,0)</f>
        <v>0</v>
      </c>
      <c r="BH506" s="232">
        <f>IF(N506="sníž. přenesená",J506,0)</f>
        <v>0</v>
      </c>
      <c r="BI506" s="232">
        <f>IF(N506="nulová",J506,0)</f>
        <v>0</v>
      </c>
      <c r="BJ506" s="19" t="s">
        <v>86</v>
      </c>
      <c r="BK506" s="232">
        <f>ROUND(I506*H506,2)</f>
        <v>0</v>
      </c>
      <c r="BL506" s="19" t="s">
        <v>168</v>
      </c>
      <c r="BM506" s="231" t="s">
        <v>1355</v>
      </c>
    </row>
    <row r="507" s="12" customFormat="1" ht="22.8" customHeight="1">
      <c r="A507" s="12"/>
      <c r="B507" s="205"/>
      <c r="C507" s="206"/>
      <c r="D507" s="207" t="s">
        <v>78</v>
      </c>
      <c r="E507" s="233" t="s">
        <v>1356</v>
      </c>
      <c r="F507" s="233" t="s">
        <v>1357</v>
      </c>
      <c r="G507" s="206"/>
      <c r="H507" s="206"/>
      <c r="I507" s="209"/>
      <c r="J507" s="234">
        <f>BK507</f>
        <v>0</v>
      </c>
      <c r="K507" s="206"/>
      <c r="L507" s="211"/>
      <c r="M507" s="212"/>
      <c r="N507" s="213"/>
      <c r="O507" s="213"/>
      <c r="P507" s="214">
        <f>P508</f>
        <v>0</v>
      </c>
      <c r="Q507" s="213"/>
      <c r="R507" s="214">
        <f>R508</f>
        <v>0.0021199999999999999</v>
      </c>
      <c r="S507" s="213"/>
      <c r="T507" s="215">
        <f>T508</f>
        <v>0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16" t="s">
        <v>88</v>
      </c>
      <c r="AT507" s="217" t="s">
        <v>78</v>
      </c>
      <c r="AU507" s="217" t="s">
        <v>86</v>
      </c>
      <c r="AY507" s="216" t="s">
        <v>140</v>
      </c>
      <c r="BK507" s="218">
        <f>BK508</f>
        <v>0</v>
      </c>
    </row>
    <row r="508" s="2" customFormat="1" ht="24.15" customHeight="1">
      <c r="A508" s="40"/>
      <c r="B508" s="41"/>
      <c r="C508" s="219" t="s">
        <v>811</v>
      </c>
      <c r="D508" s="219" t="s">
        <v>141</v>
      </c>
      <c r="E508" s="220" t="s">
        <v>1358</v>
      </c>
      <c r="F508" s="221" t="s">
        <v>1359</v>
      </c>
      <c r="G508" s="222" t="s">
        <v>289</v>
      </c>
      <c r="H508" s="223">
        <v>1</v>
      </c>
      <c r="I508" s="224"/>
      <c r="J508" s="225">
        <f>ROUND(I508*H508,2)</f>
        <v>0</v>
      </c>
      <c r="K508" s="226"/>
      <c r="L508" s="46"/>
      <c r="M508" s="227" t="s">
        <v>1</v>
      </c>
      <c r="N508" s="228" t="s">
        <v>44</v>
      </c>
      <c r="O508" s="93"/>
      <c r="P508" s="229">
        <f>O508*H508</f>
        <v>0</v>
      </c>
      <c r="Q508" s="229">
        <v>0.0021199999999999999</v>
      </c>
      <c r="R508" s="229">
        <f>Q508*H508</f>
        <v>0.0021199999999999999</v>
      </c>
      <c r="S508" s="229">
        <v>0</v>
      </c>
      <c r="T508" s="230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31" t="s">
        <v>168</v>
      </c>
      <c r="AT508" s="231" t="s">
        <v>141</v>
      </c>
      <c r="AU508" s="231" t="s">
        <v>88</v>
      </c>
      <c r="AY508" s="19" t="s">
        <v>140</v>
      </c>
      <c r="BE508" s="232">
        <f>IF(N508="základní",J508,0)</f>
        <v>0</v>
      </c>
      <c r="BF508" s="232">
        <f>IF(N508="snížená",J508,0)</f>
        <v>0</v>
      </c>
      <c r="BG508" s="232">
        <f>IF(N508="zákl. přenesená",J508,0)</f>
        <v>0</v>
      </c>
      <c r="BH508" s="232">
        <f>IF(N508="sníž. přenesená",J508,0)</f>
        <v>0</v>
      </c>
      <c r="BI508" s="232">
        <f>IF(N508="nulová",J508,0)</f>
        <v>0</v>
      </c>
      <c r="BJ508" s="19" t="s">
        <v>86</v>
      </c>
      <c r="BK508" s="232">
        <f>ROUND(I508*H508,2)</f>
        <v>0</v>
      </c>
      <c r="BL508" s="19" t="s">
        <v>168</v>
      </c>
      <c r="BM508" s="231" t="s">
        <v>1360</v>
      </c>
    </row>
    <row r="509" s="12" customFormat="1" ht="22.8" customHeight="1">
      <c r="A509" s="12"/>
      <c r="B509" s="205"/>
      <c r="C509" s="206"/>
      <c r="D509" s="207" t="s">
        <v>78</v>
      </c>
      <c r="E509" s="233" t="s">
        <v>712</v>
      </c>
      <c r="F509" s="233" t="s">
        <v>713</v>
      </c>
      <c r="G509" s="206"/>
      <c r="H509" s="206"/>
      <c r="I509" s="209"/>
      <c r="J509" s="234">
        <f>BK509</f>
        <v>0</v>
      </c>
      <c r="K509" s="206"/>
      <c r="L509" s="211"/>
      <c r="M509" s="212"/>
      <c r="N509" s="213"/>
      <c r="O509" s="213"/>
      <c r="P509" s="214">
        <f>SUM(P510:P516)</f>
        <v>0</v>
      </c>
      <c r="Q509" s="213"/>
      <c r="R509" s="214">
        <f>SUM(R510:R516)</f>
        <v>0.31719800000000004</v>
      </c>
      <c r="S509" s="213"/>
      <c r="T509" s="215">
        <f>SUM(T510:T516)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16" t="s">
        <v>88</v>
      </c>
      <c r="AT509" s="217" t="s">
        <v>78</v>
      </c>
      <c r="AU509" s="217" t="s">
        <v>86</v>
      </c>
      <c r="AY509" s="216" t="s">
        <v>140</v>
      </c>
      <c r="BK509" s="218">
        <f>SUM(BK510:BK516)</f>
        <v>0</v>
      </c>
    </row>
    <row r="510" s="2" customFormat="1" ht="24.15" customHeight="1">
      <c r="A510" s="40"/>
      <c r="B510" s="41"/>
      <c r="C510" s="219" t="s">
        <v>815</v>
      </c>
      <c r="D510" s="219" t="s">
        <v>141</v>
      </c>
      <c r="E510" s="220" t="s">
        <v>715</v>
      </c>
      <c r="F510" s="221" t="s">
        <v>716</v>
      </c>
      <c r="G510" s="222" t="s">
        <v>320</v>
      </c>
      <c r="H510" s="223">
        <v>36</v>
      </c>
      <c r="I510" s="224"/>
      <c r="J510" s="225">
        <f>ROUND(I510*H510,2)</f>
        <v>0</v>
      </c>
      <c r="K510" s="226"/>
      <c r="L510" s="46"/>
      <c r="M510" s="227" t="s">
        <v>1</v>
      </c>
      <c r="N510" s="228" t="s">
        <v>44</v>
      </c>
      <c r="O510" s="93"/>
      <c r="P510" s="229">
        <f>O510*H510</f>
        <v>0</v>
      </c>
      <c r="Q510" s="229">
        <v>0</v>
      </c>
      <c r="R510" s="229">
        <f>Q510*H510</f>
        <v>0</v>
      </c>
      <c r="S510" s="229">
        <v>0</v>
      </c>
      <c r="T510" s="230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31" t="s">
        <v>168</v>
      </c>
      <c r="AT510" s="231" t="s">
        <v>141</v>
      </c>
      <c r="AU510" s="231" t="s">
        <v>88</v>
      </c>
      <c r="AY510" s="19" t="s">
        <v>140</v>
      </c>
      <c r="BE510" s="232">
        <f>IF(N510="základní",J510,0)</f>
        <v>0</v>
      </c>
      <c r="BF510" s="232">
        <f>IF(N510="snížená",J510,0)</f>
        <v>0</v>
      </c>
      <c r="BG510" s="232">
        <f>IF(N510="zákl. přenesená",J510,0)</f>
        <v>0</v>
      </c>
      <c r="BH510" s="232">
        <f>IF(N510="sníž. přenesená",J510,0)</f>
        <v>0</v>
      </c>
      <c r="BI510" s="232">
        <f>IF(N510="nulová",J510,0)</f>
        <v>0</v>
      </c>
      <c r="BJ510" s="19" t="s">
        <v>86</v>
      </c>
      <c r="BK510" s="232">
        <f>ROUND(I510*H510,2)</f>
        <v>0</v>
      </c>
      <c r="BL510" s="19" t="s">
        <v>168</v>
      </c>
      <c r="BM510" s="231" t="s">
        <v>1361</v>
      </c>
    </row>
    <row r="511" s="14" customFormat="1">
      <c r="A511" s="14"/>
      <c r="B511" s="251"/>
      <c r="C511" s="252"/>
      <c r="D511" s="242" t="s">
        <v>233</v>
      </c>
      <c r="E511" s="253" t="s">
        <v>1</v>
      </c>
      <c r="F511" s="254" t="s">
        <v>1362</v>
      </c>
      <c r="G511" s="252"/>
      <c r="H511" s="255">
        <v>36</v>
      </c>
      <c r="I511" s="256"/>
      <c r="J511" s="252"/>
      <c r="K511" s="252"/>
      <c r="L511" s="257"/>
      <c r="M511" s="258"/>
      <c r="N511" s="259"/>
      <c r="O511" s="259"/>
      <c r="P511" s="259"/>
      <c r="Q511" s="259"/>
      <c r="R511" s="259"/>
      <c r="S511" s="259"/>
      <c r="T511" s="260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1" t="s">
        <v>233</v>
      </c>
      <c r="AU511" s="261" t="s">
        <v>88</v>
      </c>
      <c r="AV511" s="14" t="s">
        <v>88</v>
      </c>
      <c r="AW511" s="14" t="s">
        <v>35</v>
      </c>
      <c r="AX511" s="14" t="s">
        <v>86</v>
      </c>
      <c r="AY511" s="261" t="s">
        <v>140</v>
      </c>
    </row>
    <row r="512" s="2" customFormat="1" ht="16.5" customHeight="1">
      <c r="A512" s="40"/>
      <c r="B512" s="41"/>
      <c r="C512" s="273" t="s">
        <v>819</v>
      </c>
      <c r="D512" s="273" t="s">
        <v>300</v>
      </c>
      <c r="E512" s="274" t="s">
        <v>720</v>
      </c>
      <c r="F512" s="275" t="s">
        <v>721</v>
      </c>
      <c r="G512" s="276" t="s">
        <v>231</v>
      </c>
      <c r="H512" s="277">
        <v>0.38900000000000001</v>
      </c>
      <c r="I512" s="278"/>
      <c r="J512" s="279">
        <f>ROUND(I512*H512,2)</f>
        <v>0</v>
      </c>
      <c r="K512" s="280"/>
      <c r="L512" s="281"/>
      <c r="M512" s="282" t="s">
        <v>1</v>
      </c>
      <c r="N512" s="283" t="s">
        <v>44</v>
      </c>
      <c r="O512" s="93"/>
      <c r="P512" s="229">
        <f>O512*H512</f>
        <v>0</v>
      </c>
      <c r="Q512" s="229">
        <v>0.55000000000000004</v>
      </c>
      <c r="R512" s="229">
        <f>Q512*H512</f>
        <v>0.21395000000000003</v>
      </c>
      <c r="S512" s="229">
        <v>0</v>
      </c>
      <c r="T512" s="230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31" t="s">
        <v>368</v>
      </c>
      <c r="AT512" s="231" t="s">
        <v>300</v>
      </c>
      <c r="AU512" s="231" t="s">
        <v>88</v>
      </c>
      <c r="AY512" s="19" t="s">
        <v>140</v>
      </c>
      <c r="BE512" s="232">
        <f>IF(N512="základní",J512,0)</f>
        <v>0</v>
      </c>
      <c r="BF512" s="232">
        <f>IF(N512="snížená",J512,0)</f>
        <v>0</v>
      </c>
      <c r="BG512" s="232">
        <f>IF(N512="zákl. přenesená",J512,0)</f>
        <v>0</v>
      </c>
      <c r="BH512" s="232">
        <f>IF(N512="sníž. přenesená",J512,0)</f>
        <v>0</v>
      </c>
      <c r="BI512" s="232">
        <f>IF(N512="nulová",J512,0)</f>
        <v>0</v>
      </c>
      <c r="BJ512" s="19" t="s">
        <v>86</v>
      </c>
      <c r="BK512" s="232">
        <f>ROUND(I512*H512,2)</f>
        <v>0</v>
      </c>
      <c r="BL512" s="19" t="s">
        <v>168</v>
      </c>
      <c r="BM512" s="231" t="s">
        <v>1363</v>
      </c>
    </row>
    <row r="513" s="14" customFormat="1">
      <c r="A513" s="14"/>
      <c r="B513" s="251"/>
      <c r="C513" s="252"/>
      <c r="D513" s="242" t="s">
        <v>233</v>
      </c>
      <c r="E513" s="253" t="s">
        <v>1</v>
      </c>
      <c r="F513" s="254" t="s">
        <v>1364</v>
      </c>
      <c r="G513" s="252"/>
      <c r="H513" s="255">
        <v>0.38900000000000001</v>
      </c>
      <c r="I513" s="256"/>
      <c r="J513" s="252"/>
      <c r="K513" s="252"/>
      <c r="L513" s="257"/>
      <c r="M513" s="258"/>
      <c r="N513" s="259"/>
      <c r="O513" s="259"/>
      <c r="P513" s="259"/>
      <c r="Q513" s="259"/>
      <c r="R513" s="259"/>
      <c r="S513" s="259"/>
      <c r="T513" s="260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1" t="s">
        <v>233</v>
      </c>
      <c r="AU513" s="261" t="s">
        <v>88</v>
      </c>
      <c r="AV513" s="14" t="s">
        <v>88</v>
      </c>
      <c r="AW513" s="14" t="s">
        <v>35</v>
      </c>
      <c r="AX513" s="14" t="s">
        <v>86</v>
      </c>
      <c r="AY513" s="261" t="s">
        <v>140</v>
      </c>
    </row>
    <row r="514" s="2" customFormat="1" ht="24.15" customHeight="1">
      <c r="A514" s="40"/>
      <c r="B514" s="41"/>
      <c r="C514" s="219" t="s">
        <v>823</v>
      </c>
      <c r="D514" s="219" t="s">
        <v>141</v>
      </c>
      <c r="E514" s="220" t="s">
        <v>725</v>
      </c>
      <c r="F514" s="221" t="s">
        <v>726</v>
      </c>
      <c r="G514" s="222" t="s">
        <v>267</v>
      </c>
      <c r="H514" s="223">
        <v>7.2000000000000002</v>
      </c>
      <c r="I514" s="224"/>
      <c r="J514" s="225">
        <f>ROUND(I514*H514,2)</f>
        <v>0</v>
      </c>
      <c r="K514" s="226"/>
      <c r="L514" s="46"/>
      <c r="M514" s="227" t="s">
        <v>1</v>
      </c>
      <c r="N514" s="228" t="s">
        <v>44</v>
      </c>
      <c r="O514" s="93"/>
      <c r="P514" s="229">
        <f>O514*H514</f>
        <v>0</v>
      </c>
      <c r="Q514" s="229">
        <v>0.01434</v>
      </c>
      <c r="R514" s="229">
        <f>Q514*H514</f>
        <v>0.10324800000000001</v>
      </c>
      <c r="S514" s="229">
        <v>0</v>
      </c>
      <c r="T514" s="230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31" t="s">
        <v>168</v>
      </c>
      <c r="AT514" s="231" t="s">
        <v>141</v>
      </c>
      <c r="AU514" s="231" t="s">
        <v>88</v>
      </c>
      <c r="AY514" s="19" t="s">
        <v>140</v>
      </c>
      <c r="BE514" s="232">
        <f>IF(N514="základní",J514,0)</f>
        <v>0</v>
      </c>
      <c r="BF514" s="232">
        <f>IF(N514="snížená",J514,0)</f>
        <v>0</v>
      </c>
      <c r="BG514" s="232">
        <f>IF(N514="zákl. přenesená",J514,0)</f>
        <v>0</v>
      </c>
      <c r="BH514" s="232">
        <f>IF(N514="sníž. přenesená",J514,0)</f>
        <v>0</v>
      </c>
      <c r="BI514" s="232">
        <f>IF(N514="nulová",J514,0)</f>
        <v>0</v>
      </c>
      <c r="BJ514" s="19" t="s">
        <v>86</v>
      </c>
      <c r="BK514" s="232">
        <f>ROUND(I514*H514,2)</f>
        <v>0</v>
      </c>
      <c r="BL514" s="19" t="s">
        <v>168</v>
      </c>
      <c r="BM514" s="231" t="s">
        <v>1365</v>
      </c>
    </row>
    <row r="515" s="14" customFormat="1">
      <c r="A515" s="14"/>
      <c r="B515" s="251"/>
      <c r="C515" s="252"/>
      <c r="D515" s="242" t="s">
        <v>233</v>
      </c>
      <c r="E515" s="253" t="s">
        <v>1</v>
      </c>
      <c r="F515" s="254" t="s">
        <v>1366</v>
      </c>
      <c r="G515" s="252"/>
      <c r="H515" s="255">
        <v>7.2000000000000002</v>
      </c>
      <c r="I515" s="256"/>
      <c r="J515" s="252"/>
      <c r="K515" s="252"/>
      <c r="L515" s="257"/>
      <c r="M515" s="258"/>
      <c r="N515" s="259"/>
      <c r="O515" s="259"/>
      <c r="P515" s="259"/>
      <c r="Q515" s="259"/>
      <c r="R515" s="259"/>
      <c r="S515" s="259"/>
      <c r="T515" s="260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1" t="s">
        <v>233</v>
      </c>
      <c r="AU515" s="261" t="s">
        <v>88</v>
      </c>
      <c r="AV515" s="14" t="s">
        <v>88</v>
      </c>
      <c r="AW515" s="14" t="s">
        <v>35</v>
      </c>
      <c r="AX515" s="14" t="s">
        <v>86</v>
      </c>
      <c r="AY515" s="261" t="s">
        <v>140</v>
      </c>
    </row>
    <row r="516" s="2" customFormat="1" ht="24.15" customHeight="1">
      <c r="A516" s="40"/>
      <c r="B516" s="41"/>
      <c r="C516" s="219" t="s">
        <v>827</v>
      </c>
      <c r="D516" s="219" t="s">
        <v>141</v>
      </c>
      <c r="E516" s="220" t="s">
        <v>735</v>
      </c>
      <c r="F516" s="221" t="s">
        <v>736</v>
      </c>
      <c r="G516" s="222" t="s">
        <v>247</v>
      </c>
      <c r="H516" s="223">
        <v>0.317</v>
      </c>
      <c r="I516" s="224"/>
      <c r="J516" s="225">
        <f>ROUND(I516*H516,2)</f>
        <v>0</v>
      </c>
      <c r="K516" s="226"/>
      <c r="L516" s="46"/>
      <c r="M516" s="227" t="s">
        <v>1</v>
      </c>
      <c r="N516" s="228" t="s">
        <v>44</v>
      </c>
      <c r="O516" s="93"/>
      <c r="P516" s="229">
        <f>O516*H516</f>
        <v>0</v>
      </c>
      <c r="Q516" s="229">
        <v>0</v>
      </c>
      <c r="R516" s="229">
        <f>Q516*H516</f>
        <v>0</v>
      </c>
      <c r="S516" s="229">
        <v>0</v>
      </c>
      <c r="T516" s="230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31" t="s">
        <v>168</v>
      </c>
      <c r="AT516" s="231" t="s">
        <v>141</v>
      </c>
      <c r="AU516" s="231" t="s">
        <v>88</v>
      </c>
      <c r="AY516" s="19" t="s">
        <v>140</v>
      </c>
      <c r="BE516" s="232">
        <f>IF(N516="základní",J516,0)</f>
        <v>0</v>
      </c>
      <c r="BF516" s="232">
        <f>IF(N516="snížená",J516,0)</f>
        <v>0</v>
      </c>
      <c r="BG516" s="232">
        <f>IF(N516="zákl. přenesená",J516,0)</f>
        <v>0</v>
      </c>
      <c r="BH516" s="232">
        <f>IF(N516="sníž. přenesená",J516,0)</f>
        <v>0</v>
      </c>
      <c r="BI516" s="232">
        <f>IF(N516="nulová",J516,0)</f>
        <v>0</v>
      </c>
      <c r="BJ516" s="19" t="s">
        <v>86</v>
      </c>
      <c r="BK516" s="232">
        <f>ROUND(I516*H516,2)</f>
        <v>0</v>
      </c>
      <c r="BL516" s="19" t="s">
        <v>168</v>
      </c>
      <c r="BM516" s="231" t="s">
        <v>1367</v>
      </c>
    </row>
    <row r="517" s="12" customFormat="1" ht="22.8" customHeight="1">
      <c r="A517" s="12"/>
      <c r="B517" s="205"/>
      <c r="C517" s="206"/>
      <c r="D517" s="207" t="s">
        <v>78</v>
      </c>
      <c r="E517" s="233" t="s">
        <v>738</v>
      </c>
      <c r="F517" s="233" t="s">
        <v>739</v>
      </c>
      <c r="G517" s="206"/>
      <c r="H517" s="206"/>
      <c r="I517" s="209"/>
      <c r="J517" s="234">
        <f>BK517</f>
        <v>0</v>
      </c>
      <c r="K517" s="206"/>
      <c r="L517" s="211"/>
      <c r="M517" s="212"/>
      <c r="N517" s="213"/>
      <c r="O517" s="213"/>
      <c r="P517" s="214">
        <f>SUM(P518:P521)</f>
        <v>0</v>
      </c>
      <c r="Q517" s="213"/>
      <c r="R517" s="214">
        <f>SUM(R518:R521)</f>
        <v>1.5348649999999999</v>
      </c>
      <c r="S517" s="213"/>
      <c r="T517" s="215">
        <f>SUM(T518:T521)</f>
        <v>0</v>
      </c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R517" s="216" t="s">
        <v>88</v>
      </c>
      <c r="AT517" s="217" t="s">
        <v>78</v>
      </c>
      <c r="AU517" s="217" t="s">
        <v>86</v>
      </c>
      <c r="AY517" s="216" t="s">
        <v>140</v>
      </c>
      <c r="BK517" s="218">
        <f>SUM(BK518:BK521)</f>
        <v>0</v>
      </c>
    </row>
    <row r="518" s="2" customFormat="1" ht="24.15" customHeight="1">
      <c r="A518" s="40"/>
      <c r="B518" s="41"/>
      <c r="C518" s="219" t="s">
        <v>831</v>
      </c>
      <c r="D518" s="219" t="s">
        <v>141</v>
      </c>
      <c r="E518" s="220" t="s">
        <v>1368</v>
      </c>
      <c r="F518" s="221" t="s">
        <v>1369</v>
      </c>
      <c r="G518" s="222" t="s">
        <v>267</v>
      </c>
      <c r="H518" s="223">
        <v>125.5</v>
      </c>
      <c r="I518" s="224"/>
      <c r="J518" s="225">
        <f>ROUND(I518*H518,2)</f>
        <v>0</v>
      </c>
      <c r="K518" s="226"/>
      <c r="L518" s="46"/>
      <c r="M518" s="227" t="s">
        <v>1</v>
      </c>
      <c r="N518" s="228" t="s">
        <v>44</v>
      </c>
      <c r="O518" s="93"/>
      <c r="P518" s="229">
        <f>O518*H518</f>
        <v>0</v>
      </c>
      <c r="Q518" s="229">
        <v>0.01223</v>
      </c>
      <c r="R518" s="229">
        <f>Q518*H518</f>
        <v>1.5348649999999999</v>
      </c>
      <c r="S518" s="229">
        <v>0</v>
      </c>
      <c r="T518" s="230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31" t="s">
        <v>168</v>
      </c>
      <c r="AT518" s="231" t="s">
        <v>141</v>
      </c>
      <c r="AU518" s="231" t="s">
        <v>88</v>
      </c>
      <c r="AY518" s="19" t="s">
        <v>140</v>
      </c>
      <c r="BE518" s="232">
        <f>IF(N518="základní",J518,0)</f>
        <v>0</v>
      </c>
      <c r="BF518" s="232">
        <f>IF(N518="snížená",J518,0)</f>
        <v>0</v>
      </c>
      <c r="BG518" s="232">
        <f>IF(N518="zákl. přenesená",J518,0)</f>
        <v>0</v>
      </c>
      <c r="BH518" s="232">
        <f>IF(N518="sníž. přenesená",J518,0)</f>
        <v>0</v>
      </c>
      <c r="BI518" s="232">
        <f>IF(N518="nulová",J518,0)</f>
        <v>0</v>
      </c>
      <c r="BJ518" s="19" t="s">
        <v>86</v>
      </c>
      <c r="BK518" s="232">
        <f>ROUND(I518*H518,2)</f>
        <v>0</v>
      </c>
      <c r="BL518" s="19" t="s">
        <v>168</v>
      </c>
      <c r="BM518" s="231" t="s">
        <v>1370</v>
      </c>
    </row>
    <row r="519" s="13" customFormat="1">
      <c r="A519" s="13"/>
      <c r="B519" s="240"/>
      <c r="C519" s="241"/>
      <c r="D519" s="242" t="s">
        <v>233</v>
      </c>
      <c r="E519" s="243" t="s">
        <v>1</v>
      </c>
      <c r="F519" s="244" t="s">
        <v>564</v>
      </c>
      <c r="G519" s="241"/>
      <c r="H519" s="243" t="s">
        <v>1</v>
      </c>
      <c r="I519" s="245"/>
      <c r="J519" s="241"/>
      <c r="K519" s="241"/>
      <c r="L519" s="246"/>
      <c r="M519" s="247"/>
      <c r="N519" s="248"/>
      <c r="O519" s="248"/>
      <c r="P519" s="248"/>
      <c r="Q519" s="248"/>
      <c r="R519" s="248"/>
      <c r="S519" s="248"/>
      <c r="T519" s="249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0" t="s">
        <v>233</v>
      </c>
      <c r="AU519" s="250" t="s">
        <v>88</v>
      </c>
      <c r="AV519" s="13" t="s">
        <v>86</v>
      </c>
      <c r="AW519" s="13" t="s">
        <v>35</v>
      </c>
      <c r="AX519" s="13" t="s">
        <v>79</v>
      </c>
      <c r="AY519" s="250" t="s">
        <v>140</v>
      </c>
    </row>
    <row r="520" s="14" customFormat="1">
      <c r="A520" s="14"/>
      <c r="B520" s="251"/>
      <c r="C520" s="252"/>
      <c r="D520" s="242" t="s">
        <v>233</v>
      </c>
      <c r="E520" s="253" t="s">
        <v>1</v>
      </c>
      <c r="F520" s="254" t="s">
        <v>1339</v>
      </c>
      <c r="G520" s="252"/>
      <c r="H520" s="255">
        <v>125.5</v>
      </c>
      <c r="I520" s="256"/>
      <c r="J520" s="252"/>
      <c r="K520" s="252"/>
      <c r="L520" s="257"/>
      <c r="M520" s="258"/>
      <c r="N520" s="259"/>
      <c r="O520" s="259"/>
      <c r="P520" s="259"/>
      <c r="Q520" s="259"/>
      <c r="R520" s="259"/>
      <c r="S520" s="259"/>
      <c r="T520" s="260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1" t="s">
        <v>233</v>
      </c>
      <c r="AU520" s="261" t="s">
        <v>88</v>
      </c>
      <c r="AV520" s="14" t="s">
        <v>88</v>
      </c>
      <c r="AW520" s="14" t="s">
        <v>35</v>
      </c>
      <c r="AX520" s="14" t="s">
        <v>86</v>
      </c>
      <c r="AY520" s="261" t="s">
        <v>140</v>
      </c>
    </row>
    <row r="521" s="2" customFormat="1" ht="24.15" customHeight="1">
      <c r="A521" s="40"/>
      <c r="B521" s="41"/>
      <c r="C521" s="219" t="s">
        <v>836</v>
      </c>
      <c r="D521" s="219" t="s">
        <v>141</v>
      </c>
      <c r="E521" s="220" t="s">
        <v>756</v>
      </c>
      <c r="F521" s="221" t="s">
        <v>757</v>
      </c>
      <c r="G521" s="222" t="s">
        <v>247</v>
      </c>
      <c r="H521" s="223">
        <v>1.5349999999999999</v>
      </c>
      <c r="I521" s="224"/>
      <c r="J521" s="225">
        <f>ROUND(I521*H521,2)</f>
        <v>0</v>
      </c>
      <c r="K521" s="226"/>
      <c r="L521" s="46"/>
      <c r="M521" s="227" t="s">
        <v>1</v>
      </c>
      <c r="N521" s="228" t="s">
        <v>44</v>
      </c>
      <c r="O521" s="93"/>
      <c r="P521" s="229">
        <f>O521*H521</f>
        <v>0</v>
      </c>
      <c r="Q521" s="229">
        <v>0</v>
      </c>
      <c r="R521" s="229">
        <f>Q521*H521</f>
        <v>0</v>
      </c>
      <c r="S521" s="229">
        <v>0</v>
      </c>
      <c r="T521" s="230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31" t="s">
        <v>168</v>
      </c>
      <c r="AT521" s="231" t="s">
        <v>141</v>
      </c>
      <c r="AU521" s="231" t="s">
        <v>88</v>
      </c>
      <c r="AY521" s="19" t="s">
        <v>140</v>
      </c>
      <c r="BE521" s="232">
        <f>IF(N521="základní",J521,0)</f>
        <v>0</v>
      </c>
      <c r="BF521" s="232">
        <f>IF(N521="snížená",J521,0)</f>
        <v>0</v>
      </c>
      <c r="BG521" s="232">
        <f>IF(N521="zákl. přenesená",J521,0)</f>
        <v>0</v>
      </c>
      <c r="BH521" s="232">
        <f>IF(N521="sníž. přenesená",J521,0)</f>
        <v>0</v>
      </c>
      <c r="BI521" s="232">
        <f>IF(N521="nulová",J521,0)</f>
        <v>0</v>
      </c>
      <c r="BJ521" s="19" t="s">
        <v>86</v>
      </c>
      <c r="BK521" s="232">
        <f>ROUND(I521*H521,2)</f>
        <v>0</v>
      </c>
      <c r="BL521" s="19" t="s">
        <v>168</v>
      </c>
      <c r="BM521" s="231" t="s">
        <v>1371</v>
      </c>
    </row>
    <row r="522" s="12" customFormat="1" ht="22.8" customHeight="1">
      <c r="A522" s="12"/>
      <c r="B522" s="205"/>
      <c r="C522" s="206"/>
      <c r="D522" s="207" t="s">
        <v>78</v>
      </c>
      <c r="E522" s="233" t="s">
        <v>759</v>
      </c>
      <c r="F522" s="233" t="s">
        <v>760</v>
      </c>
      <c r="G522" s="206"/>
      <c r="H522" s="206"/>
      <c r="I522" s="209"/>
      <c r="J522" s="234">
        <f>BK522</f>
        <v>0</v>
      </c>
      <c r="K522" s="206"/>
      <c r="L522" s="211"/>
      <c r="M522" s="212"/>
      <c r="N522" s="213"/>
      <c r="O522" s="213"/>
      <c r="P522" s="214">
        <f>SUM(P523:P536)</f>
        <v>0</v>
      </c>
      <c r="Q522" s="213"/>
      <c r="R522" s="214">
        <f>SUM(R523:R536)</f>
        <v>0.179336</v>
      </c>
      <c r="S522" s="213"/>
      <c r="T522" s="215">
        <f>SUM(T523:T536)</f>
        <v>0</v>
      </c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R522" s="216" t="s">
        <v>88</v>
      </c>
      <c r="AT522" s="217" t="s">
        <v>78</v>
      </c>
      <c r="AU522" s="217" t="s">
        <v>86</v>
      </c>
      <c r="AY522" s="216" t="s">
        <v>140</v>
      </c>
      <c r="BK522" s="218">
        <f>SUM(BK523:BK536)</f>
        <v>0</v>
      </c>
    </row>
    <row r="523" s="2" customFormat="1" ht="24.15" customHeight="1">
      <c r="A523" s="40"/>
      <c r="B523" s="41"/>
      <c r="C523" s="219" t="s">
        <v>840</v>
      </c>
      <c r="D523" s="219" t="s">
        <v>141</v>
      </c>
      <c r="E523" s="220" t="s">
        <v>1372</v>
      </c>
      <c r="F523" s="221" t="s">
        <v>1373</v>
      </c>
      <c r="G523" s="222" t="s">
        <v>320</v>
      </c>
      <c r="H523" s="223">
        <v>17.399999999999999</v>
      </c>
      <c r="I523" s="224"/>
      <c r="J523" s="225">
        <f>ROUND(I523*H523,2)</f>
        <v>0</v>
      </c>
      <c r="K523" s="226"/>
      <c r="L523" s="46"/>
      <c r="M523" s="227" t="s">
        <v>1</v>
      </c>
      <c r="N523" s="228" t="s">
        <v>44</v>
      </c>
      <c r="O523" s="93"/>
      <c r="P523" s="229">
        <f>O523*H523</f>
        <v>0</v>
      </c>
      <c r="Q523" s="229">
        <v>0.0058599999999999998</v>
      </c>
      <c r="R523" s="229">
        <f>Q523*H523</f>
        <v>0.10196399999999999</v>
      </c>
      <c r="S523" s="229">
        <v>0</v>
      </c>
      <c r="T523" s="230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31" t="s">
        <v>168</v>
      </c>
      <c r="AT523" s="231" t="s">
        <v>141</v>
      </c>
      <c r="AU523" s="231" t="s">
        <v>88</v>
      </c>
      <c r="AY523" s="19" t="s">
        <v>140</v>
      </c>
      <c r="BE523" s="232">
        <f>IF(N523="základní",J523,0)</f>
        <v>0</v>
      </c>
      <c r="BF523" s="232">
        <f>IF(N523="snížená",J523,0)</f>
        <v>0</v>
      </c>
      <c r="BG523" s="232">
        <f>IF(N523="zákl. přenesená",J523,0)</f>
        <v>0</v>
      </c>
      <c r="BH523" s="232">
        <f>IF(N523="sníž. přenesená",J523,0)</f>
        <v>0</v>
      </c>
      <c r="BI523" s="232">
        <f>IF(N523="nulová",J523,0)</f>
        <v>0</v>
      </c>
      <c r="BJ523" s="19" t="s">
        <v>86</v>
      </c>
      <c r="BK523" s="232">
        <f>ROUND(I523*H523,2)</f>
        <v>0</v>
      </c>
      <c r="BL523" s="19" t="s">
        <v>168</v>
      </c>
      <c r="BM523" s="231" t="s">
        <v>1374</v>
      </c>
    </row>
    <row r="524" s="14" customFormat="1">
      <c r="A524" s="14"/>
      <c r="B524" s="251"/>
      <c r="C524" s="252"/>
      <c r="D524" s="242" t="s">
        <v>233</v>
      </c>
      <c r="E524" s="253" t="s">
        <v>1</v>
      </c>
      <c r="F524" s="254" t="s">
        <v>1375</v>
      </c>
      <c r="G524" s="252"/>
      <c r="H524" s="255">
        <v>17.399999999999999</v>
      </c>
      <c r="I524" s="256"/>
      <c r="J524" s="252"/>
      <c r="K524" s="252"/>
      <c r="L524" s="257"/>
      <c r="M524" s="258"/>
      <c r="N524" s="259"/>
      <c r="O524" s="259"/>
      <c r="P524" s="259"/>
      <c r="Q524" s="259"/>
      <c r="R524" s="259"/>
      <c r="S524" s="259"/>
      <c r="T524" s="260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1" t="s">
        <v>233</v>
      </c>
      <c r="AU524" s="261" t="s">
        <v>88</v>
      </c>
      <c r="AV524" s="14" t="s">
        <v>88</v>
      </c>
      <c r="AW524" s="14" t="s">
        <v>35</v>
      </c>
      <c r="AX524" s="14" t="s">
        <v>86</v>
      </c>
      <c r="AY524" s="261" t="s">
        <v>140</v>
      </c>
    </row>
    <row r="525" s="2" customFormat="1" ht="33" customHeight="1">
      <c r="A525" s="40"/>
      <c r="B525" s="41"/>
      <c r="C525" s="219" t="s">
        <v>844</v>
      </c>
      <c r="D525" s="219" t="s">
        <v>141</v>
      </c>
      <c r="E525" s="220" t="s">
        <v>767</v>
      </c>
      <c r="F525" s="221" t="s">
        <v>768</v>
      </c>
      <c r="G525" s="222" t="s">
        <v>320</v>
      </c>
      <c r="H525" s="223">
        <v>46.399999999999999</v>
      </c>
      <c r="I525" s="224"/>
      <c r="J525" s="225">
        <f>ROUND(I525*H525,2)</f>
        <v>0</v>
      </c>
      <c r="K525" s="226"/>
      <c r="L525" s="46"/>
      <c r="M525" s="227" t="s">
        <v>1</v>
      </c>
      <c r="N525" s="228" t="s">
        <v>44</v>
      </c>
      <c r="O525" s="93"/>
      <c r="P525" s="229">
        <f>O525*H525</f>
        <v>0</v>
      </c>
      <c r="Q525" s="229">
        <v>0</v>
      </c>
      <c r="R525" s="229">
        <f>Q525*H525</f>
        <v>0</v>
      </c>
      <c r="S525" s="229">
        <v>0</v>
      </c>
      <c r="T525" s="230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31" t="s">
        <v>168</v>
      </c>
      <c r="AT525" s="231" t="s">
        <v>141</v>
      </c>
      <c r="AU525" s="231" t="s">
        <v>88</v>
      </c>
      <c r="AY525" s="19" t="s">
        <v>140</v>
      </c>
      <c r="BE525" s="232">
        <f>IF(N525="základní",J525,0)</f>
        <v>0</v>
      </c>
      <c r="BF525" s="232">
        <f>IF(N525="snížená",J525,0)</f>
        <v>0</v>
      </c>
      <c r="BG525" s="232">
        <f>IF(N525="zákl. přenesená",J525,0)</f>
        <v>0</v>
      </c>
      <c r="BH525" s="232">
        <f>IF(N525="sníž. přenesená",J525,0)</f>
        <v>0</v>
      </c>
      <c r="BI525" s="232">
        <f>IF(N525="nulová",J525,0)</f>
        <v>0</v>
      </c>
      <c r="BJ525" s="19" t="s">
        <v>86</v>
      </c>
      <c r="BK525" s="232">
        <f>ROUND(I525*H525,2)</f>
        <v>0</v>
      </c>
      <c r="BL525" s="19" t="s">
        <v>168</v>
      </c>
      <c r="BM525" s="231" t="s">
        <v>1376</v>
      </c>
    </row>
    <row r="526" s="14" customFormat="1">
      <c r="A526" s="14"/>
      <c r="B526" s="251"/>
      <c r="C526" s="252"/>
      <c r="D526" s="242" t="s">
        <v>233</v>
      </c>
      <c r="E526" s="253" t="s">
        <v>1</v>
      </c>
      <c r="F526" s="254" t="s">
        <v>1377</v>
      </c>
      <c r="G526" s="252"/>
      <c r="H526" s="255">
        <v>46.399999999999999</v>
      </c>
      <c r="I526" s="256"/>
      <c r="J526" s="252"/>
      <c r="K526" s="252"/>
      <c r="L526" s="257"/>
      <c r="M526" s="258"/>
      <c r="N526" s="259"/>
      <c r="O526" s="259"/>
      <c r="P526" s="259"/>
      <c r="Q526" s="259"/>
      <c r="R526" s="259"/>
      <c r="S526" s="259"/>
      <c r="T526" s="260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1" t="s">
        <v>233</v>
      </c>
      <c r="AU526" s="261" t="s">
        <v>88</v>
      </c>
      <c r="AV526" s="14" t="s">
        <v>88</v>
      </c>
      <c r="AW526" s="14" t="s">
        <v>35</v>
      </c>
      <c r="AX526" s="14" t="s">
        <v>86</v>
      </c>
      <c r="AY526" s="261" t="s">
        <v>140</v>
      </c>
    </row>
    <row r="527" s="2" customFormat="1" ht="24.15" customHeight="1">
      <c r="A527" s="40"/>
      <c r="B527" s="41"/>
      <c r="C527" s="219" t="s">
        <v>848</v>
      </c>
      <c r="D527" s="219" t="s">
        <v>141</v>
      </c>
      <c r="E527" s="220" t="s">
        <v>772</v>
      </c>
      <c r="F527" s="221" t="s">
        <v>773</v>
      </c>
      <c r="G527" s="222" t="s">
        <v>320</v>
      </c>
      <c r="H527" s="223">
        <v>13.449999999999999</v>
      </c>
      <c r="I527" s="224"/>
      <c r="J527" s="225">
        <f>ROUND(I527*H527,2)</f>
        <v>0</v>
      </c>
      <c r="K527" s="226"/>
      <c r="L527" s="46"/>
      <c r="M527" s="227" t="s">
        <v>1</v>
      </c>
      <c r="N527" s="228" t="s">
        <v>44</v>
      </c>
      <c r="O527" s="93"/>
      <c r="P527" s="229">
        <f>O527*H527</f>
        <v>0</v>
      </c>
      <c r="Q527" s="229">
        <v>0</v>
      </c>
      <c r="R527" s="229">
        <f>Q527*H527</f>
        <v>0</v>
      </c>
      <c r="S527" s="229">
        <v>0</v>
      </c>
      <c r="T527" s="230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31" t="s">
        <v>168</v>
      </c>
      <c r="AT527" s="231" t="s">
        <v>141</v>
      </c>
      <c r="AU527" s="231" t="s">
        <v>88</v>
      </c>
      <c r="AY527" s="19" t="s">
        <v>140</v>
      </c>
      <c r="BE527" s="232">
        <f>IF(N527="základní",J527,0)</f>
        <v>0</v>
      </c>
      <c r="BF527" s="232">
        <f>IF(N527="snížená",J527,0)</f>
        <v>0</v>
      </c>
      <c r="BG527" s="232">
        <f>IF(N527="zákl. přenesená",J527,0)</f>
        <v>0</v>
      </c>
      <c r="BH527" s="232">
        <f>IF(N527="sníž. přenesená",J527,0)</f>
        <v>0</v>
      </c>
      <c r="BI527" s="232">
        <f>IF(N527="nulová",J527,0)</f>
        <v>0</v>
      </c>
      <c r="BJ527" s="19" t="s">
        <v>86</v>
      </c>
      <c r="BK527" s="232">
        <f>ROUND(I527*H527,2)</f>
        <v>0</v>
      </c>
      <c r="BL527" s="19" t="s">
        <v>168</v>
      </c>
      <c r="BM527" s="231" t="s">
        <v>1378</v>
      </c>
    </row>
    <row r="528" s="13" customFormat="1">
      <c r="A528" s="13"/>
      <c r="B528" s="240"/>
      <c r="C528" s="241"/>
      <c r="D528" s="242" t="s">
        <v>233</v>
      </c>
      <c r="E528" s="243" t="s">
        <v>1</v>
      </c>
      <c r="F528" s="244" t="s">
        <v>564</v>
      </c>
      <c r="G528" s="241"/>
      <c r="H528" s="243" t="s">
        <v>1</v>
      </c>
      <c r="I528" s="245"/>
      <c r="J528" s="241"/>
      <c r="K528" s="241"/>
      <c r="L528" s="246"/>
      <c r="M528" s="247"/>
      <c r="N528" s="248"/>
      <c r="O528" s="248"/>
      <c r="P528" s="248"/>
      <c r="Q528" s="248"/>
      <c r="R528" s="248"/>
      <c r="S528" s="248"/>
      <c r="T528" s="249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0" t="s">
        <v>233</v>
      </c>
      <c r="AU528" s="250" t="s">
        <v>88</v>
      </c>
      <c r="AV528" s="13" t="s">
        <v>86</v>
      </c>
      <c r="AW528" s="13" t="s">
        <v>35</v>
      </c>
      <c r="AX528" s="13" t="s">
        <v>79</v>
      </c>
      <c r="AY528" s="250" t="s">
        <v>140</v>
      </c>
    </row>
    <row r="529" s="14" customFormat="1">
      <c r="A529" s="14"/>
      <c r="B529" s="251"/>
      <c r="C529" s="252"/>
      <c r="D529" s="242" t="s">
        <v>233</v>
      </c>
      <c r="E529" s="253" t="s">
        <v>1</v>
      </c>
      <c r="F529" s="254" t="s">
        <v>1379</v>
      </c>
      <c r="G529" s="252"/>
      <c r="H529" s="255">
        <v>7.7999999999999998</v>
      </c>
      <c r="I529" s="256"/>
      <c r="J529" s="252"/>
      <c r="K529" s="252"/>
      <c r="L529" s="257"/>
      <c r="M529" s="258"/>
      <c r="N529" s="259"/>
      <c r="O529" s="259"/>
      <c r="P529" s="259"/>
      <c r="Q529" s="259"/>
      <c r="R529" s="259"/>
      <c r="S529" s="259"/>
      <c r="T529" s="260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1" t="s">
        <v>233</v>
      </c>
      <c r="AU529" s="261" t="s">
        <v>88</v>
      </c>
      <c r="AV529" s="14" t="s">
        <v>88</v>
      </c>
      <c r="AW529" s="14" t="s">
        <v>35</v>
      </c>
      <c r="AX529" s="14" t="s">
        <v>79</v>
      </c>
      <c r="AY529" s="261" t="s">
        <v>140</v>
      </c>
    </row>
    <row r="530" s="13" customFormat="1">
      <c r="A530" s="13"/>
      <c r="B530" s="240"/>
      <c r="C530" s="241"/>
      <c r="D530" s="242" t="s">
        <v>233</v>
      </c>
      <c r="E530" s="243" t="s">
        <v>1</v>
      </c>
      <c r="F530" s="244" t="s">
        <v>1117</v>
      </c>
      <c r="G530" s="241"/>
      <c r="H530" s="243" t="s">
        <v>1</v>
      </c>
      <c r="I530" s="245"/>
      <c r="J530" s="241"/>
      <c r="K530" s="241"/>
      <c r="L530" s="246"/>
      <c r="M530" s="247"/>
      <c r="N530" s="248"/>
      <c r="O530" s="248"/>
      <c r="P530" s="248"/>
      <c r="Q530" s="248"/>
      <c r="R530" s="248"/>
      <c r="S530" s="248"/>
      <c r="T530" s="249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0" t="s">
        <v>233</v>
      </c>
      <c r="AU530" s="250" t="s">
        <v>88</v>
      </c>
      <c r="AV530" s="13" t="s">
        <v>86</v>
      </c>
      <c r="AW530" s="13" t="s">
        <v>35</v>
      </c>
      <c r="AX530" s="13" t="s">
        <v>79</v>
      </c>
      <c r="AY530" s="250" t="s">
        <v>140</v>
      </c>
    </row>
    <row r="531" s="14" customFormat="1">
      <c r="A531" s="14"/>
      <c r="B531" s="251"/>
      <c r="C531" s="252"/>
      <c r="D531" s="242" t="s">
        <v>233</v>
      </c>
      <c r="E531" s="253" t="s">
        <v>1</v>
      </c>
      <c r="F531" s="254" t="s">
        <v>1380</v>
      </c>
      <c r="G531" s="252"/>
      <c r="H531" s="255">
        <v>13.449999999999999</v>
      </c>
      <c r="I531" s="256"/>
      <c r="J531" s="252"/>
      <c r="K531" s="252"/>
      <c r="L531" s="257"/>
      <c r="M531" s="258"/>
      <c r="N531" s="259"/>
      <c r="O531" s="259"/>
      <c r="P531" s="259"/>
      <c r="Q531" s="259"/>
      <c r="R531" s="259"/>
      <c r="S531" s="259"/>
      <c r="T531" s="260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1" t="s">
        <v>233</v>
      </c>
      <c r="AU531" s="261" t="s">
        <v>88</v>
      </c>
      <c r="AV531" s="14" t="s">
        <v>88</v>
      </c>
      <c r="AW531" s="14" t="s">
        <v>35</v>
      </c>
      <c r="AX531" s="14" t="s">
        <v>86</v>
      </c>
      <c r="AY531" s="261" t="s">
        <v>140</v>
      </c>
    </row>
    <row r="532" s="2" customFormat="1" ht="16.5" customHeight="1">
      <c r="A532" s="40"/>
      <c r="B532" s="41"/>
      <c r="C532" s="219" t="s">
        <v>852</v>
      </c>
      <c r="D532" s="219" t="s">
        <v>141</v>
      </c>
      <c r="E532" s="220" t="s">
        <v>779</v>
      </c>
      <c r="F532" s="221" t="s">
        <v>780</v>
      </c>
      <c r="G532" s="222" t="s">
        <v>320</v>
      </c>
      <c r="H532" s="223">
        <v>6.4000000000000004</v>
      </c>
      <c r="I532" s="224"/>
      <c r="J532" s="225">
        <f>ROUND(I532*H532,2)</f>
        <v>0</v>
      </c>
      <c r="K532" s="226"/>
      <c r="L532" s="46"/>
      <c r="M532" s="227" t="s">
        <v>1</v>
      </c>
      <c r="N532" s="228" t="s">
        <v>44</v>
      </c>
      <c r="O532" s="93"/>
      <c r="P532" s="229">
        <f>O532*H532</f>
        <v>0</v>
      </c>
      <c r="Q532" s="229">
        <v>0</v>
      </c>
      <c r="R532" s="229">
        <f>Q532*H532</f>
        <v>0</v>
      </c>
      <c r="S532" s="229">
        <v>0</v>
      </c>
      <c r="T532" s="230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31" t="s">
        <v>168</v>
      </c>
      <c r="AT532" s="231" t="s">
        <v>141</v>
      </c>
      <c r="AU532" s="231" t="s">
        <v>88</v>
      </c>
      <c r="AY532" s="19" t="s">
        <v>140</v>
      </c>
      <c r="BE532" s="232">
        <f>IF(N532="základní",J532,0)</f>
        <v>0</v>
      </c>
      <c r="BF532" s="232">
        <f>IF(N532="snížená",J532,0)</f>
        <v>0</v>
      </c>
      <c r="BG532" s="232">
        <f>IF(N532="zákl. přenesená",J532,0)</f>
        <v>0</v>
      </c>
      <c r="BH532" s="232">
        <f>IF(N532="sníž. přenesená",J532,0)</f>
        <v>0</v>
      </c>
      <c r="BI532" s="232">
        <f>IF(N532="nulová",J532,0)</f>
        <v>0</v>
      </c>
      <c r="BJ532" s="19" t="s">
        <v>86</v>
      </c>
      <c r="BK532" s="232">
        <f>ROUND(I532*H532,2)</f>
        <v>0</v>
      </c>
      <c r="BL532" s="19" t="s">
        <v>168</v>
      </c>
      <c r="BM532" s="231" t="s">
        <v>1381</v>
      </c>
    </row>
    <row r="533" s="2" customFormat="1" ht="16.5" customHeight="1">
      <c r="A533" s="40"/>
      <c r="B533" s="41"/>
      <c r="C533" s="273" t="s">
        <v>856</v>
      </c>
      <c r="D533" s="273" t="s">
        <v>300</v>
      </c>
      <c r="E533" s="274" t="s">
        <v>783</v>
      </c>
      <c r="F533" s="275" t="s">
        <v>784</v>
      </c>
      <c r="G533" s="276" t="s">
        <v>320</v>
      </c>
      <c r="H533" s="277">
        <v>6.4000000000000004</v>
      </c>
      <c r="I533" s="278"/>
      <c r="J533" s="279">
        <f>ROUND(I533*H533,2)</f>
        <v>0</v>
      </c>
      <c r="K533" s="280"/>
      <c r="L533" s="281"/>
      <c r="M533" s="282" t="s">
        <v>1</v>
      </c>
      <c r="N533" s="283" t="s">
        <v>44</v>
      </c>
      <c r="O533" s="93"/>
      <c r="P533" s="229">
        <f>O533*H533</f>
        <v>0</v>
      </c>
      <c r="Q533" s="229">
        <v>0.00164</v>
      </c>
      <c r="R533" s="229">
        <f>Q533*H533</f>
        <v>0.010496</v>
      </c>
      <c r="S533" s="229">
        <v>0</v>
      </c>
      <c r="T533" s="230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31" t="s">
        <v>368</v>
      </c>
      <c r="AT533" s="231" t="s">
        <v>300</v>
      </c>
      <c r="AU533" s="231" t="s">
        <v>88</v>
      </c>
      <c r="AY533" s="19" t="s">
        <v>140</v>
      </c>
      <c r="BE533" s="232">
        <f>IF(N533="základní",J533,0)</f>
        <v>0</v>
      </c>
      <c r="BF533" s="232">
        <f>IF(N533="snížená",J533,0)</f>
        <v>0</v>
      </c>
      <c r="BG533" s="232">
        <f>IF(N533="zákl. přenesená",J533,0)</f>
        <v>0</v>
      </c>
      <c r="BH533" s="232">
        <f>IF(N533="sníž. přenesená",J533,0)</f>
        <v>0</v>
      </c>
      <c r="BI533" s="232">
        <f>IF(N533="nulová",J533,0)</f>
        <v>0</v>
      </c>
      <c r="BJ533" s="19" t="s">
        <v>86</v>
      </c>
      <c r="BK533" s="232">
        <f>ROUND(I533*H533,2)</f>
        <v>0</v>
      </c>
      <c r="BL533" s="19" t="s">
        <v>168</v>
      </c>
      <c r="BM533" s="231" t="s">
        <v>1382</v>
      </c>
    </row>
    <row r="534" s="2" customFormat="1" ht="21.75" customHeight="1">
      <c r="A534" s="40"/>
      <c r="B534" s="41"/>
      <c r="C534" s="219" t="s">
        <v>860</v>
      </c>
      <c r="D534" s="219" t="s">
        <v>141</v>
      </c>
      <c r="E534" s="220" t="s">
        <v>787</v>
      </c>
      <c r="F534" s="221" t="s">
        <v>788</v>
      </c>
      <c r="G534" s="222" t="s">
        <v>320</v>
      </c>
      <c r="H534" s="223">
        <v>19.800000000000001</v>
      </c>
      <c r="I534" s="224"/>
      <c r="J534" s="225">
        <f>ROUND(I534*H534,2)</f>
        <v>0</v>
      </c>
      <c r="K534" s="226"/>
      <c r="L534" s="46"/>
      <c r="M534" s="227" t="s">
        <v>1</v>
      </c>
      <c r="N534" s="228" t="s">
        <v>44</v>
      </c>
      <c r="O534" s="93"/>
      <c r="P534" s="229">
        <f>O534*H534</f>
        <v>0</v>
      </c>
      <c r="Q534" s="229">
        <v>0.0032200000000000002</v>
      </c>
      <c r="R534" s="229">
        <f>Q534*H534</f>
        <v>0.063756000000000007</v>
      </c>
      <c r="S534" s="229">
        <v>0</v>
      </c>
      <c r="T534" s="230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31" t="s">
        <v>168</v>
      </c>
      <c r="AT534" s="231" t="s">
        <v>141</v>
      </c>
      <c r="AU534" s="231" t="s">
        <v>88</v>
      </c>
      <c r="AY534" s="19" t="s">
        <v>140</v>
      </c>
      <c r="BE534" s="232">
        <f>IF(N534="základní",J534,0)</f>
        <v>0</v>
      </c>
      <c r="BF534" s="232">
        <f>IF(N534="snížená",J534,0)</f>
        <v>0</v>
      </c>
      <c r="BG534" s="232">
        <f>IF(N534="zákl. přenesená",J534,0)</f>
        <v>0</v>
      </c>
      <c r="BH534" s="232">
        <f>IF(N534="sníž. přenesená",J534,0)</f>
        <v>0</v>
      </c>
      <c r="BI534" s="232">
        <f>IF(N534="nulová",J534,0)</f>
        <v>0</v>
      </c>
      <c r="BJ534" s="19" t="s">
        <v>86</v>
      </c>
      <c r="BK534" s="232">
        <f>ROUND(I534*H534,2)</f>
        <v>0</v>
      </c>
      <c r="BL534" s="19" t="s">
        <v>168</v>
      </c>
      <c r="BM534" s="231" t="s">
        <v>1383</v>
      </c>
    </row>
    <row r="535" s="2" customFormat="1" ht="24.15" customHeight="1">
      <c r="A535" s="40"/>
      <c r="B535" s="41"/>
      <c r="C535" s="219" t="s">
        <v>864</v>
      </c>
      <c r="D535" s="219" t="s">
        <v>141</v>
      </c>
      <c r="E535" s="220" t="s">
        <v>1384</v>
      </c>
      <c r="F535" s="221" t="s">
        <v>1385</v>
      </c>
      <c r="G535" s="222" t="s">
        <v>289</v>
      </c>
      <c r="H535" s="223">
        <v>1</v>
      </c>
      <c r="I535" s="224"/>
      <c r="J535" s="225">
        <f>ROUND(I535*H535,2)</f>
        <v>0</v>
      </c>
      <c r="K535" s="226"/>
      <c r="L535" s="46"/>
      <c r="M535" s="227" t="s">
        <v>1</v>
      </c>
      <c r="N535" s="228" t="s">
        <v>44</v>
      </c>
      <c r="O535" s="93"/>
      <c r="P535" s="229">
        <f>O535*H535</f>
        <v>0</v>
      </c>
      <c r="Q535" s="229">
        <v>0.0031199999999999999</v>
      </c>
      <c r="R535" s="229">
        <f>Q535*H535</f>
        <v>0.0031199999999999999</v>
      </c>
      <c r="S535" s="229">
        <v>0</v>
      </c>
      <c r="T535" s="230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31" t="s">
        <v>168</v>
      </c>
      <c r="AT535" s="231" t="s">
        <v>141</v>
      </c>
      <c r="AU535" s="231" t="s">
        <v>88</v>
      </c>
      <c r="AY535" s="19" t="s">
        <v>140</v>
      </c>
      <c r="BE535" s="232">
        <f>IF(N535="základní",J535,0)</f>
        <v>0</v>
      </c>
      <c r="BF535" s="232">
        <f>IF(N535="snížená",J535,0)</f>
        <v>0</v>
      </c>
      <c r="BG535" s="232">
        <f>IF(N535="zákl. přenesená",J535,0)</f>
        <v>0</v>
      </c>
      <c r="BH535" s="232">
        <f>IF(N535="sníž. přenesená",J535,0)</f>
        <v>0</v>
      </c>
      <c r="BI535" s="232">
        <f>IF(N535="nulová",J535,0)</f>
        <v>0</v>
      </c>
      <c r="BJ535" s="19" t="s">
        <v>86</v>
      </c>
      <c r="BK535" s="232">
        <f>ROUND(I535*H535,2)</f>
        <v>0</v>
      </c>
      <c r="BL535" s="19" t="s">
        <v>168</v>
      </c>
      <c r="BM535" s="231" t="s">
        <v>1386</v>
      </c>
    </row>
    <row r="536" s="2" customFormat="1" ht="24.15" customHeight="1">
      <c r="A536" s="40"/>
      <c r="B536" s="41"/>
      <c r="C536" s="219" t="s">
        <v>868</v>
      </c>
      <c r="D536" s="219" t="s">
        <v>141</v>
      </c>
      <c r="E536" s="220" t="s">
        <v>791</v>
      </c>
      <c r="F536" s="221" t="s">
        <v>792</v>
      </c>
      <c r="G536" s="222" t="s">
        <v>247</v>
      </c>
      <c r="H536" s="223">
        <v>0.17899999999999999</v>
      </c>
      <c r="I536" s="224"/>
      <c r="J536" s="225">
        <f>ROUND(I536*H536,2)</f>
        <v>0</v>
      </c>
      <c r="K536" s="226"/>
      <c r="L536" s="46"/>
      <c r="M536" s="227" t="s">
        <v>1</v>
      </c>
      <c r="N536" s="228" t="s">
        <v>44</v>
      </c>
      <c r="O536" s="93"/>
      <c r="P536" s="229">
        <f>O536*H536</f>
        <v>0</v>
      </c>
      <c r="Q536" s="229">
        <v>0</v>
      </c>
      <c r="R536" s="229">
        <f>Q536*H536</f>
        <v>0</v>
      </c>
      <c r="S536" s="229">
        <v>0</v>
      </c>
      <c r="T536" s="230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31" t="s">
        <v>168</v>
      </c>
      <c r="AT536" s="231" t="s">
        <v>141</v>
      </c>
      <c r="AU536" s="231" t="s">
        <v>88</v>
      </c>
      <c r="AY536" s="19" t="s">
        <v>140</v>
      </c>
      <c r="BE536" s="232">
        <f>IF(N536="základní",J536,0)</f>
        <v>0</v>
      </c>
      <c r="BF536" s="232">
        <f>IF(N536="snížená",J536,0)</f>
        <v>0</v>
      </c>
      <c r="BG536" s="232">
        <f>IF(N536="zákl. přenesená",J536,0)</f>
        <v>0</v>
      </c>
      <c r="BH536" s="232">
        <f>IF(N536="sníž. přenesená",J536,0)</f>
        <v>0</v>
      </c>
      <c r="BI536" s="232">
        <f>IF(N536="nulová",J536,0)</f>
        <v>0</v>
      </c>
      <c r="BJ536" s="19" t="s">
        <v>86</v>
      </c>
      <c r="BK536" s="232">
        <f>ROUND(I536*H536,2)</f>
        <v>0</v>
      </c>
      <c r="BL536" s="19" t="s">
        <v>168</v>
      </c>
      <c r="BM536" s="231" t="s">
        <v>1387</v>
      </c>
    </row>
    <row r="537" s="12" customFormat="1" ht="22.8" customHeight="1">
      <c r="A537" s="12"/>
      <c r="B537" s="205"/>
      <c r="C537" s="206"/>
      <c r="D537" s="207" t="s">
        <v>78</v>
      </c>
      <c r="E537" s="233" t="s">
        <v>794</v>
      </c>
      <c r="F537" s="233" t="s">
        <v>795</v>
      </c>
      <c r="G537" s="206"/>
      <c r="H537" s="206"/>
      <c r="I537" s="209"/>
      <c r="J537" s="234">
        <f>BK537</f>
        <v>0</v>
      </c>
      <c r="K537" s="206"/>
      <c r="L537" s="211"/>
      <c r="M537" s="212"/>
      <c r="N537" s="213"/>
      <c r="O537" s="213"/>
      <c r="P537" s="214">
        <f>SUM(P538:P589)</f>
        <v>0</v>
      </c>
      <c r="Q537" s="213"/>
      <c r="R537" s="214">
        <f>SUM(R538:R589)</f>
        <v>0.48618999999999996</v>
      </c>
      <c r="S537" s="213"/>
      <c r="T537" s="215">
        <f>SUM(T538:T589)</f>
        <v>0</v>
      </c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R537" s="216" t="s">
        <v>88</v>
      </c>
      <c r="AT537" s="217" t="s">
        <v>78</v>
      </c>
      <c r="AU537" s="217" t="s">
        <v>86</v>
      </c>
      <c r="AY537" s="216" t="s">
        <v>140</v>
      </c>
      <c r="BK537" s="218">
        <f>SUM(BK538:BK589)</f>
        <v>0</v>
      </c>
    </row>
    <row r="538" s="2" customFormat="1" ht="24.15" customHeight="1">
      <c r="A538" s="40"/>
      <c r="B538" s="41"/>
      <c r="C538" s="219" t="s">
        <v>872</v>
      </c>
      <c r="D538" s="219" t="s">
        <v>141</v>
      </c>
      <c r="E538" s="220" t="s">
        <v>797</v>
      </c>
      <c r="F538" s="221" t="s">
        <v>798</v>
      </c>
      <c r="G538" s="222" t="s">
        <v>267</v>
      </c>
      <c r="H538" s="223">
        <v>29.751000000000001</v>
      </c>
      <c r="I538" s="224"/>
      <c r="J538" s="225">
        <f>ROUND(I538*H538,2)</f>
        <v>0</v>
      </c>
      <c r="K538" s="226"/>
      <c r="L538" s="46"/>
      <c r="M538" s="227" t="s">
        <v>1</v>
      </c>
      <c r="N538" s="228" t="s">
        <v>44</v>
      </c>
      <c r="O538" s="93"/>
      <c r="P538" s="229">
        <f>O538*H538</f>
        <v>0</v>
      </c>
      <c r="Q538" s="229">
        <v>0</v>
      </c>
      <c r="R538" s="229">
        <f>Q538*H538</f>
        <v>0</v>
      </c>
      <c r="S538" s="229">
        <v>0</v>
      </c>
      <c r="T538" s="230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31" t="s">
        <v>168</v>
      </c>
      <c r="AT538" s="231" t="s">
        <v>141</v>
      </c>
      <c r="AU538" s="231" t="s">
        <v>88</v>
      </c>
      <c r="AY538" s="19" t="s">
        <v>140</v>
      </c>
      <c r="BE538" s="232">
        <f>IF(N538="základní",J538,0)</f>
        <v>0</v>
      </c>
      <c r="BF538" s="232">
        <f>IF(N538="snížená",J538,0)</f>
        <v>0</v>
      </c>
      <c r="BG538" s="232">
        <f>IF(N538="zákl. přenesená",J538,0)</f>
        <v>0</v>
      </c>
      <c r="BH538" s="232">
        <f>IF(N538="sníž. přenesená",J538,0)</f>
        <v>0</v>
      </c>
      <c r="BI538" s="232">
        <f>IF(N538="nulová",J538,0)</f>
        <v>0</v>
      </c>
      <c r="BJ538" s="19" t="s">
        <v>86</v>
      </c>
      <c r="BK538" s="232">
        <f>ROUND(I538*H538,2)</f>
        <v>0</v>
      </c>
      <c r="BL538" s="19" t="s">
        <v>168</v>
      </c>
      <c r="BM538" s="231" t="s">
        <v>1388</v>
      </c>
    </row>
    <row r="539" s="13" customFormat="1">
      <c r="A539" s="13"/>
      <c r="B539" s="240"/>
      <c r="C539" s="241"/>
      <c r="D539" s="242" t="s">
        <v>233</v>
      </c>
      <c r="E539" s="243" t="s">
        <v>1</v>
      </c>
      <c r="F539" s="244" t="s">
        <v>564</v>
      </c>
      <c r="G539" s="241"/>
      <c r="H539" s="243" t="s">
        <v>1</v>
      </c>
      <c r="I539" s="245"/>
      <c r="J539" s="241"/>
      <c r="K539" s="241"/>
      <c r="L539" s="246"/>
      <c r="M539" s="247"/>
      <c r="N539" s="248"/>
      <c r="O539" s="248"/>
      <c r="P539" s="248"/>
      <c r="Q539" s="248"/>
      <c r="R539" s="248"/>
      <c r="S539" s="248"/>
      <c r="T539" s="249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0" t="s">
        <v>233</v>
      </c>
      <c r="AU539" s="250" t="s">
        <v>88</v>
      </c>
      <c r="AV539" s="13" t="s">
        <v>86</v>
      </c>
      <c r="AW539" s="13" t="s">
        <v>35</v>
      </c>
      <c r="AX539" s="13" t="s">
        <v>79</v>
      </c>
      <c r="AY539" s="250" t="s">
        <v>140</v>
      </c>
    </row>
    <row r="540" s="14" customFormat="1">
      <c r="A540" s="14"/>
      <c r="B540" s="251"/>
      <c r="C540" s="252"/>
      <c r="D540" s="242" t="s">
        <v>233</v>
      </c>
      <c r="E540" s="253" t="s">
        <v>1</v>
      </c>
      <c r="F540" s="254" t="s">
        <v>1389</v>
      </c>
      <c r="G540" s="252"/>
      <c r="H540" s="255">
        <v>14.976000000000001</v>
      </c>
      <c r="I540" s="256"/>
      <c r="J540" s="252"/>
      <c r="K540" s="252"/>
      <c r="L540" s="257"/>
      <c r="M540" s="258"/>
      <c r="N540" s="259"/>
      <c r="O540" s="259"/>
      <c r="P540" s="259"/>
      <c r="Q540" s="259"/>
      <c r="R540" s="259"/>
      <c r="S540" s="259"/>
      <c r="T540" s="260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1" t="s">
        <v>233</v>
      </c>
      <c r="AU540" s="261" t="s">
        <v>88</v>
      </c>
      <c r="AV540" s="14" t="s">
        <v>88</v>
      </c>
      <c r="AW540" s="14" t="s">
        <v>35</v>
      </c>
      <c r="AX540" s="14" t="s">
        <v>79</v>
      </c>
      <c r="AY540" s="261" t="s">
        <v>140</v>
      </c>
    </row>
    <row r="541" s="13" customFormat="1">
      <c r="A541" s="13"/>
      <c r="B541" s="240"/>
      <c r="C541" s="241"/>
      <c r="D541" s="242" t="s">
        <v>233</v>
      </c>
      <c r="E541" s="243" t="s">
        <v>1</v>
      </c>
      <c r="F541" s="244" t="s">
        <v>1117</v>
      </c>
      <c r="G541" s="241"/>
      <c r="H541" s="243" t="s">
        <v>1</v>
      </c>
      <c r="I541" s="245"/>
      <c r="J541" s="241"/>
      <c r="K541" s="241"/>
      <c r="L541" s="246"/>
      <c r="M541" s="247"/>
      <c r="N541" s="248"/>
      <c r="O541" s="248"/>
      <c r="P541" s="248"/>
      <c r="Q541" s="248"/>
      <c r="R541" s="248"/>
      <c r="S541" s="248"/>
      <c r="T541" s="249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0" t="s">
        <v>233</v>
      </c>
      <c r="AU541" s="250" t="s">
        <v>88</v>
      </c>
      <c r="AV541" s="13" t="s">
        <v>86</v>
      </c>
      <c r="AW541" s="13" t="s">
        <v>35</v>
      </c>
      <c r="AX541" s="13" t="s">
        <v>79</v>
      </c>
      <c r="AY541" s="250" t="s">
        <v>140</v>
      </c>
    </row>
    <row r="542" s="14" customFormat="1">
      <c r="A542" s="14"/>
      <c r="B542" s="251"/>
      <c r="C542" s="252"/>
      <c r="D542" s="242" t="s">
        <v>233</v>
      </c>
      <c r="E542" s="253" t="s">
        <v>1</v>
      </c>
      <c r="F542" s="254" t="s">
        <v>1390</v>
      </c>
      <c r="G542" s="252"/>
      <c r="H542" s="255">
        <v>14.775</v>
      </c>
      <c r="I542" s="256"/>
      <c r="J542" s="252"/>
      <c r="K542" s="252"/>
      <c r="L542" s="257"/>
      <c r="M542" s="258"/>
      <c r="N542" s="259"/>
      <c r="O542" s="259"/>
      <c r="P542" s="259"/>
      <c r="Q542" s="259"/>
      <c r="R542" s="259"/>
      <c r="S542" s="259"/>
      <c r="T542" s="260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1" t="s">
        <v>233</v>
      </c>
      <c r="AU542" s="261" t="s">
        <v>88</v>
      </c>
      <c r="AV542" s="14" t="s">
        <v>88</v>
      </c>
      <c r="AW542" s="14" t="s">
        <v>35</v>
      </c>
      <c r="AX542" s="14" t="s">
        <v>79</v>
      </c>
      <c r="AY542" s="261" t="s">
        <v>140</v>
      </c>
    </row>
    <row r="543" s="15" customFormat="1">
      <c r="A543" s="15"/>
      <c r="B543" s="262"/>
      <c r="C543" s="263"/>
      <c r="D543" s="242" t="s">
        <v>233</v>
      </c>
      <c r="E543" s="264" t="s">
        <v>1</v>
      </c>
      <c r="F543" s="265" t="s">
        <v>286</v>
      </c>
      <c r="G543" s="263"/>
      <c r="H543" s="266">
        <v>29.751000000000001</v>
      </c>
      <c r="I543" s="267"/>
      <c r="J543" s="263"/>
      <c r="K543" s="263"/>
      <c r="L543" s="268"/>
      <c r="M543" s="269"/>
      <c r="N543" s="270"/>
      <c r="O543" s="270"/>
      <c r="P543" s="270"/>
      <c r="Q543" s="270"/>
      <c r="R543" s="270"/>
      <c r="S543" s="270"/>
      <c r="T543" s="271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72" t="s">
        <v>233</v>
      </c>
      <c r="AU543" s="272" t="s">
        <v>88</v>
      </c>
      <c r="AV543" s="15" t="s">
        <v>145</v>
      </c>
      <c r="AW543" s="15" t="s">
        <v>35</v>
      </c>
      <c r="AX543" s="15" t="s">
        <v>86</v>
      </c>
      <c r="AY543" s="272" t="s">
        <v>140</v>
      </c>
    </row>
    <row r="544" s="2" customFormat="1" ht="21.75" customHeight="1">
      <c r="A544" s="40"/>
      <c r="B544" s="41"/>
      <c r="C544" s="273" t="s">
        <v>876</v>
      </c>
      <c r="D544" s="273" t="s">
        <v>300</v>
      </c>
      <c r="E544" s="274" t="s">
        <v>804</v>
      </c>
      <c r="F544" s="275" t="s">
        <v>1391</v>
      </c>
      <c r="G544" s="276" t="s">
        <v>289</v>
      </c>
      <c r="H544" s="277">
        <v>3</v>
      </c>
      <c r="I544" s="278"/>
      <c r="J544" s="279">
        <f>ROUND(I544*H544,2)</f>
        <v>0</v>
      </c>
      <c r="K544" s="280"/>
      <c r="L544" s="281"/>
      <c r="M544" s="282" t="s">
        <v>1</v>
      </c>
      <c r="N544" s="283" t="s">
        <v>44</v>
      </c>
      <c r="O544" s="93"/>
      <c r="P544" s="229">
        <f>O544*H544</f>
        <v>0</v>
      </c>
      <c r="Q544" s="229">
        <v>0.024899999999999999</v>
      </c>
      <c r="R544" s="229">
        <f>Q544*H544</f>
        <v>0.074699999999999989</v>
      </c>
      <c r="S544" s="229">
        <v>0</v>
      </c>
      <c r="T544" s="230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31" t="s">
        <v>368</v>
      </c>
      <c r="AT544" s="231" t="s">
        <v>300</v>
      </c>
      <c r="AU544" s="231" t="s">
        <v>88</v>
      </c>
      <c r="AY544" s="19" t="s">
        <v>140</v>
      </c>
      <c r="BE544" s="232">
        <f>IF(N544="základní",J544,0)</f>
        <v>0</v>
      </c>
      <c r="BF544" s="232">
        <f>IF(N544="snížená",J544,0)</f>
        <v>0</v>
      </c>
      <c r="BG544" s="232">
        <f>IF(N544="zákl. přenesená",J544,0)</f>
        <v>0</v>
      </c>
      <c r="BH544" s="232">
        <f>IF(N544="sníž. přenesená",J544,0)</f>
        <v>0</v>
      </c>
      <c r="BI544" s="232">
        <f>IF(N544="nulová",J544,0)</f>
        <v>0</v>
      </c>
      <c r="BJ544" s="19" t="s">
        <v>86</v>
      </c>
      <c r="BK544" s="232">
        <f>ROUND(I544*H544,2)</f>
        <v>0</v>
      </c>
      <c r="BL544" s="19" t="s">
        <v>168</v>
      </c>
      <c r="BM544" s="231" t="s">
        <v>1392</v>
      </c>
    </row>
    <row r="545" s="2" customFormat="1" ht="21.75" customHeight="1">
      <c r="A545" s="40"/>
      <c r="B545" s="41"/>
      <c r="C545" s="273" t="s">
        <v>880</v>
      </c>
      <c r="D545" s="273" t="s">
        <v>300</v>
      </c>
      <c r="E545" s="274" t="s">
        <v>808</v>
      </c>
      <c r="F545" s="275" t="s">
        <v>1393</v>
      </c>
      <c r="G545" s="276" t="s">
        <v>289</v>
      </c>
      <c r="H545" s="277">
        <v>1</v>
      </c>
      <c r="I545" s="278"/>
      <c r="J545" s="279">
        <f>ROUND(I545*H545,2)</f>
        <v>0</v>
      </c>
      <c r="K545" s="280"/>
      <c r="L545" s="281"/>
      <c r="M545" s="282" t="s">
        <v>1</v>
      </c>
      <c r="N545" s="283" t="s">
        <v>44</v>
      </c>
      <c r="O545" s="93"/>
      <c r="P545" s="229">
        <f>O545*H545</f>
        <v>0</v>
      </c>
      <c r="Q545" s="229">
        <v>0.024899999999999999</v>
      </c>
      <c r="R545" s="229">
        <f>Q545*H545</f>
        <v>0.024899999999999999</v>
      </c>
      <c r="S545" s="229">
        <v>0</v>
      </c>
      <c r="T545" s="230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31" t="s">
        <v>368</v>
      </c>
      <c r="AT545" s="231" t="s">
        <v>300</v>
      </c>
      <c r="AU545" s="231" t="s">
        <v>88</v>
      </c>
      <c r="AY545" s="19" t="s">
        <v>140</v>
      </c>
      <c r="BE545" s="232">
        <f>IF(N545="základní",J545,0)</f>
        <v>0</v>
      </c>
      <c r="BF545" s="232">
        <f>IF(N545="snížená",J545,0)</f>
        <v>0</v>
      </c>
      <c r="BG545" s="232">
        <f>IF(N545="zákl. přenesená",J545,0)</f>
        <v>0</v>
      </c>
      <c r="BH545" s="232">
        <f>IF(N545="sníž. přenesená",J545,0)</f>
        <v>0</v>
      </c>
      <c r="BI545" s="232">
        <f>IF(N545="nulová",J545,0)</f>
        <v>0</v>
      </c>
      <c r="BJ545" s="19" t="s">
        <v>86</v>
      </c>
      <c r="BK545" s="232">
        <f>ROUND(I545*H545,2)</f>
        <v>0</v>
      </c>
      <c r="BL545" s="19" t="s">
        <v>168</v>
      </c>
      <c r="BM545" s="231" t="s">
        <v>1394</v>
      </c>
    </row>
    <row r="546" s="2" customFormat="1" ht="21.75" customHeight="1">
      <c r="A546" s="40"/>
      <c r="B546" s="41"/>
      <c r="C546" s="273" t="s">
        <v>884</v>
      </c>
      <c r="D546" s="273" t="s">
        <v>300</v>
      </c>
      <c r="E546" s="274" t="s">
        <v>812</v>
      </c>
      <c r="F546" s="275" t="s">
        <v>1395</v>
      </c>
      <c r="G546" s="276" t="s">
        <v>289</v>
      </c>
      <c r="H546" s="277">
        <v>2</v>
      </c>
      <c r="I546" s="278"/>
      <c r="J546" s="279">
        <f>ROUND(I546*H546,2)</f>
        <v>0</v>
      </c>
      <c r="K546" s="280"/>
      <c r="L546" s="281"/>
      <c r="M546" s="282" t="s">
        <v>1</v>
      </c>
      <c r="N546" s="283" t="s">
        <v>44</v>
      </c>
      <c r="O546" s="93"/>
      <c r="P546" s="229">
        <f>O546*H546</f>
        <v>0</v>
      </c>
      <c r="Q546" s="229">
        <v>0.024899999999999999</v>
      </c>
      <c r="R546" s="229">
        <f>Q546*H546</f>
        <v>0.049799999999999997</v>
      </c>
      <c r="S546" s="229">
        <v>0</v>
      </c>
      <c r="T546" s="230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31" t="s">
        <v>368</v>
      </c>
      <c r="AT546" s="231" t="s">
        <v>300</v>
      </c>
      <c r="AU546" s="231" t="s">
        <v>88</v>
      </c>
      <c r="AY546" s="19" t="s">
        <v>140</v>
      </c>
      <c r="BE546" s="232">
        <f>IF(N546="základní",J546,0)</f>
        <v>0</v>
      </c>
      <c r="BF546" s="232">
        <f>IF(N546="snížená",J546,0)</f>
        <v>0</v>
      </c>
      <c r="BG546" s="232">
        <f>IF(N546="zákl. přenesená",J546,0)</f>
        <v>0</v>
      </c>
      <c r="BH546" s="232">
        <f>IF(N546="sníž. přenesená",J546,0)</f>
        <v>0</v>
      </c>
      <c r="BI546" s="232">
        <f>IF(N546="nulová",J546,0)</f>
        <v>0</v>
      </c>
      <c r="BJ546" s="19" t="s">
        <v>86</v>
      </c>
      <c r="BK546" s="232">
        <f>ROUND(I546*H546,2)</f>
        <v>0</v>
      </c>
      <c r="BL546" s="19" t="s">
        <v>168</v>
      </c>
      <c r="BM546" s="231" t="s">
        <v>1396</v>
      </c>
    </row>
    <row r="547" s="2" customFormat="1" ht="21.75" customHeight="1">
      <c r="A547" s="40"/>
      <c r="B547" s="41"/>
      <c r="C547" s="273" t="s">
        <v>888</v>
      </c>
      <c r="D547" s="273" t="s">
        <v>300</v>
      </c>
      <c r="E547" s="274" t="s">
        <v>816</v>
      </c>
      <c r="F547" s="275" t="s">
        <v>1397</v>
      </c>
      <c r="G547" s="276" t="s">
        <v>289</v>
      </c>
      <c r="H547" s="277">
        <v>2</v>
      </c>
      <c r="I547" s="278"/>
      <c r="J547" s="279">
        <f>ROUND(I547*H547,2)</f>
        <v>0</v>
      </c>
      <c r="K547" s="280"/>
      <c r="L547" s="281"/>
      <c r="M547" s="282" t="s">
        <v>1</v>
      </c>
      <c r="N547" s="283" t="s">
        <v>44</v>
      </c>
      <c r="O547" s="93"/>
      <c r="P547" s="229">
        <f>O547*H547</f>
        <v>0</v>
      </c>
      <c r="Q547" s="229">
        <v>0.024899999999999999</v>
      </c>
      <c r="R547" s="229">
        <f>Q547*H547</f>
        <v>0.049799999999999997</v>
      </c>
      <c r="S547" s="229">
        <v>0</v>
      </c>
      <c r="T547" s="230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31" t="s">
        <v>368</v>
      </c>
      <c r="AT547" s="231" t="s">
        <v>300</v>
      </c>
      <c r="AU547" s="231" t="s">
        <v>88</v>
      </c>
      <c r="AY547" s="19" t="s">
        <v>140</v>
      </c>
      <c r="BE547" s="232">
        <f>IF(N547="základní",J547,0)</f>
        <v>0</v>
      </c>
      <c r="BF547" s="232">
        <f>IF(N547="snížená",J547,0)</f>
        <v>0</v>
      </c>
      <c r="BG547" s="232">
        <f>IF(N547="zákl. přenesená",J547,0)</f>
        <v>0</v>
      </c>
      <c r="BH547" s="232">
        <f>IF(N547="sníž. přenesená",J547,0)</f>
        <v>0</v>
      </c>
      <c r="BI547" s="232">
        <f>IF(N547="nulová",J547,0)</f>
        <v>0</v>
      </c>
      <c r="BJ547" s="19" t="s">
        <v>86</v>
      </c>
      <c r="BK547" s="232">
        <f>ROUND(I547*H547,2)</f>
        <v>0</v>
      </c>
      <c r="BL547" s="19" t="s">
        <v>168</v>
      </c>
      <c r="BM547" s="231" t="s">
        <v>1398</v>
      </c>
    </row>
    <row r="548" s="2" customFormat="1" ht="21.75" customHeight="1">
      <c r="A548" s="40"/>
      <c r="B548" s="41"/>
      <c r="C548" s="273" t="s">
        <v>892</v>
      </c>
      <c r="D548" s="273" t="s">
        <v>300</v>
      </c>
      <c r="E548" s="274" t="s">
        <v>820</v>
      </c>
      <c r="F548" s="275" t="s">
        <v>1399</v>
      </c>
      <c r="G548" s="276" t="s">
        <v>289</v>
      </c>
      <c r="H548" s="277">
        <v>1</v>
      </c>
      <c r="I548" s="278"/>
      <c r="J548" s="279">
        <f>ROUND(I548*H548,2)</f>
        <v>0</v>
      </c>
      <c r="K548" s="280"/>
      <c r="L548" s="281"/>
      <c r="M548" s="282" t="s">
        <v>1</v>
      </c>
      <c r="N548" s="283" t="s">
        <v>44</v>
      </c>
      <c r="O548" s="93"/>
      <c r="P548" s="229">
        <f>O548*H548</f>
        <v>0</v>
      </c>
      <c r="Q548" s="229">
        <v>0.024899999999999999</v>
      </c>
      <c r="R548" s="229">
        <f>Q548*H548</f>
        <v>0.024899999999999999</v>
      </c>
      <c r="S548" s="229">
        <v>0</v>
      </c>
      <c r="T548" s="230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31" t="s">
        <v>368</v>
      </c>
      <c r="AT548" s="231" t="s">
        <v>300</v>
      </c>
      <c r="AU548" s="231" t="s">
        <v>88</v>
      </c>
      <c r="AY548" s="19" t="s">
        <v>140</v>
      </c>
      <c r="BE548" s="232">
        <f>IF(N548="základní",J548,0)</f>
        <v>0</v>
      </c>
      <c r="BF548" s="232">
        <f>IF(N548="snížená",J548,0)</f>
        <v>0</v>
      </c>
      <c r="BG548" s="232">
        <f>IF(N548="zákl. přenesená",J548,0)</f>
        <v>0</v>
      </c>
      <c r="BH548" s="232">
        <f>IF(N548="sníž. přenesená",J548,0)</f>
        <v>0</v>
      </c>
      <c r="BI548" s="232">
        <f>IF(N548="nulová",J548,0)</f>
        <v>0</v>
      </c>
      <c r="BJ548" s="19" t="s">
        <v>86</v>
      </c>
      <c r="BK548" s="232">
        <f>ROUND(I548*H548,2)</f>
        <v>0</v>
      </c>
      <c r="BL548" s="19" t="s">
        <v>168</v>
      </c>
      <c r="BM548" s="231" t="s">
        <v>1400</v>
      </c>
    </row>
    <row r="549" s="2" customFormat="1" ht="21.75" customHeight="1">
      <c r="A549" s="40"/>
      <c r="B549" s="41"/>
      <c r="C549" s="273" t="s">
        <v>896</v>
      </c>
      <c r="D549" s="273" t="s">
        <v>300</v>
      </c>
      <c r="E549" s="274" t="s">
        <v>824</v>
      </c>
      <c r="F549" s="275" t="s">
        <v>1401</v>
      </c>
      <c r="G549" s="276" t="s">
        <v>289</v>
      </c>
      <c r="H549" s="277">
        <v>1</v>
      </c>
      <c r="I549" s="278"/>
      <c r="J549" s="279">
        <f>ROUND(I549*H549,2)</f>
        <v>0</v>
      </c>
      <c r="K549" s="280"/>
      <c r="L549" s="281"/>
      <c r="M549" s="282" t="s">
        <v>1</v>
      </c>
      <c r="N549" s="283" t="s">
        <v>44</v>
      </c>
      <c r="O549" s="93"/>
      <c r="P549" s="229">
        <f>O549*H549</f>
        <v>0</v>
      </c>
      <c r="Q549" s="229">
        <v>0.024899999999999999</v>
      </c>
      <c r="R549" s="229">
        <f>Q549*H549</f>
        <v>0.024899999999999999</v>
      </c>
      <c r="S549" s="229">
        <v>0</v>
      </c>
      <c r="T549" s="230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31" t="s">
        <v>368</v>
      </c>
      <c r="AT549" s="231" t="s">
        <v>300</v>
      </c>
      <c r="AU549" s="231" t="s">
        <v>88</v>
      </c>
      <c r="AY549" s="19" t="s">
        <v>140</v>
      </c>
      <c r="BE549" s="232">
        <f>IF(N549="základní",J549,0)</f>
        <v>0</v>
      </c>
      <c r="BF549" s="232">
        <f>IF(N549="snížená",J549,0)</f>
        <v>0</v>
      </c>
      <c r="BG549" s="232">
        <f>IF(N549="zákl. přenesená",J549,0)</f>
        <v>0</v>
      </c>
      <c r="BH549" s="232">
        <f>IF(N549="sníž. přenesená",J549,0)</f>
        <v>0</v>
      </c>
      <c r="BI549" s="232">
        <f>IF(N549="nulová",J549,0)</f>
        <v>0</v>
      </c>
      <c r="BJ549" s="19" t="s">
        <v>86</v>
      </c>
      <c r="BK549" s="232">
        <f>ROUND(I549*H549,2)</f>
        <v>0</v>
      </c>
      <c r="BL549" s="19" t="s">
        <v>168</v>
      </c>
      <c r="BM549" s="231" t="s">
        <v>1402</v>
      </c>
    </row>
    <row r="550" s="2" customFormat="1" ht="21.75" customHeight="1">
      <c r="A550" s="40"/>
      <c r="B550" s="41"/>
      <c r="C550" s="273" t="s">
        <v>901</v>
      </c>
      <c r="D550" s="273" t="s">
        <v>300</v>
      </c>
      <c r="E550" s="274" t="s">
        <v>828</v>
      </c>
      <c r="F550" s="275" t="s">
        <v>1403</v>
      </c>
      <c r="G550" s="276" t="s">
        <v>289</v>
      </c>
      <c r="H550" s="277">
        <v>2</v>
      </c>
      <c r="I550" s="278"/>
      <c r="J550" s="279">
        <f>ROUND(I550*H550,2)</f>
        <v>0</v>
      </c>
      <c r="K550" s="280"/>
      <c r="L550" s="281"/>
      <c r="M550" s="282" t="s">
        <v>1</v>
      </c>
      <c r="N550" s="283" t="s">
        <v>44</v>
      </c>
      <c r="O550" s="93"/>
      <c r="P550" s="229">
        <f>O550*H550</f>
        <v>0</v>
      </c>
      <c r="Q550" s="229">
        <v>0.024899999999999999</v>
      </c>
      <c r="R550" s="229">
        <f>Q550*H550</f>
        <v>0.049799999999999997</v>
      </c>
      <c r="S550" s="229">
        <v>0</v>
      </c>
      <c r="T550" s="230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31" t="s">
        <v>368</v>
      </c>
      <c r="AT550" s="231" t="s">
        <v>300</v>
      </c>
      <c r="AU550" s="231" t="s">
        <v>88</v>
      </c>
      <c r="AY550" s="19" t="s">
        <v>140</v>
      </c>
      <c r="BE550" s="232">
        <f>IF(N550="základní",J550,0)</f>
        <v>0</v>
      </c>
      <c r="BF550" s="232">
        <f>IF(N550="snížená",J550,0)</f>
        <v>0</v>
      </c>
      <c r="BG550" s="232">
        <f>IF(N550="zákl. přenesená",J550,0)</f>
        <v>0</v>
      </c>
      <c r="BH550" s="232">
        <f>IF(N550="sníž. přenesená",J550,0)</f>
        <v>0</v>
      </c>
      <c r="BI550" s="232">
        <f>IF(N550="nulová",J550,0)</f>
        <v>0</v>
      </c>
      <c r="BJ550" s="19" t="s">
        <v>86</v>
      </c>
      <c r="BK550" s="232">
        <f>ROUND(I550*H550,2)</f>
        <v>0</v>
      </c>
      <c r="BL550" s="19" t="s">
        <v>168</v>
      </c>
      <c r="BM550" s="231" t="s">
        <v>1404</v>
      </c>
    </row>
    <row r="551" s="2" customFormat="1" ht="24.15" customHeight="1">
      <c r="A551" s="40"/>
      <c r="B551" s="41"/>
      <c r="C551" s="219" t="s">
        <v>907</v>
      </c>
      <c r="D551" s="219" t="s">
        <v>141</v>
      </c>
      <c r="E551" s="220" t="s">
        <v>841</v>
      </c>
      <c r="F551" s="221" t="s">
        <v>842</v>
      </c>
      <c r="G551" s="222" t="s">
        <v>289</v>
      </c>
      <c r="H551" s="223">
        <v>3</v>
      </c>
      <c r="I551" s="224"/>
      <c r="J551" s="225">
        <f>ROUND(I551*H551,2)</f>
        <v>0</v>
      </c>
      <c r="K551" s="226"/>
      <c r="L551" s="46"/>
      <c r="M551" s="227" t="s">
        <v>1</v>
      </c>
      <c r="N551" s="228" t="s">
        <v>44</v>
      </c>
      <c r="O551" s="93"/>
      <c r="P551" s="229">
        <f>O551*H551</f>
        <v>0</v>
      </c>
      <c r="Q551" s="229">
        <v>0.00025000000000000001</v>
      </c>
      <c r="R551" s="229">
        <f>Q551*H551</f>
        <v>0.00075000000000000002</v>
      </c>
      <c r="S551" s="229">
        <v>0</v>
      </c>
      <c r="T551" s="230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31" t="s">
        <v>168</v>
      </c>
      <c r="AT551" s="231" t="s">
        <v>141</v>
      </c>
      <c r="AU551" s="231" t="s">
        <v>88</v>
      </c>
      <c r="AY551" s="19" t="s">
        <v>140</v>
      </c>
      <c r="BE551" s="232">
        <f>IF(N551="základní",J551,0)</f>
        <v>0</v>
      </c>
      <c r="BF551" s="232">
        <f>IF(N551="snížená",J551,0)</f>
        <v>0</v>
      </c>
      <c r="BG551" s="232">
        <f>IF(N551="zákl. přenesená",J551,0)</f>
        <v>0</v>
      </c>
      <c r="BH551" s="232">
        <f>IF(N551="sníž. přenesená",J551,0)</f>
        <v>0</v>
      </c>
      <c r="BI551" s="232">
        <f>IF(N551="nulová",J551,0)</f>
        <v>0</v>
      </c>
      <c r="BJ551" s="19" t="s">
        <v>86</v>
      </c>
      <c r="BK551" s="232">
        <f>ROUND(I551*H551,2)</f>
        <v>0</v>
      </c>
      <c r="BL551" s="19" t="s">
        <v>168</v>
      </c>
      <c r="BM551" s="231" t="s">
        <v>1405</v>
      </c>
    </row>
    <row r="552" s="13" customFormat="1">
      <c r="A552" s="13"/>
      <c r="B552" s="240"/>
      <c r="C552" s="241"/>
      <c r="D552" s="242" t="s">
        <v>233</v>
      </c>
      <c r="E552" s="243" t="s">
        <v>1</v>
      </c>
      <c r="F552" s="244" t="s">
        <v>1117</v>
      </c>
      <c r="G552" s="241"/>
      <c r="H552" s="243" t="s">
        <v>1</v>
      </c>
      <c r="I552" s="245"/>
      <c r="J552" s="241"/>
      <c r="K552" s="241"/>
      <c r="L552" s="246"/>
      <c r="M552" s="247"/>
      <c r="N552" s="248"/>
      <c r="O552" s="248"/>
      <c r="P552" s="248"/>
      <c r="Q552" s="248"/>
      <c r="R552" s="248"/>
      <c r="S552" s="248"/>
      <c r="T552" s="249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0" t="s">
        <v>233</v>
      </c>
      <c r="AU552" s="250" t="s">
        <v>88</v>
      </c>
      <c r="AV552" s="13" t="s">
        <v>86</v>
      </c>
      <c r="AW552" s="13" t="s">
        <v>35</v>
      </c>
      <c r="AX552" s="13" t="s">
        <v>79</v>
      </c>
      <c r="AY552" s="250" t="s">
        <v>140</v>
      </c>
    </row>
    <row r="553" s="14" customFormat="1">
      <c r="A553" s="14"/>
      <c r="B553" s="251"/>
      <c r="C553" s="252"/>
      <c r="D553" s="242" t="s">
        <v>233</v>
      </c>
      <c r="E553" s="253" t="s">
        <v>1</v>
      </c>
      <c r="F553" s="254" t="s">
        <v>148</v>
      </c>
      <c r="G553" s="252"/>
      <c r="H553" s="255">
        <v>3</v>
      </c>
      <c r="I553" s="256"/>
      <c r="J553" s="252"/>
      <c r="K553" s="252"/>
      <c r="L553" s="257"/>
      <c r="M553" s="258"/>
      <c r="N553" s="259"/>
      <c r="O553" s="259"/>
      <c r="P553" s="259"/>
      <c r="Q553" s="259"/>
      <c r="R553" s="259"/>
      <c r="S553" s="259"/>
      <c r="T553" s="260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1" t="s">
        <v>233</v>
      </c>
      <c r="AU553" s="261" t="s">
        <v>88</v>
      </c>
      <c r="AV553" s="14" t="s">
        <v>88</v>
      </c>
      <c r="AW553" s="14" t="s">
        <v>35</v>
      </c>
      <c r="AX553" s="14" t="s">
        <v>86</v>
      </c>
      <c r="AY553" s="261" t="s">
        <v>140</v>
      </c>
    </row>
    <row r="554" s="2" customFormat="1" ht="21.75" customHeight="1">
      <c r="A554" s="40"/>
      <c r="B554" s="41"/>
      <c r="C554" s="273" t="s">
        <v>911</v>
      </c>
      <c r="D554" s="273" t="s">
        <v>300</v>
      </c>
      <c r="E554" s="274" t="s">
        <v>845</v>
      </c>
      <c r="F554" s="275" t="s">
        <v>1406</v>
      </c>
      <c r="G554" s="276" t="s">
        <v>289</v>
      </c>
      <c r="H554" s="277">
        <v>2</v>
      </c>
      <c r="I554" s="278"/>
      <c r="J554" s="279">
        <f>ROUND(I554*H554,2)</f>
        <v>0</v>
      </c>
      <c r="K554" s="280"/>
      <c r="L554" s="281"/>
      <c r="M554" s="282" t="s">
        <v>1</v>
      </c>
      <c r="N554" s="283" t="s">
        <v>44</v>
      </c>
      <c r="O554" s="93"/>
      <c r="P554" s="229">
        <f>O554*H554</f>
        <v>0</v>
      </c>
      <c r="Q554" s="229">
        <v>0.024899999999999999</v>
      </c>
      <c r="R554" s="229">
        <f>Q554*H554</f>
        <v>0.049799999999999997</v>
      </c>
      <c r="S554" s="229">
        <v>0</v>
      </c>
      <c r="T554" s="230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31" t="s">
        <v>368</v>
      </c>
      <c r="AT554" s="231" t="s">
        <v>300</v>
      </c>
      <c r="AU554" s="231" t="s">
        <v>88</v>
      </c>
      <c r="AY554" s="19" t="s">
        <v>140</v>
      </c>
      <c r="BE554" s="232">
        <f>IF(N554="základní",J554,0)</f>
        <v>0</v>
      </c>
      <c r="BF554" s="232">
        <f>IF(N554="snížená",J554,0)</f>
        <v>0</v>
      </c>
      <c r="BG554" s="232">
        <f>IF(N554="zákl. přenesená",J554,0)</f>
        <v>0</v>
      </c>
      <c r="BH554" s="232">
        <f>IF(N554="sníž. přenesená",J554,0)</f>
        <v>0</v>
      </c>
      <c r="BI554" s="232">
        <f>IF(N554="nulová",J554,0)</f>
        <v>0</v>
      </c>
      <c r="BJ554" s="19" t="s">
        <v>86</v>
      </c>
      <c r="BK554" s="232">
        <f>ROUND(I554*H554,2)</f>
        <v>0</v>
      </c>
      <c r="BL554" s="19" t="s">
        <v>168</v>
      </c>
      <c r="BM554" s="231" t="s">
        <v>1407</v>
      </c>
    </row>
    <row r="555" s="2" customFormat="1" ht="21.75" customHeight="1">
      <c r="A555" s="40"/>
      <c r="B555" s="41"/>
      <c r="C555" s="273" t="s">
        <v>915</v>
      </c>
      <c r="D555" s="273" t="s">
        <v>300</v>
      </c>
      <c r="E555" s="274" t="s">
        <v>849</v>
      </c>
      <c r="F555" s="275" t="s">
        <v>1408</v>
      </c>
      <c r="G555" s="276" t="s">
        <v>289</v>
      </c>
      <c r="H555" s="277">
        <v>1</v>
      </c>
      <c r="I555" s="278"/>
      <c r="J555" s="279">
        <f>ROUND(I555*H555,2)</f>
        <v>0</v>
      </c>
      <c r="K555" s="280"/>
      <c r="L555" s="281"/>
      <c r="M555" s="282" t="s">
        <v>1</v>
      </c>
      <c r="N555" s="283" t="s">
        <v>44</v>
      </c>
      <c r="O555" s="93"/>
      <c r="P555" s="229">
        <f>O555*H555</f>
        <v>0</v>
      </c>
      <c r="Q555" s="229">
        <v>0.024899999999999999</v>
      </c>
      <c r="R555" s="229">
        <f>Q555*H555</f>
        <v>0.024899999999999999</v>
      </c>
      <c r="S555" s="229">
        <v>0</v>
      </c>
      <c r="T555" s="230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31" t="s">
        <v>368</v>
      </c>
      <c r="AT555" s="231" t="s">
        <v>300</v>
      </c>
      <c r="AU555" s="231" t="s">
        <v>88</v>
      </c>
      <c r="AY555" s="19" t="s">
        <v>140</v>
      </c>
      <c r="BE555" s="232">
        <f>IF(N555="základní",J555,0)</f>
        <v>0</v>
      </c>
      <c r="BF555" s="232">
        <f>IF(N555="snížená",J555,0)</f>
        <v>0</v>
      </c>
      <c r="BG555" s="232">
        <f>IF(N555="zákl. přenesená",J555,0)</f>
        <v>0</v>
      </c>
      <c r="BH555" s="232">
        <f>IF(N555="sníž. přenesená",J555,0)</f>
        <v>0</v>
      </c>
      <c r="BI555" s="232">
        <f>IF(N555="nulová",J555,0)</f>
        <v>0</v>
      </c>
      <c r="BJ555" s="19" t="s">
        <v>86</v>
      </c>
      <c r="BK555" s="232">
        <f>ROUND(I555*H555,2)</f>
        <v>0</v>
      </c>
      <c r="BL555" s="19" t="s">
        <v>168</v>
      </c>
      <c r="BM555" s="231" t="s">
        <v>1409</v>
      </c>
    </row>
    <row r="556" s="2" customFormat="1" ht="24.15" customHeight="1">
      <c r="A556" s="40"/>
      <c r="B556" s="41"/>
      <c r="C556" s="219" t="s">
        <v>919</v>
      </c>
      <c r="D556" s="219" t="s">
        <v>141</v>
      </c>
      <c r="E556" s="220" t="s">
        <v>1410</v>
      </c>
      <c r="F556" s="221" t="s">
        <v>1411</v>
      </c>
      <c r="G556" s="222" t="s">
        <v>289</v>
      </c>
      <c r="H556" s="223">
        <v>1</v>
      </c>
      <c r="I556" s="224"/>
      <c r="J556" s="225">
        <f>ROUND(I556*H556,2)</f>
        <v>0</v>
      </c>
      <c r="K556" s="226"/>
      <c r="L556" s="46"/>
      <c r="M556" s="227" t="s">
        <v>1</v>
      </c>
      <c r="N556" s="228" t="s">
        <v>44</v>
      </c>
      <c r="O556" s="93"/>
      <c r="P556" s="229">
        <f>O556*H556</f>
        <v>0</v>
      </c>
      <c r="Q556" s="229">
        <v>0.00024000000000000001</v>
      </c>
      <c r="R556" s="229">
        <f>Q556*H556</f>
        <v>0.00024000000000000001</v>
      </c>
      <c r="S556" s="229">
        <v>0</v>
      </c>
      <c r="T556" s="230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31" t="s">
        <v>168</v>
      </c>
      <c r="AT556" s="231" t="s">
        <v>141</v>
      </c>
      <c r="AU556" s="231" t="s">
        <v>88</v>
      </c>
      <c r="AY556" s="19" t="s">
        <v>140</v>
      </c>
      <c r="BE556" s="232">
        <f>IF(N556="základní",J556,0)</f>
        <v>0</v>
      </c>
      <c r="BF556" s="232">
        <f>IF(N556="snížená",J556,0)</f>
        <v>0</v>
      </c>
      <c r="BG556" s="232">
        <f>IF(N556="zákl. přenesená",J556,0)</f>
        <v>0</v>
      </c>
      <c r="BH556" s="232">
        <f>IF(N556="sníž. přenesená",J556,0)</f>
        <v>0</v>
      </c>
      <c r="BI556" s="232">
        <f>IF(N556="nulová",J556,0)</f>
        <v>0</v>
      </c>
      <c r="BJ556" s="19" t="s">
        <v>86</v>
      </c>
      <c r="BK556" s="232">
        <f>ROUND(I556*H556,2)</f>
        <v>0</v>
      </c>
      <c r="BL556" s="19" t="s">
        <v>168</v>
      </c>
      <c r="BM556" s="231" t="s">
        <v>1412</v>
      </c>
    </row>
    <row r="557" s="2" customFormat="1" ht="21.75" customHeight="1">
      <c r="A557" s="40"/>
      <c r="B557" s="41"/>
      <c r="C557" s="273" t="s">
        <v>923</v>
      </c>
      <c r="D557" s="273" t="s">
        <v>300</v>
      </c>
      <c r="E557" s="274" t="s">
        <v>853</v>
      </c>
      <c r="F557" s="275" t="s">
        <v>1413</v>
      </c>
      <c r="G557" s="276" t="s">
        <v>289</v>
      </c>
      <c r="H557" s="277">
        <v>1</v>
      </c>
      <c r="I557" s="278"/>
      <c r="J557" s="279">
        <f>ROUND(I557*H557,2)</f>
        <v>0</v>
      </c>
      <c r="K557" s="280"/>
      <c r="L557" s="281"/>
      <c r="M557" s="282" t="s">
        <v>1</v>
      </c>
      <c r="N557" s="283" t="s">
        <v>44</v>
      </c>
      <c r="O557" s="93"/>
      <c r="P557" s="229">
        <f>O557*H557</f>
        <v>0</v>
      </c>
      <c r="Q557" s="229">
        <v>0.024899999999999999</v>
      </c>
      <c r="R557" s="229">
        <f>Q557*H557</f>
        <v>0.024899999999999999</v>
      </c>
      <c r="S557" s="229">
        <v>0</v>
      </c>
      <c r="T557" s="230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31" t="s">
        <v>368</v>
      </c>
      <c r="AT557" s="231" t="s">
        <v>300</v>
      </c>
      <c r="AU557" s="231" t="s">
        <v>88</v>
      </c>
      <c r="AY557" s="19" t="s">
        <v>140</v>
      </c>
      <c r="BE557" s="232">
        <f>IF(N557="základní",J557,0)</f>
        <v>0</v>
      </c>
      <c r="BF557" s="232">
        <f>IF(N557="snížená",J557,0)</f>
        <v>0</v>
      </c>
      <c r="BG557" s="232">
        <f>IF(N557="zákl. přenesená",J557,0)</f>
        <v>0</v>
      </c>
      <c r="BH557" s="232">
        <f>IF(N557="sníž. přenesená",J557,0)</f>
        <v>0</v>
      </c>
      <c r="BI557" s="232">
        <f>IF(N557="nulová",J557,0)</f>
        <v>0</v>
      </c>
      <c r="BJ557" s="19" t="s">
        <v>86</v>
      </c>
      <c r="BK557" s="232">
        <f>ROUND(I557*H557,2)</f>
        <v>0</v>
      </c>
      <c r="BL557" s="19" t="s">
        <v>168</v>
      </c>
      <c r="BM557" s="231" t="s">
        <v>1414</v>
      </c>
    </row>
    <row r="558" s="2" customFormat="1" ht="24.15" customHeight="1">
      <c r="A558" s="40"/>
      <c r="B558" s="41"/>
      <c r="C558" s="219" t="s">
        <v>929</v>
      </c>
      <c r="D558" s="219" t="s">
        <v>141</v>
      </c>
      <c r="E558" s="220" t="s">
        <v>857</v>
      </c>
      <c r="F558" s="221" t="s">
        <v>858</v>
      </c>
      <c r="G558" s="222" t="s">
        <v>289</v>
      </c>
      <c r="H558" s="223">
        <v>6</v>
      </c>
      <c r="I558" s="224"/>
      <c r="J558" s="225">
        <f>ROUND(I558*H558,2)</f>
        <v>0</v>
      </c>
      <c r="K558" s="226"/>
      <c r="L558" s="46"/>
      <c r="M558" s="227" t="s">
        <v>1</v>
      </c>
      <c r="N558" s="228" t="s">
        <v>44</v>
      </c>
      <c r="O558" s="93"/>
      <c r="P558" s="229">
        <f>O558*H558</f>
        <v>0</v>
      </c>
      <c r="Q558" s="229">
        <v>0</v>
      </c>
      <c r="R558" s="229">
        <f>Q558*H558</f>
        <v>0</v>
      </c>
      <c r="S558" s="229">
        <v>0</v>
      </c>
      <c r="T558" s="230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31" t="s">
        <v>145</v>
      </c>
      <c r="AT558" s="231" t="s">
        <v>141</v>
      </c>
      <c r="AU558" s="231" t="s">
        <v>88</v>
      </c>
      <c r="AY558" s="19" t="s">
        <v>140</v>
      </c>
      <c r="BE558" s="232">
        <f>IF(N558="základní",J558,0)</f>
        <v>0</v>
      </c>
      <c r="BF558" s="232">
        <f>IF(N558="snížená",J558,0)</f>
        <v>0</v>
      </c>
      <c r="BG558" s="232">
        <f>IF(N558="zákl. přenesená",J558,0)</f>
        <v>0</v>
      </c>
      <c r="BH558" s="232">
        <f>IF(N558="sníž. přenesená",J558,0)</f>
        <v>0</v>
      </c>
      <c r="BI558" s="232">
        <f>IF(N558="nulová",J558,0)</f>
        <v>0</v>
      </c>
      <c r="BJ558" s="19" t="s">
        <v>86</v>
      </c>
      <c r="BK558" s="232">
        <f>ROUND(I558*H558,2)</f>
        <v>0</v>
      </c>
      <c r="BL558" s="19" t="s">
        <v>145</v>
      </c>
      <c r="BM558" s="231" t="s">
        <v>1415</v>
      </c>
    </row>
    <row r="559" s="13" customFormat="1">
      <c r="A559" s="13"/>
      <c r="B559" s="240"/>
      <c r="C559" s="241"/>
      <c r="D559" s="242" t="s">
        <v>233</v>
      </c>
      <c r="E559" s="243" t="s">
        <v>1</v>
      </c>
      <c r="F559" s="244" t="s">
        <v>564</v>
      </c>
      <c r="G559" s="241"/>
      <c r="H559" s="243" t="s">
        <v>1</v>
      </c>
      <c r="I559" s="245"/>
      <c r="J559" s="241"/>
      <c r="K559" s="241"/>
      <c r="L559" s="246"/>
      <c r="M559" s="247"/>
      <c r="N559" s="248"/>
      <c r="O559" s="248"/>
      <c r="P559" s="248"/>
      <c r="Q559" s="248"/>
      <c r="R559" s="248"/>
      <c r="S559" s="248"/>
      <c r="T559" s="249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0" t="s">
        <v>233</v>
      </c>
      <c r="AU559" s="250" t="s">
        <v>88</v>
      </c>
      <c r="AV559" s="13" t="s">
        <v>86</v>
      </c>
      <c r="AW559" s="13" t="s">
        <v>35</v>
      </c>
      <c r="AX559" s="13" t="s">
        <v>79</v>
      </c>
      <c r="AY559" s="250" t="s">
        <v>140</v>
      </c>
    </row>
    <row r="560" s="14" customFormat="1">
      <c r="A560" s="14"/>
      <c r="B560" s="251"/>
      <c r="C560" s="252"/>
      <c r="D560" s="242" t="s">
        <v>233</v>
      </c>
      <c r="E560" s="253" t="s">
        <v>1</v>
      </c>
      <c r="F560" s="254" t="s">
        <v>88</v>
      </c>
      <c r="G560" s="252"/>
      <c r="H560" s="255">
        <v>2</v>
      </c>
      <c r="I560" s="256"/>
      <c r="J560" s="252"/>
      <c r="K560" s="252"/>
      <c r="L560" s="257"/>
      <c r="M560" s="258"/>
      <c r="N560" s="259"/>
      <c r="O560" s="259"/>
      <c r="P560" s="259"/>
      <c r="Q560" s="259"/>
      <c r="R560" s="259"/>
      <c r="S560" s="259"/>
      <c r="T560" s="260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1" t="s">
        <v>233</v>
      </c>
      <c r="AU560" s="261" t="s">
        <v>88</v>
      </c>
      <c r="AV560" s="14" t="s">
        <v>88</v>
      </c>
      <c r="AW560" s="14" t="s">
        <v>35</v>
      </c>
      <c r="AX560" s="14" t="s">
        <v>79</v>
      </c>
      <c r="AY560" s="261" t="s">
        <v>140</v>
      </c>
    </row>
    <row r="561" s="13" customFormat="1">
      <c r="A561" s="13"/>
      <c r="B561" s="240"/>
      <c r="C561" s="241"/>
      <c r="D561" s="242" t="s">
        <v>233</v>
      </c>
      <c r="E561" s="243" t="s">
        <v>1</v>
      </c>
      <c r="F561" s="244" t="s">
        <v>1117</v>
      </c>
      <c r="G561" s="241"/>
      <c r="H561" s="243" t="s">
        <v>1</v>
      </c>
      <c r="I561" s="245"/>
      <c r="J561" s="241"/>
      <c r="K561" s="241"/>
      <c r="L561" s="246"/>
      <c r="M561" s="247"/>
      <c r="N561" s="248"/>
      <c r="O561" s="248"/>
      <c r="P561" s="248"/>
      <c r="Q561" s="248"/>
      <c r="R561" s="248"/>
      <c r="S561" s="248"/>
      <c r="T561" s="249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0" t="s">
        <v>233</v>
      </c>
      <c r="AU561" s="250" t="s">
        <v>88</v>
      </c>
      <c r="AV561" s="13" t="s">
        <v>86</v>
      </c>
      <c r="AW561" s="13" t="s">
        <v>35</v>
      </c>
      <c r="AX561" s="13" t="s">
        <v>79</v>
      </c>
      <c r="AY561" s="250" t="s">
        <v>140</v>
      </c>
    </row>
    <row r="562" s="14" customFormat="1">
      <c r="A562" s="14"/>
      <c r="B562" s="251"/>
      <c r="C562" s="252"/>
      <c r="D562" s="242" t="s">
        <v>233</v>
      </c>
      <c r="E562" s="253" t="s">
        <v>1</v>
      </c>
      <c r="F562" s="254" t="s">
        <v>145</v>
      </c>
      <c r="G562" s="252"/>
      <c r="H562" s="255">
        <v>4</v>
      </c>
      <c r="I562" s="256"/>
      <c r="J562" s="252"/>
      <c r="K562" s="252"/>
      <c r="L562" s="257"/>
      <c r="M562" s="258"/>
      <c r="N562" s="259"/>
      <c r="O562" s="259"/>
      <c r="P562" s="259"/>
      <c r="Q562" s="259"/>
      <c r="R562" s="259"/>
      <c r="S562" s="259"/>
      <c r="T562" s="260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1" t="s">
        <v>233</v>
      </c>
      <c r="AU562" s="261" t="s">
        <v>88</v>
      </c>
      <c r="AV562" s="14" t="s">
        <v>88</v>
      </c>
      <c r="AW562" s="14" t="s">
        <v>35</v>
      </c>
      <c r="AX562" s="14" t="s">
        <v>79</v>
      </c>
      <c r="AY562" s="261" t="s">
        <v>140</v>
      </c>
    </row>
    <row r="563" s="15" customFormat="1">
      <c r="A563" s="15"/>
      <c r="B563" s="262"/>
      <c r="C563" s="263"/>
      <c r="D563" s="242" t="s">
        <v>233</v>
      </c>
      <c r="E563" s="264" t="s">
        <v>1</v>
      </c>
      <c r="F563" s="265" t="s">
        <v>286</v>
      </c>
      <c r="G563" s="263"/>
      <c r="H563" s="266">
        <v>6</v>
      </c>
      <c r="I563" s="267"/>
      <c r="J563" s="263"/>
      <c r="K563" s="263"/>
      <c r="L563" s="268"/>
      <c r="M563" s="269"/>
      <c r="N563" s="270"/>
      <c r="O563" s="270"/>
      <c r="P563" s="270"/>
      <c r="Q563" s="270"/>
      <c r="R563" s="270"/>
      <c r="S563" s="270"/>
      <c r="T563" s="271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72" t="s">
        <v>233</v>
      </c>
      <c r="AU563" s="272" t="s">
        <v>88</v>
      </c>
      <c r="AV563" s="15" t="s">
        <v>145</v>
      </c>
      <c r="AW563" s="15" t="s">
        <v>35</v>
      </c>
      <c r="AX563" s="15" t="s">
        <v>86</v>
      </c>
      <c r="AY563" s="272" t="s">
        <v>140</v>
      </c>
    </row>
    <row r="564" s="2" customFormat="1" ht="24.15" customHeight="1">
      <c r="A564" s="40"/>
      <c r="B564" s="41"/>
      <c r="C564" s="219" t="s">
        <v>939</v>
      </c>
      <c r="D564" s="219" t="s">
        <v>141</v>
      </c>
      <c r="E564" s="220" t="s">
        <v>861</v>
      </c>
      <c r="F564" s="221" t="s">
        <v>862</v>
      </c>
      <c r="G564" s="222" t="s">
        <v>289</v>
      </c>
      <c r="H564" s="223">
        <v>6</v>
      </c>
      <c r="I564" s="224"/>
      <c r="J564" s="225">
        <f>ROUND(I564*H564,2)</f>
        <v>0</v>
      </c>
      <c r="K564" s="226"/>
      <c r="L564" s="46"/>
      <c r="M564" s="227" t="s">
        <v>1</v>
      </c>
      <c r="N564" s="228" t="s">
        <v>44</v>
      </c>
      <c r="O564" s="93"/>
      <c r="P564" s="229">
        <f>O564*H564</f>
        <v>0</v>
      </c>
      <c r="Q564" s="229">
        <v>0</v>
      </c>
      <c r="R564" s="229">
        <f>Q564*H564</f>
        <v>0</v>
      </c>
      <c r="S564" s="229">
        <v>0</v>
      </c>
      <c r="T564" s="230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31" t="s">
        <v>145</v>
      </c>
      <c r="AT564" s="231" t="s">
        <v>141</v>
      </c>
      <c r="AU564" s="231" t="s">
        <v>88</v>
      </c>
      <c r="AY564" s="19" t="s">
        <v>140</v>
      </c>
      <c r="BE564" s="232">
        <f>IF(N564="základní",J564,0)</f>
        <v>0</v>
      </c>
      <c r="BF564" s="232">
        <f>IF(N564="snížená",J564,0)</f>
        <v>0</v>
      </c>
      <c r="BG564" s="232">
        <f>IF(N564="zákl. přenesená",J564,0)</f>
        <v>0</v>
      </c>
      <c r="BH564" s="232">
        <f>IF(N564="sníž. přenesená",J564,0)</f>
        <v>0</v>
      </c>
      <c r="BI564" s="232">
        <f>IF(N564="nulová",J564,0)</f>
        <v>0</v>
      </c>
      <c r="BJ564" s="19" t="s">
        <v>86</v>
      </c>
      <c r="BK564" s="232">
        <f>ROUND(I564*H564,2)</f>
        <v>0</v>
      </c>
      <c r="BL564" s="19" t="s">
        <v>145</v>
      </c>
      <c r="BM564" s="231" t="s">
        <v>1416</v>
      </c>
    </row>
    <row r="565" s="2" customFormat="1" ht="24.15" customHeight="1">
      <c r="A565" s="40"/>
      <c r="B565" s="41"/>
      <c r="C565" s="219" t="s">
        <v>943</v>
      </c>
      <c r="D565" s="219" t="s">
        <v>141</v>
      </c>
      <c r="E565" s="220" t="s">
        <v>865</v>
      </c>
      <c r="F565" s="221" t="s">
        <v>866</v>
      </c>
      <c r="G565" s="222" t="s">
        <v>289</v>
      </c>
      <c r="H565" s="223">
        <v>4</v>
      </c>
      <c r="I565" s="224"/>
      <c r="J565" s="225">
        <f>ROUND(I565*H565,2)</f>
        <v>0</v>
      </c>
      <c r="K565" s="226"/>
      <c r="L565" s="46"/>
      <c r="M565" s="227" t="s">
        <v>1</v>
      </c>
      <c r="N565" s="228" t="s">
        <v>44</v>
      </c>
      <c r="O565" s="93"/>
      <c r="P565" s="229">
        <f>O565*H565</f>
        <v>0</v>
      </c>
      <c r="Q565" s="229">
        <v>0.00044999999999999999</v>
      </c>
      <c r="R565" s="229">
        <f>Q565*H565</f>
        <v>0.0018</v>
      </c>
      <c r="S565" s="229">
        <v>0</v>
      </c>
      <c r="T565" s="230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31" t="s">
        <v>168</v>
      </c>
      <c r="AT565" s="231" t="s">
        <v>141</v>
      </c>
      <c r="AU565" s="231" t="s">
        <v>88</v>
      </c>
      <c r="AY565" s="19" t="s">
        <v>140</v>
      </c>
      <c r="BE565" s="232">
        <f>IF(N565="základní",J565,0)</f>
        <v>0</v>
      </c>
      <c r="BF565" s="232">
        <f>IF(N565="snížená",J565,0)</f>
        <v>0</v>
      </c>
      <c r="BG565" s="232">
        <f>IF(N565="zákl. přenesená",J565,0)</f>
        <v>0</v>
      </c>
      <c r="BH565" s="232">
        <f>IF(N565="sníž. přenesená",J565,0)</f>
        <v>0</v>
      </c>
      <c r="BI565" s="232">
        <f>IF(N565="nulová",J565,0)</f>
        <v>0</v>
      </c>
      <c r="BJ565" s="19" t="s">
        <v>86</v>
      </c>
      <c r="BK565" s="232">
        <f>ROUND(I565*H565,2)</f>
        <v>0</v>
      </c>
      <c r="BL565" s="19" t="s">
        <v>168</v>
      </c>
      <c r="BM565" s="231" t="s">
        <v>1417</v>
      </c>
    </row>
    <row r="566" s="13" customFormat="1">
      <c r="A566" s="13"/>
      <c r="B566" s="240"/>
      <c r="C566" s="241"/>
      <c r="D566" s="242" t="s">
        <v>233</v>
      </c>
      <c r="E566" s="243" t="s">
        <v>1</v>
      </c>
      <c r="F566" s="244" t="s">
        <v>1117</v>
      </c>
      <c r="G566" s="241"/>
      <c r="H566" s="243" t="s">
        <v>1</v>
      </c>
      <c r="I566" s="245"/>
      <c r="J566" s="241"/>
      <c r="K566" s="241"/>
      <c r="L566" s="246"/>
      <c r="M566" s="247"/>
      <c r="N566" s="248"/>
      <c r="O566" s="248"/>
      <c r="P566" s="248"/>
      <c r="Q566" s="248"/>
      <c r="R566" s="248"/>
      <c r="S566" s="248"/>
      <c r="T566" s="249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0" t="s">
        <v>233</v>
      </c>
      <c r="AU566" s="250" t="s">
        <v>88</v>
      </c>
      <c r="AV566" s="13" t="s">
        <v>86</v>
      </c>
      <c r="AW566" s="13" t="s">
        <v>35</v>
      </c>
      <c r="AX566" s="13" t="s">
        <v>79</v>
      </c>
      <c r="AY566" s="250" t="s">
        <v>140</v>
      </c>
    </row>
    <row r="567" s="14" customFormat="1">
      <c r="A567" s="14"/>
      <c r="B567" s="251"/>
      <c r="C567" s="252"/>
      <c r="D567" s="242" t="s">
        <v>233</v>
      </c>
      <c r="E567" s="253" t="s">
        <v>1</v>
      </c>
      <c r="F567" s="254" t="s">
        <v>145</v>
      </c>
      <c r="G567" s="252"/>
      <c r="H567" s="255">
        <v>4</v>
      </c>
      <c r="I567" s="256"/>
      <c r="J567" s="252"/>
      <c r="K567" s="252"/>
      <c r="L567" s="257"/>
      <c r="M567" s="258"/>
      <c r="N567" s="259"/>
      <c r="O567" s="259"/>
      <c r="P567" s="259"/>
      <c r="Q567" s="259"/>
      <c r="R567" s="259"/>
      <c r="S567" s="259"/>
      <c r="T567" s="260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1" t="s">
        <v>233</v>
      </c>
      <c r="AU567" s="261" t="s">
        <v>88</v>
      </c>
      <c r="AV567" s="14" t="s">
        <v>88</v>
      </c>
      <c r="AW567" s="14" t="s">
        <v>35</v>
      </c>
      <c r="AX567" s="14" t="s">
        <v>86</v>
      </c>
      <c r="AY567" s="261" t="s">
        <v>140</v>
      </c>
    </row>
    <row r="568" s="2" customFormat="1" ht="24.15" customHeight="1">
      <c r="A568" s="40"/>
      <c r="B568" s="41"/>
      <c r="C568" s="219" t="s">
        <v>950</v>
      </c>
      <c r="D568" s="219" t="s">
        <v>141</v>
      </c>
      <c r="E568" s="220" t="s">
        <v>869</v>
      </c>
      <c r="F568" s="221" t="s">
        <v>870</v>
      </c>
      <c r="G568" s="222" t="s">
        <v>289</v>
      </c>
      <c r="H568" s="223">
        <v>4</v>
      </c>
      <c r="I568" s="224"/>
      <c r="J568" s="225">
        <f>ROUND(I568*H568,2)</f>
        <v>0</v>
      </c>
      <c r="K568" s="226"/>
      <c r="L568" s="46"/>
      <c r="M568" s="227" t="s">
        <v>1</v>
      </c>
      <c r="N568" s="228" t="s">
        <v>44</v>
      </c>
      <c r="O568" s="93"/>
      <c r="P568" s="229">
        <f>O568*H568</f>
        <v>0</v>
      </c>
      <c r="Q568" s="229">
        <v>0</v>
      </c>
      <c r="R568" s="229">
        <f>Q568*H568</f>
        <v>0</v>
      </c>
      <c r="S568" s="229">
        <v>0</v>
      </c>
      <c r="T568" s="230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31" t="s">
        <v>145</v>
      </c>
      <c r="AT568" s="231" t="s">
        <v>141</v>
      </c>
      <c r="AU568" s="231" t="s">
        <v>88</v>
      </c>
      <c r="AY568" s="19" t="s">
        <v>140</v>
      </c>
      <c r="BE568" s="232">
        <f>IF(N568="základní",J568,0)</f>
        <v>0</v>
      </c>
      <c r="BF568" s="232">
        <f>IF(N568="snížená",J568,0)</f>
        <v>0</v>
      </c>
      <c r="BG568" s="232">
        <f>IF(N568="zákl. přenesená",J568,0)</f>
        <v>0</v>
      </c>
      <c r="BH568" s="232">
        <f>IF(N568="sníž. přenesená",J568,0)</f>
        <v>0</v>
      </c>
      <c r="BI568" s="232">
        <f>IF(N568="nulová",J568,0)</f>
        <v>0</v>
      </c>
      <c r="BJ568" s="19" t="s">
        <v>86</v>
      </c>
      <c r="BK568" s="232">
        <f>ROUND(I568*H568,2)</f>
        <v>0</v>
      </c>
      <c r="BL568" s="19" t="s">
        <v>145</v>
      </c>
      <c r="BM568" s="231" t="s">
        <v>1418</v>
      </c>
    </row>
    <row r="569" s="2" customFormat="1" ht="24.15" customHeight="1">
      <c r="A569" s="40"/>
      <c r="B569" s="41"/>
      <c r="C569" s="219" t="s">
        <v>954</v>
      </c>
      <c r="D569" s="219" t="s">
        <v>141</v>
      </c>
      <c r="E569" s="220" t="s">
        <v>873</v>
      </c>
      <c r="F569" s="221" t="s">
        <v>874</v>
      </c>
      <c r="G569" s="222" t="s">
        <v>289</v>
      </c>
      <c r="H569" s="223">
        <v>10</v>
      </c>
      <c r="I569" s="224"/>
      <c r="J569" s="225">
        <f>ROUND(I569*H569,2)</f>
        <v>0</v>
      </c>
      <c r="K569" s="226"/>
      <c r="L569" s="46"/>
      <c r="M569" s="227" t="s">
        <v>1</v>
      </c>
      <c r="N569" s="228" t="s">
        <v>44</v>
      </c>
      <c r="O569" s="93"/>
      <c r="P569" s="229">
        <f>O569*H569</f>
        <v>0</v>
      </c>
      <c r="Q569" s="229">
        <v>0</v>
      </c>
      <c r="R569" s="229">
        <f>Q569*H569</f>
        <v>0</v>
      </c>
      <c r="S569" s="229">
        <v>0</v>
      </c>
      <c r="T569" s="230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31" t="s">
        <v>145</v>
      </c>
      <c r="AT569" s="231" t="s">
        <v>141</v>
      </c>
      <c r="AU569" s="231" t="s">
        <v>88</v>
      </c>
      <c r="AY569" s="19" t="s">
        <v>140</v>
      </c>
      <c r="BE569" s="232">
        <f>IF(N569="základní",J569,0)</f>
        <v>0</v>
      </c>
      <c r="BF569" s="232">
        <f>IF(N569="snížená",J569,0)</f>
        <v>0</v>
      </c>
      <c r="BG569" s="232">
        <f>IF(N569="zákl. přenesená",J569,0)</f>
        <v>0</v>
      </c>
      <c r="BH569" s="232">
        <f>IF(N569="sníž. přenesená",J569,0)</f>
        <v>0</v>
      </c>
      <c r="BI569" s="232">
        <f>IF(N569="nulová",J569,0)</f>
        <v>0</v>
      </c>
      <c r="BJ569" s="19" t="s">
        <v>86</v>
      </c>
      <c r="BK569" s="232">
        <f>ROUND(I569*H569,2)</f>
        <v>0</v>
      </c>
      <c r="BL569" s="19" t="s">
        <v>145</v>
      </c>
      <c r="BM569" s="231" t="s">
        <v>1419</v>
      </c>
    </row>
    <row r="570" s="2" customFormat="1" ht="44.25" customHeight="1">
      <c r="A570" s="40"/>
      <c r="B570" s="41"/>
      <c r="C570" s="219" t="s">
        <v>958</v>
      </c>
      <c r="D570" s="219" t="s">
        <v>141</v>
      </c>
      <c r="E570" s="220" t="s">
        <v>877</v>
      </c>
      <c r="F570" s="221" t="s">
        <v>878</v>
      </c>
      <c r="G570" s="222" t="s">
        <v>289</v>
      </c>
      <c r="H570" s="223">
        <v>10</v>
      </c>
      <c r="I570" s="224"/>
      <c r="J570" s="225">
        <f>ROUND(I570*H570,2)</f>
        <v>0</v>
      </c>
      <c r="K570" s="226"/>
      <c r="L570" s="46"/>
      <c r="M570" s="227" t="s">
        <v>1</v>
      </c>
      <c r="N570" s="228" t="s">
        <v>44</v>
      </c>
      <c r="O570" s="93"/>
      <c r="P570" s="229">
        <f>O570*H570</f>
        <v>0</v>
      </c>
      <c r="Q570" s="229">
        <v>0</v>
      </c>
      <c r="R570" s="229">
        <f>Q570*H570</f>
        <v>0</v>
      </c>
      <c r="S570" s="229">
        <v>0</v>
      </c>
      <c r="T570" s="230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31" t="s">
        <v>145</v>
      </c>
      <c r="AT570" s="231" t="s">
        <v>141</v>
      </c>
      <c r="AU570" s="231" t="s">
        <v>88</v>
      </c>
      <c r="AY570" s="19" t="s">
        <v>140</v>
      </c>
      <c r="BE570" s="232">
        <f>IF(N570="základní",J570,0)</f>
        <v>0</v>
      </c>
      <c r="BF570" s="232">
        <f>IF(N570="snížená",J570,0)</f>
        <v>0</v>
      </c>
      <c r="BG570" s="232">
        <f>IF(N570="zákl. přenesená",J570,0)</f>
        <v>0</v>
      </c>
      <c r="BH570" s="232">
        <f>IF(N570="sníž. přenesená",J570,0)</f>
        <v>0</v>
      </c>
      <c r="BI570" s="232">
        <f>IF(N570="nulová",J570,0)</f>
        <v>0</v>
      </c>
      <c r="BJ570" s="19" t="s">
        <v>86</v>
      </c>
      <c r="BK570" s="232">
        <f>ROUND(I570*H570,2)</f>
        <v>0</v>
      </c>
      <c r="BL570" s="19" t="s">
        <v>145</v>
      </c>
      <c r="BM570" s="231" t="s">
        <v>1420</v>
      </c>
    </row>
    <row r="571" s="2" customFormat="1" ht="24.15" customHeight="1">
      <c r="A571" s="40"/>
      <c r="B571" s="41"/>
      <c r="C571" s="219" t="s">
        <v>964</v>
      </c>
      <c r="D571" s="219" t="s">
        <v>141</v>
      </c>
      <c r="E571" s="220" t="s">
        <v>881</v>
      </c>
      <c r="F571" s="221" t="s">
        <v>882</v>
      </c>
      <c r="G571" s="222" t="s">
        <v>289</v>
      </c>
      <c r="H571" s="223">
        <v>5</v>
      </c>
      <c r="I571" s="224"/>
      <c r="J571" s="225">
        <f>ROUND(I571*H571,2)</f>
        <v>0</v>
      </c>
      <c r="K571" s="226"/>
      <c r="L571" s="46"/>
      <c r="M571" s="227" t="s">
        <v>1</v>
      </c>
      <c r="N571" s="228" t="s">
        <v>44</v>
      </c>
      <c r="O571" s="93"/>
      <c r="P571" s="229">
        <f>O571*H571</f>
        <v>0</v>
      </c>
      <c r="Q571" s="229">
        <v>0</v>
      </c>
      <c r="R571" s="229">
        <f>Q571*H571</f>
        <v>0</v>
      </c>
      <c r="S571" s="229">
        <v>0</v>
      </c>
      <c r="T571" s="230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31" t="s">
        <v>168</v>
      </c>
      <c r="AT571" s="231" t="s">
        <v>141</v>
      </c>
      <c r="AU571" s="231" t="s">
        <v>88</v>
      </c>
      <c r="AY571" s="19" t="s">
        <v>140</v>
      </c>
      <c r="BE571" s="232">
        <f>IF(N571="základní",J571,0)</f>
        <v>0</v>
      </c>
      <c r="BF571" s="232">
        <f>IF(N571="snížená",J571,0)</f>
        <v>0</v>
      </c>
      <c r="BG571" s="232">
        <f>IF(N571="zákl. přenesená",J571,0)</f>
        <v>0</v>
      </c>
      <c r="BH571" s="232">
        <f>IF(N571="sníž. přenesená",J571,0)</f>
        <v>0</v>
      </c>
      <c r="BI571" s="232">
        <f>IF(N571="nulová",J571,0)</f>
        <v>0</v>
      </c>
      <c r="BJ571" s="19" t="s">
        <v>86</v>
      </c>
      <c r="BK571" s="232">
        <f>ROUND(I571*H571,2)</f>
        <v>0</v>
      </c>
      <c r="BL571" s="19" t="s">
        <v>168</v>
      </c>
      <c r="BM571" s="231" t="s">
        <v>1421</v>
      </c>
    </row>
    <row r="572" s="13" customFormat="1">
      <c r="A572" s="13"/>
      <c r="B572" s="240"/>
      <c r="C572" s="241"/>
      <c r="D572" s="242" t="s">
        <v>233</v>
      </c>
      <c r="E572" s="243" t="s">
        <v>1</v>
      </c>
      <c r="F572" s="244" t="s">
        <v>1117</v>
      </c>
      <c r="G572" s="241"/>
      <c r="H572" s="243" t="s">
        <v>1</v>
      </c>
      <c r="I572" s="245"/>
      <c r="J572" s="241"/>
      <c r="K572" s="241"/>
      <c r="L572" s="246"/>
      <c r="M572" s="247"/>
      <c r="N572" s="248"/>
      <c r="O572" s="248"/>
      <c r="P572" s="248"/>
      <c r="Q572" s="248"/>
      <c r="R572" s="248"/>
      <c r="S572" s="248"/>
      <c r="T572" s="249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0" t="s">
        <v>233</v>
      </c>
      <c r="AU572" s="250" t="s">
        <v>88</v>
      </c>
      <c r="AV572" s="13" t="s">
        <v>86</v>
      </c>
      <c r="AW572" s="13" t="s">
        <v>35</v>
      </c>
      <c r="AX572" s="13" t="s">
        <v>79</v>
      </c>
      <c r="AY572" s="250" t="s">
        <v>140</v>
      </c>
    </row>
    <row r="573" s="14" customFormat="1">
      <c r="A573" s="14"/>
      <c r="B573" s="251"/>
      <c r="C573" s="252"/>
      <c r="D573" s="242" t="s">
        <v>233</v>
      </c>
      <c r="E573" s="253" t="s">
        <v>1</v>
      </c>
      <c r="F573" s="254" t="s">
        <v>154</v>
      </c>
      <c r="G573" s="252"/>
      <c r="H573" s="255">
        <v>5</v>
      </c>
      <c r="I573" s="256"/>
      <c r="J573" s="252"/>
      <c r="K573" s="252"/>
      <c r="L573" s="257"/>
      <c r="M573" s="258"/>
      <c r="N573" s="259"/>
      <c r="O573" s="259"/>
      <c r="P573" s="259"/>
      <c r="Q573" s="259"/>
      <c r="R573" s="259"/>
      <c r="S573" s="259"/>
      <c r="T573" s="260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1" t="s">
        <v>233</v>
      </c>
      <c r="AU573" s="261" t="s">
        <v>88</v>
      </c>
      <c r="AV573" s="14" t="s">
        <v>88</v>
      </c>
      <c r="AW573" s="14" t="s">
        <v>35</v>
      </c>
      <c r="AX573" s="14" t="s">
        <v>86</v>
      </c>
      <c r="AY573" s="261" t="s">
        <v>140</v>
      </c>
    </row>
    <row r="574" s="2" customFormat="1" ht="24.15" customHeight="1">
      <c r="A574" s="40"/>
      <c r="B574" s="41"/>
      <c r="C574" s="219" t="s">
        <v>971</v>
      </c>
      <c r="D574" s="219" t="s">
        <v>141</v>
      </c>
      <c r="E574" s="220" t="s">
        <v>885</v>
      </c>
      <c r="F574" s="221" t="s">
        <v>886</v>
      </c>
      <c r="G574" s="222" t="s">
        <v>289</v>
      </c>
      <c r="H574" s="223">
        <v>4</v>
      </c>
      <c r="I574" s="224"/>
      <c r="J574" s="225">
        <f>ROUND(I574*H574,2)</f>
        <v>0</v>
      </c>
      <c r="K574" s="226"/>
      <c r="L574" s="46"/>
      <c r="M574" s="227" t="s">
        <v>1</v>
      </c>
      <c r="N574" s="228" t="s">
        <v>44</v>
      </c>
      <c r="O574" s="93"/>
      <c r="P574" s="229">
        <f>O574*H574</f>
        <v>0</v>
      </c>
      <c r="Q574" s="229">
        <v>0</v>
      </c>
      <c r="R574" s="229">
        <f>Q574*H574</f>
        <v>0</v>
      </c>
      <c r="S574" s="229">
        <v>0</v>
      </c>
      <c r="T574" s="230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31" t="s">
        <v>168</v>
      </c>
      <c r="AT574" s="231" t="s">
        <v>141</v>
      </c>
      <c r="AU574" s="231" t="s">
        <v>88</v>
      </c>
      <c r="AY574" s="19" t="s">
        <v>140</v>
      </c>
      <c r="BE574" s="232">
        <f>IF(N574="základní",J574,0)</f>
        <v>0</v>
      </c>
      <c r="BF574" s="232">
        <f>IF(N574="snížená",J574,0)</f>
        <v>0</v>
      </c>
      <c r="BG574" s="232">
        <f>IF(N574="zákl. přenesená",J574,0)</f>
        <v>0</v>
      </c>
      <c r="BH574" s="232">
        <f>IF(N574="sníž. přenesená",J574,0)</f>
        <v>0</v>
      </c>
      <c r="BI574" s="232">
        <f>IF(N574="nulová",J574,0)</f>
        <v>0</v>
      </c>
      <c r="BJ574" s="19" t="s">
        <v>86</v>
      </c>
      <c r="BK574" s="232">
        <f>ROUND(I574*H574,2)</f>
        <v>0</v>
      </c>
      <c r="BL574" s="19" t="s">
        <v>168</v>
      </c>
      <c r="BM574" s="231" t="s">
        <v>1422</v>
      </c>
    </row>
    <row r="575" s="13" customFormat="1">
      <c r="A575" s="13"/>
      <c r="B575" s="240"/>
      <c r="C575" s="241"/>
      <c r="D575" s="242" t="s">
        <v>233</v>
      </c>
      <c r="E575" s="243" t="s">
        <v>1</v>
      </c>
      <c r="F575" s="244" t="s">
        <v>1117</v>
      </c>
      <c r="G575" s="241"/>
      <c r="H575" s="243" t="s">
        <v>1</v>
      </c>
      <c r="I575" s="245"/>
      <c r="J575" s="241"/>
      <c r="K575" s="241"/>
      <c r="L575" s="246"/>
      <c r="M575" s="247"/>
      <c r="N575" s="248"/>
      <c r="O575" s="248"/>
      <c r="P575" s="248"/>
      <c r="Q575" s="248"/>
      <c r="R575" s="248"/>
      <c r="S575" s="248"/>
      <c r="T575" s="249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0" t="s">
        <v>233</v>
      </c>
      <c r="AU575" s="250" t="s">
        <v>88</v>
      </c>
      <c r="AV575" s="13" t="s">
        <v>86</v>
      </c>
      <c r="AW575" s="13" t="s">
        <v>35</v>
      </c>
      <c r="AX575" s="13" t="s">
        <v>79</v>
      </c>
      <c r="AY575" s="250" t="s">
        <v>140</v>
      </c>
    </row>
    <row r="576" s="14" customFormat="1">
      <c r="A576" s="14"/>
      <c r="B576" s="251"/>
      <c r="C576" s="252"/>
      <c r="D576" s="242" t="s">
        <v>233</v>
      </c>
      <c r="E576" s="253" t="s">
        <v>1</v>
      </c>
      <c r="F576" s="254" t="s">
        <v>145</v>
      </c>
      <c r="G576" s="252"/>
      <c r="H576" s="255">
        <v>4</v>
      </c>
      <c r="I576" s="256"/>
      <c r="J576" s="252"/>
      <c r="K576" s="252"/>
      <c r="L576" s="257"/>
      <c r="M576" s="258"/>
      <c r="N576" s="259"/>
      <c r="O576" s="259"/>
      <c r="P576" s="259"/>
      <c r="Q576" s="259"/>
      <c r="R576" s="259"/>
      <c r="S576" s="259"/>
      <c r="T576" s="260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1" t="s">
        <v>233</v>
      </c>
      <c r="AU576" s="261" t="s">
        <v>88</v>
      </c>
      <c r="AV576" s="14" t="s">
        <v>88</v>
      </c>
      <c r="AW576" s="14" t="s">
        <v>35</v>
      </c>
      <c r="AX576" s="14" t="s">
        <v>86</v>
      </c>
      <c r="AY576" s="261" t="s">
        <v>140</v>
      </c>
    </row>
    <row r="577" s="2" customFormat="1" ht="24.15" customHeight="1">
      <c r="A577" s="40"/>
      <c r="B577" s="41"/>
      <c r="C577" s="219" t="s">
        <v>979</v>
      </c>
      <c r="D577" s="219" t="s">
        <v>141</v>
      </c>
      <c r="E577" s="220" t="s">
        <v>889</v>
      </c>
      <c r="F577" s="221" t="s">
        <v>890</v>
      </c>
      <c r="G577" s="222" t="s">
        <v>289</v>
      </c>
      <c r="H577" s="223">
        <v>6</v>
      </c>
      <c r="I577" s="224"/>
      <c r="J577" s="225">
        <f>ROUND(I577*H577,2)</f>
        <v>0</v>
      </c>
      <c r="K577" s="226"/>
      <c r="L577" s="46"/>
      <c r="M577" s="227" t="s">
        <v>1</v>
      </c>
      <c r="N577" s="228" t="s">
        <v>44</v>
      </c>
      <c r="O577" s="93"/>
      <c r="P577" s="229">
        <f>O577*H577</f>
        <v>0</v>
      </c>
      <c r="Q577" s="229">
        <v>0</v>
      </c>
      <c r="R577" s="229">
        <f>Q577*H577</f>
        <v>0</v>
      </c>
      <c r="S577" s="229">
        <v>0</v>
      </c>
      <c r="T577" s="230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31" t="s">
        <v>168</v>
      </c>
      <c r="AT577" s="231" t="s">
        <v>141</v>
      </c>
      <c r="AU577" s="231" t="s">
        <v>88</v>
      </c>
      <c r="AY577" s="19" t="s">
        <v>140</v>
      </c>
      <c r="BE577" s="232">
        <f>IF(N577="základní",J577,0)</f>
        <v>0</v>
      </c>
      <c r="BF577" s="232">
        <f>IF(N577="snížená",J577,0)</f>
        <v>0</v>
      </c>
      <c r="BG577" s="232">
        <f>IF(N577="zákl. přenesená",J577,0)</f>
        <v>0</v>
      </c>
      <c r="BH577" s="232">
        <f>IF(N577="sníž. přenesená",J577,0)</f>
        <v>0</v>
      </c>
      <c r="BI577" s="232">
        <f>IF(N577="nulová",J577,0)</f>
        <v>0</v>
      </c>
      <c r="BJ577" s="19" t="s">
        <v>86</v>
      </c>
      <c r="BK577" s="232">
        <f>ROUND(I577*H577,2)</f>
        <v>0</v>
      </c>
      <c r="BL577" s="19" t="s">
        <v>168</v>
      </c>
      <c r="BM577" s="231" t="s">
        <v>1423</v>
      </c>
    </row>
    <row r="578" s="13" customFormat="1">
      <c r="A578" s="13"/>
      <c r="B578" s="240"/>
      <c r="C578" s="241"/>
      <c r="D578" s="242" t="s">
        <v>233</v>
      </c>
      <c r="E578" s="243" t="s">
        <v>1</v>
      </c>
      <c r="F578" s="244" t="s">
        <v>564</v>
      </c>
      <c r="G578" s="241"/>
      <c r="H578" s="243" t="s">
        <v>1</v>
      </c>
      <c r="I578" s="245"/>
      <c r="J578" s="241"/>
      <c r="K578" s="241"/>
      <c r="L578" s="246"/>
      <c r="M578" s="247"/>
      <c r="N578" s="248"/>
      <c r="O578" s="248"/>
      <c r="P578" s="248"/>
      <c r="Q578" s="248"/>
      <c r="R578" s="248"/>
      <c r="S578" s="248"/>
      <c r="T578" s="249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0" t="s">
        <v>233</v>
      </c>
      <c r="AU578" s="250" t="s">
        <v>88</v>
      </c>
      <c r="AV578" s="13" t="s">
        <v>86</v>
      </c>
      <c r="AW578" s="13" t="s">
        <v>35</v>
      </c>
      <c r="AX578" s="13" t="s">
        <v>79</v>
      </c>
      <c r="AY578" s="250" t="s">
        <v>140</v>
      </c>
    </row>
    <row r="579" s="14" customFormat="1">
      <c r="A579" s="14"/>
      <c r="B579" s="251"/>
      <c r="C579" s="252"/>
      <c r="D579" s="242" t="s">
        <v>233</v>
      </c>
      <c r="E579" s="253" t="s">
        <v>1</v>
      </c>
      <c r="F579" s="254" t="s">
        <v>145</v>
      </c>
      <c r="G579" s="252"/>
      <c r="H579" s="255">
        <v>4</v>
      </c>
      <c r="I579" s="256"/>
      <c r="J579" s="252"/>
      <c r="K579" s="252"/>
      <c r="L579" s="257"/>
      <c r="M579" s="258"/>
      <c r="N579" s="259"/>
      <c r="O579" s="259"/>
      <c r="P579" s="259"/>
      <c r="Q579" s="259"/>
      <c r="R579" s="259"/>
      <c r="S579" s="259"/>
      <c r="T579" s="260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1" t="s">
        <v>233</v>
      </c>
      <c r="AU579" s="261" t="s">
        <v>88</v>
      </c>
      <c r="AV579" s="14" t="s">
        <v>88</v>
      </c>
      <c r="AW579" s="14" t="s">
        <v>35</v>
      </c>
      <c r="AX579" s="14" t="s">
        <v>79</v>
      </c>
      <c r="AY579" s="261" t="s">
        <v>140</v>
      </c>
    </row>
    <row r="580" s="13" customFormat="1">
      <c r="A580" s="13"/>
      <c r="B580" s="240"/>
      <c r="C580" s="241"/>
      <c r="D580" s="242" t="s">
        <v>233</v>
      </c>
      <c r="E580" s="243" t="s">
        <v>1</v>
      </c>
      <c r="F580" s="244" t="s">
        <v>1117</v>
      </c>
      <c r="G580" s="241"/>
      <c r="H580" s="243" t="s">
        <v>1</v>
      </c>
      <c r="I580" s="245"/>
      <c r="J580" s="241"/>
      <c r="K580" s="241"/>
      <c r="L580" s="246"/>
      <c r="M580" s="247"/>
      <c r="N580" s="248"/>
      <c r="O580" s="248"/>
      <c r="P580" s="248"/>
      <c r="Q580" s="248"/>
      <c r="R580" s="248"/>
      <c r="S580" s="248"/>
      <c r="T580" s="249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0" t="s">
        <v>233</v>
      </c>
      <c r="AU580" s="250" t="s">
        <v>88</v>
      </c>
      <c r="AV580" s="13" t="s">
        <v>86</v>
      </c>
      <c r="AW580" s="13" t="s">
        <v>35</v>
      </c>
      <c r="AX580" s="13" t="s">
        <v>79</v>
      </c>
      <c r="AY580" s="250" t="s">
        <v>140</v>
      </c>
    </row>
    <row r="581" s="14" customFormat="1">
      <c r="A581" s="14"/>
      <c r="B581" s="251"/>
      <c r="C581" s="252"/>
      <c r="D581" s="242" t="s">
        <v>233</v>
      </c>
      <c r="E581" s="253" t="s">
        <v>1</v>
      </c>
      <c r="F581" s="254" t="s">
        <v>88</v>
      </c>
      <c r="G581" s="252"/>
      <c r="H581" s="255">
        <v>2</v>
      </c>
      <c r="I581" s="256"/>
      <c r="J581" s="252"/>
      <c r="K581" s="252"/>
      <c r="L581" s="257"/>
      <c r="M581" s="258"/>
      <c r="N581" s="259"/>
      <c r="O581" s="259"/>
      <c r="P581" s="259"/>
      <c r="Q581" s="259"/>
      <c r="R581" s="259"/>
      <c r="S581" s="259"/>
      <c r="T581" s="260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1" t="s">
        <v>233</v>
      </c>
      <c r="AU581" s="261" t="s">
        <v>88</v>
      </c>
      <c r="AV581" s="14" t="s">
        <v>88</v>
      </c>
      <c r="AW581" s="14" t="s">
        <v>35</v>
      </c>
      <c r="AX581" s="14" t="s">
        <v>79</v>
      </c>
      <c r="AY581" s="261" t="s">
        <v>140</v>
      </c>
    </row>
    <row r="582" s="15" customFormat="1">
      <c r="A582" s="15"/>
      <c r="B582" s="262"/>
      <c r="C582" s="263"/>
      <c r="D582" s="242" t="s">
        <v>233</v>
      </c>
      <c r="E582" s="264" t="s">
        <v>1</v>
      </c>
      <c r="F582" s="265" t="s">
        <v>286</v>
      </c>
      <c r="G582" s="263"/>
      <c r="H582" s="266">
        <v>6</v>
      </c>
      <c r="I582" s="267"/>
      <c r="J582" s="263"/>
      <c r="K582" s="263"/>
      <c r="L582" s="268"/>
      <c r="M582" s="269"/>
      <c r="N582" s="270"/>
      <c r="O582" s="270"/>
      <c r="P582" s="270"/>
      <c r="Q582" s="270"/>
      <c r="R582" s="270"/>
      <c r="S582" s="270"/>
      <c r="T582" s="271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72" t="s">
        <v>233</v>
      </c>
      <c r="AU582" s="272" t="s">
        <v>88</v>
      </c>
      <c r="AV582" s="15" t="s">
        <v>145</v>
      </c>
      <c r="AW582" s="15" t="s">
        <v>35</v>
      </c>
      <c r="AX582" s="15" t="s">
        <v>86</v>
      </c>
      <c r="AY582" s="272" t="s">
        <v>140</v>
      </c>
    </row>
    <row r="583" s="2" customFormat="1" ht="24.15" customHeight="1">
      <c r="A583" s="40"/>
      <c r="B583" s="41"/>
      <c r="C583" s="273" t="s">
        <v>983</v>
      </c>
      <c r="D583" s="273" t="s">
        <v>300</v>
      </c>
      <c r="E583" s="274" t="s">
        <v>893</v>
      </c>
      <c r="F583" s="275" t="s">
        <v>894</v>
      </c>
      <c r="G583" s="276" t="s">
        <v>320</v>
      </c>
      <c r="H583" s="277">
        <v>21.25</v>
      </c>
      <c r="I583" s="278"/>
      <c r="J583" s="279">
        <f>ROUND(I583*H583,2)</f>
        <v>0</v>
      </c>
      <c r="K583" s="280"/>
      <c r="L583" s="281"/>
      <c r="M583" s="282" t="s">
        <v>1</v>
      </c>
      <c r="N583" s="283" t="s">
        <v>44</v>
      </c>
      <c r="O583" s="93"/>
      <c r="P583" s="229">
        <f>O583*H583</f>
        <v>0</v>
      </c>
      <c r="Q583" s="229">
        <v>0.0040000000000000001</v>
      </c>
      <c r="R583" s="229">
        <f>Q583*H583</f>
        <v>0.085000000000000006</v>
      </c>
      <c r="S583" s="229">
        <v>0</v>
      </c>
      <c r="T583" s="230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31" t="s">
        <v>368</v>
      </c>
      <c r="AT583" s="231" t="s">
        <v>300</v>
      </c>
      <c r="AU583" s="231" t="s">
        <v>88</v>
      </c>
      <c r="AY583" s="19" t="s">
        <v>140</v>
      </c>
      <c r="BE583" s="232">
        <f>IF(N583="základní",J583,0)</f>
        <v>0</v>
      </c>
      <c r="BF583" s="232">
        <f>IF(N583="snížená",J583,0)</f>
        <v>0</v>
      </c>
      <c r="BG583" s="232">
        <f>IF(N583="zákl. přenesená",J583,0)</f>
        <v>0</v>
      </c>
      <c r="BH583" s="232">
        <f>IF(N583="sníž. přenesená",J583,0)</f>
        <v>0</v>
      </c>
      <c r="BI583" s="232">
        <f>IF(N583="nulová",J583,0)</f>
        <v>0</v>
      </c>
      <c r="BJ583" s="19" t="s">
        <v>86</v>
      </c>
      <c r="BK583" s="232">
        <f>ROUND(I583*H583,2)</f>
        <v>0</v>
      </c>
      <c r="BL583" s="19" t="s">
        <v>168</v>
      </c>
      <c r="BM583" s="231" t="s">
        <v>1424</v>
      </c>
    </row>
    <row r="584" s="13" customFormat="1">
      <c r="A584" s="13"/>
      <c r="B584" s="240"/>
      <c r="C584" s="241"/>
      <c r="D584" s="242" t="s">
        <v>233</v>
      </c>
      <c r="E584" s="243" t="s">
        <v>1</v>
      </c>
      <c r="F584" s="244" t="s">
        <v>564</v>
      </c>
      <c r="G584" s="241"/>
      <c r="H584" s="243" t="s">
        <v>1</v>
      </c>
      <c r="I584" s="245"/>
      <c r="J584" s="241"/>
      <c r="K584" s="241"/>
      <c r="L584" s="246"/>
      <c r="M584" s="247"/>
      <c r="N584" s="248"/>
      <c r="O584" s="248"/>
      <c r="P584" s="248"/>
      <c r="Q584" s="248"/>
      <c r="R584" s="248"/>
      <c r="S584" s="248"/>
      <c r="T584" s="249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0" t="s">
        <v>233</v>
      </c>
      <c r="AU584" s="250" t="s">
        <v>88</v>
      </c>
      <c r="AV584" s="13" t="s">
        <v>86</v>
      </c>
      <c r="AW584" s="13" t="s">
        <v>35</v>
      </c>
      <c r="AX584" s="13" t="s">
        <v>79</v>
      </c>
      <c r="AY584" s="250" t="s">
        <v>140</v>
      </c>
    </row>
    <row r="585" s="14" customFormat="1">
      <c r="A585" s="14"/>
      <c r="B585" s="251"/>
      <c r="C585" s="252"/>
      <c r="D585" s="242" t="s">
        <v>233</v>
      </c>
      <c r="E585" s="253" t="s">
        <v>1</v>
      </c>
      <c r="F585" s="254" t="s">
        <v>1379</v>
      </c>
      <c r="G585" s="252"/>
      <c r="H585" s="255">
        <v>7.7999999999999998</v>
      </c>
      <c r="I585" s="256"/>
      <c r="J585" s="252"/>
      <c r="K585" s="252"/>
      <c r="L585" s="257"/>
      <c r="M585" s="258"/>
      <c r="N585" s="259"/>
      <c r="O585" s="259"/>
      <c r="P585" s="259"/>
      <c r="Q585" s="259"/>
      <c r="R585" s="259"/>
      <c r="S585" s="259"/>
      <c r="T585" s="260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1" t="s">
        <v>233</v>
      </c>
      <c r="AU585" s="261" t="s">
        <v>88</v>
      </c>
      <c r="AV585" s="14" t="s">
        <v>88</v>
      </c>
      <c r="AW585" s="14" t="s">
        <v>35</v>
      </c>
      <c r="AX585" s="14" t="s">
        <v>79</v>
      </c>
      <c r="AY585" s="261" t="s">
        <v>140</v>
      </c>
    </row>
    <row r="586" s="13" customFormat="1">
      <c r="A586" s="13"/>
      <c r="B586" s="240"/>
      <c r="C586" s="241"/>
      <c r="D586" s="242" t="s">
        <v>233</v>
      </c>
      <c r="E586" s="243" t="s">
        <v>1</v>
      </c>
      <c r="F586" s="244" t="s">
        <v>1117</v>
      </c>
      <c r="G586" s="241"/>
      <c r="H586" s="243" t="s">
        <v>1</v>
      </c>
      <c r="I586" s="245"/>
      <c r="J586" s="241"/>
      <c r="K586" s="241"/>
      <c r="L586" s="246"/>
      <c r="M586" s="247"/>
      <c r="N586" s="248"/>
      <c r="O586" s="248"/>
      <c r="P586" s="248"/>
      <c r="Q586" s="248"/>
      <c r="R586" s="248"/>
      <c r="S586" s="248"/>
      <c r="T586" s="249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0" t="s">
        <v>233</v>
      </c>
      <c r="AU586" s="250" t="s">
        <v>88</v>
      </c>
      <c r="AV586" s="13" t="s">
        <v>86</v>
      </c>
      <c r="AW586" s="13" t="s">
        <v>35</v>
      </c>
      <c r="AX586" s="13" t="s">
        <v>79</v>
      </c>
      <c r="AY586" s="250" t="s">
        <v>140</v>
      </c>
    </row>
    <row r="587" s="14" customFormat="1">
      <c r="A587" s="14"/>
      <c r="B587" s="251"/>
      <c r="C587" s="252"/>
      <c r="D587" s="242" t="s">
        <v>233</v>
      </c>
      <c r="E587" s="253" t="s">
        <v>1</v>
      </c>
      <c r="F587" s="254" t="s">
        <v>1380</v>
      </c>
      <c r="G587" s="252"/>
      <c r="H587" s="255">
        <v>13.449999999999999</v>
      </c>
      <c r="I587" s="256"/>
      <c r="J587" s="252"/>
      <c r="K587" s="252"/>
      <c r="L587" s="257"/>
      <c r="M587" s="258"/>
      <c r="N587" s="259"/>
      <c r="O587" s="259"/>
      <c r="P587" s="259"/>
      <c r="Q587" s="259"/>
      <c r="R587" s="259"/>
      <c r="S587" s="259"/>
      <c r="T587" s="260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1" t="s">
        <v>233</v>
      </c>
      <c r="AU587" s="261" t="s">
        <v>88</v>
      </c>
      <c r="AV587" s="14" t="s">
        <v>88</v>
      </c>
      <c r="AW587" s="14" t="s">
        <v>35</v>
      </c>
      <c r="AX587" s="14" t="s">
        <v>79</v>
      </c>
      <c r="AY587" s="261" t="s">
        <v>140</v>
      </c>
    </row>
    <row r="588" s="15" customFormat="1">
      <c r="A588" s="15"/>
      <c r="B588" s="262"/>
      <c r="C588" s="263"/>
      <c r="D588" s="242" t="s">
        <v>233</v>
      </c>
      <c r="E588" s="264" t="s">
        <v>1</v>
      </c>
      <c r="F588" s="265" t="s">
        <v>286</v>
      </c>
      <c r="G588" s="263"/>
      <c r="H588" s="266">
        <v>21.25</v>
      </c>
      <c r="I588" s="267"/>
      <c r="J588" s="263"/>
      <c r="K588" s="263"/>
      <c r="L588" s="268"/>
      <c r="M588" s="269"/>
      <c r="N588" s="270"/>
      <c r="O588" s="270"/>
      <c r="P588" s="270"/>
      <c r="Q588" s="270"/>
      <c r="R588" s="270"/>
      <c r="S588" s="270"/>
      <c r="T588" s="271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72" t="s">
        <v>233</v>
      </c>
      <c r="AU588" s="272" t="s">
        <v>88</v>
      </c>
      <c r="AV588" s="15" t="s">
        <v>145</v>
      </c>
      <c r="AW588" s="15" t="s">
        <v>35</v>
      </c>
      <c r="AX588" s="15" t="s">
        <v>86</v>
      </c>
      <c r="AY588" s="272" t="s">
        <v>140</v>
      </c>
    </row>
    <row r="589" s="2" customFormat="1" ht="24.15" customHeight="1">
      <c r="A589" s="40"/>
      <c r="B589" s="41"/>
      <c r="C589" s="219" t="s">
        <v>987</v>
      </c>
      <c r="D589" s="219" t="s">
        <v>141</v>
      </c>
      <c r="E589" s="220" t="s">
        <v>902</v>
      </c>
      <c r="F589" s="221" t="s">
        <v>903</v>
      </c>
      <c r="G589" s="222" t="s">
        <v>247</v>
      </c>
      <c r="H589" s="223">
        <v>0.48599999999999999</v>
      </c>
      <c r="I589" s="224"/>
      <c r="J589" s="225">
        <f>ROUND(I589*H589,2)</f>
        <v>0</v>
      </c>
      <c r="K589" s="226"/>
      <c r="L589" s="46"/>
      <c r="M589" s="227" t="s">
        <v>1</v>
      </c>
      <c r="N589" s="228" t="s">
        <v>44</v>
      </c>
      <c r="O589" s="93"/>
      <c r="P589" s="229">
        <f>O589*H589</f>
        <v>0</v>
      </c>
      <c r="Q589" s="229">
        <v>0</v>
      </c>
      <c r="R589" s="229">
        <f>Q589*H589</f>
        <v>0</v>
      </c>
      <c r="S589" s="229">
        <v>0</v>
      </c>
      <c r="T589" s="230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31" t="s">
        <v>168</v>
      </c>
      <c r="AT589" s="231" t="s">
        <v>141</v>
      </c>
      <c r="AU589" s="231" t="s">
        <v>88</v>
      </c>
      <c r="AY589" s="19" t="s">
        <v>140</v>
      </c>
      <c r="BE589" s="232">
        <f>IF(N589="základní",J589,0)</f>
        <v>0</v>
      </c>
      <c r="BF589" s="232">
        <f>IF(N589="snížená",J589,0)</f>
        <v>0</v>
      </c>
      <c r="BG589" s="232">
        <f>IF(N589="zákl. přenesená",J589,0)</f>
        <v>0</v>
      </c>
      <c r="BH589" s="232">
        <f>IF(N589="sníž. přenesená",J589,0)</f>
        <v>0</v>
      </c>
      <c r="BI589" s="232">
        <f>IF(N589="nulová",J589,0)</f>
        <v>0</v>
      </c>
      <c r="BJ589" s="19" t="s">
        <v>86</v>
      </c>
      <c r="BK589" s="232">
        <f>ROUND(I589*H589,2)</f>
        <v>0</v>
      </c>
      <c r="BL589" s="19" t="s">
        <v>168</v>
      </c>
      <c r="BM589" s="231" t="s">
        <v>1425</v>
      </c>
    </row>
    <row r="590" s="12" customFormat="1" ht="22.8" customHeight="1">
      <c r="A590" s="12"/>
      <c r="B590" s="205"/>
      <c r="C590" s="206"/>
      <c r="D590" s="207" t="s">
        <v>78</v>
      </c>
      <c r="E590" s="233" t="s">
        <v>905</v>
      </c>
      <c r="F590" s="233" t="s">
        <v>906</v>
      </c>
      <c r="G590" s="206"/>
      <c r="H590" s="206"/>
      <c r="I590" s="209"/>
      <c r="J590" s="234">
        <f>BK590</f>
        <v>0</v>
      </c>
      <c r="K590" s="206"/>
      <c r="L590" s="211"/>
      <c r="M590" s="212"/>
      <c r="N590" s="213"/>
      <c r="O590" s="213"/>
      <c r="P590" s="214">
        <f>SUM(P591:P597)</f>
        <v>0</v>
      </c>
      <c r="Q590" s="213"/>
      <c r="R590" s="214">
        <f>SUM(R591:R597)</f>
        <v>0.0021700000000000001</v>
      </c>
      <c r="S590" s="213"/>
      <c r="T590" s="215">
        <f>SUM(T591:T597)</f>
        <v>0</v>
      </c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R590" s="216" t="s">
        <v>88</v>
      </c>
      <c r="AT590" s="217" t="s">
        <v>78</v>
      </c>
      <c r="AU590" s="217" t="s">
        <v>86</v>
      </c>
      <c r="AY590" s="216" t="s">
        <v>140</v>
      </c>
      <c r="BK590" s="218">
        <f>SUM(BK591:BK597)</f>
        <v>0</v>
      </c>
    </row>
    <row r="591" s="2" customFormat="1" ht="24.15" customHeight="1">
      <c r="A591" s="40"/>
      <c r="B591" s="41"/>
      <c r="C591" s="219" t="s">
        <v>991</v>
      </c>
      <c r="D591" s="219" t="s">
        <v>141</v>
      </c>
      <c r="E591" s="220" t="s">
        <v>1426</v>
      </c>
      <c r="F591" s="221" t="s">
        <v>1427</v>
      </c>
      <c r="G591" s="222" t="s">
        <v>320</v>
      </c>
      <c r="H591" s="223">
        <v>1.75</v>
      </c>
      <c r="I591" s="224"/>
      <c r="J591" s="225">
        <f>ROUND(I591*H591,2)</f>
        <v>0</v>
      </c>
      <c r="K591" s="226"/>
      <c r="L591" s="46"/>
      <c r="M591" s="227" t="s">
        <v>1</v>
      </c>
      <c r="N591" s="228" t="s">
        <v>44</v>
      </c>
      <c r="O591" s="93"/>
      <c r="P591" s="229">
        <f>O591*H591</f>
        <v>0</v>
      </c>
      <c r="Q591" s="229">
        <v>0</v>
      </c>
      <c r="R591" s="229">
        <f>Q591*H591</f>
        <v>0</v>
      </c>
      <c r="S591" s="229">
        <v>0</v>
      </c>
      <c r="T591" s="230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31" t="s">
        <v>145</v>
      </c>
      <c r="AT591" s="231" t="s">
        <v>141</v>
      </c>
      <c r="AU591" s="231" t="s">
        <v>88</v>
      </c>
      <c r="AY591" s="19" t="s">
        <v>140</v>
      </c>
      <c r="BE591" s="232">
        <f>IF(N591="základní",J591,0)</f>
        <v>0</v>
      </c>
      <c r="BF591" s="232">
        <f>IF(N591="snížená",J591,0)</f>
        <v>0</v>
      </c>
      <c r="BG591" s="232">
        <f>IF(N591="zákl. přenesená",J591,0)</f>
        <v>0</v>
      </c>
      <c r="BH591" s="232">
        <f>IF(N591="sníž. přenesená",J591,0)</f>
        <v>0</v>
      </c>
      <c r="BI591" s="232">
        <f>IF(N591="nulová",J591,0)</f>
        <v>0</v>
      </c>
      <c r="BJ591" s="19" t="s">
        <v>86</v>
      </c>
      <c r="BK591" s="232">
        <f>ROUND(I591*H591,2)</f>
        <v>0</v>
      </c>
      <c r="BL591" s="19" t="s">
        <v>145</v>
      </c>
      <c r="BM591" s="231" t="s">
        <v>1428</v>
      </c>
    </row>
    <row r="592" s="2" customFormat="1" ht="24.15" customHeight="1">
      <c r="A592" s="40"/>
      <c r="B592" s="41"/>
      <c r="C592" s="273" t="s">
        <v>996</v>
      </c>
      <c r="D592" s="273" t="s">
        <v>300</v>
      </c>
      <c r="E592" s="274" t="s">
        <v>912</v>
      </c>
      <c r="F592" s="275" t="s">
        <v>1429</v>
      </c>
      <c r="G592" s="276" t="s">
        <v>320</v>
      </c>
      <c r="H592" s="277">
        <v>1.75</v>
      </c>
      <c r="I592" s="278"/>
      <c r="J592" s="279">
        <f>ROUND(I592*H592,2)</f>
        <v>0</v>
      </c>
      <c r="K592" s="280"/>
      <c r="L592" s="281"/>
      <c r="M592" s="282" t="s">
        <v>1</v>
      </c>
      <c r="N592" s="283" t="s">
        <v>44</v>
      </c>
      <c r="O592" s="93"/>
      <c r="P592" s="229">
        <f>O592*H592</f>
        <v>0</v>
      </c>
      <c r="Q592" s="229">
        <v>0.00124</v>
      </c>
      <c r="R592" s="229">
        <f>Q592*H592</f>
        <v>0.0021700000000000001</v>
      </c>
      <c r="S592" s="229">
        <v>0</v>
      </c>
      <c r="T592" s="230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31" t="s">
        <v>165</v>
      </c>
      <c r="AT592" s="231" t="s">
        <v>300</v>
      </c>
      <c r="AU592" s="231" t="s">
        <v>88</v>
      </c>
      <c r="AY592" s="19" t="s">
        <v>140</v>
      </c>
      <c r="BE592" s="232">
        <f>IF(N592="základní",J592,0)</f>
        <v>0</v>
      </c>
      <c r="BF592" s="232">
        <f>IF(N592="snížená",J592,0)</f>
        <v>0</v>
      </c>
      <c r="BG592" s="232">
        <f>IF(N592="zákl. přenesená",J592,0)</f>
        <v>0</v>
      </c>
      <c r="BH592" s="232">
        <f>IF(N592="sníž. přenesená",J592,0)</f>
        <v>0</v>
      </c>
      <c r="BI592" s="232">
        <f>IF(N592="nulová",J592,0)</f>
        <v>0</v>
      </c>
      <c r="BJ592" s="19" t="s">
        <v>86</v>
      </c>
      <c r="BK592" s="232">
        <f>ROUND(I592*H592,2)</f>
        <v>0</v>
      </c>
      <c r="BL592" s="19" t="s">
        <v>145</v>
      </c>
      <c r="BM592" s="231" t="s">
        <v>1430</v>
      </c>
    </row>
    <row r="593" s="2" customFormat="1" ht="16.5" customHeight="1">
      <c r="A593" s="40"/>
      <c r="B593" s="41"/>
      <c r="C593" s="219" t="s">
        <v>1000</v>
      </c>
      <c r="D593" s="219" t="s">
        <v>141</v>
      </c>
      <c r="E593" s="220" t="s">
        <v>1431</v>
      </c>
      <c r="F593" s="221" t="s">
        <v>1432</v>
      </c>
      <c r="G593" s="222" t="s">
        <v>899</v>
      </c>
      <c r="H593" s="223">
        <v>1</v>
      </c>
      <c r="I593" s="224"/>
      <c r="J593" s="225">
        <f>ROUND(I593*H593,2)</f>
        <v>0</v>
      </c>
      <c r="K593" s="226"/>
      <c r="L593" s="46"/>
      <c r="M593" s="227" t="s">
        <v>1</v>
      </c>
      <c r="N593" s="228" t="s">
        <v>44</v>
      </c>
      <c r="O593" s="93"/>
      <c r="P593" s="229">
        <f>O593*H593</f>
        <v>0</v>
      </c>
      <c r="Q593" s="229">
        <v>0</v>
      </c>
      <c r="R593" s="229">
        <f>Q593*H593</f>
        <v>0</v>
      </c>
      <c r="S593" s="229">
        <v>0</v>
      </c>
      <c r="T593" s="230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31" t="s">
        <v>168</v>
      </c>
      <c r="AT593" s="231" t="s">
        <v>141</v>
      </c>
      <c r="AU593" s="231" t="s">
        <v>88</v>
      </c>
      <c r="AY593" s="19" t="s">
        <v>140</v>
      </c>
      <c r="BE593" s="232">
        <f>IF(N593="základní",J593,0)</f>
        <v>0</v>
      </c>
      <c r="BF593" s="232">
        <f>IF(N593="snížená",J593,0)</f>
        <v>0</v>
      </c>
      <c r="BG593" s="232">
        <f>IF(N593="zákl. přenesená",J593,0)</f>
        <v>0</v>
      </c>
      <c r="BH593" s="232">
        <f>IF(N593="sníž. přenesená",J593,0)</f>
        <v>0</v>
      </c>
      <c r="BI593" s="232">
        <f>IF(N593="nulová",J593,0)</f>
        <v>0</v>
      </c>
      <c r="BJ593" s="19" t="s">
        <v>86</v>
      </c>
      <c r="BK593" s="232">
        <f>ROUND(I593*H593,2)</f>
        <v>0</v>
      </c>
      <c r="BL593" s="19" t="s">
        <v>168</v>
      </c>
      <c r="BM593" s="231" t="s">
        <v>1433</v>
      </c>
    </row>
    <row r="594" s="2" customFormat="1" ht="21.75" customHeight="1">
      <c r="A594" s="40"/>
      <c r="B594" s="41"/>
      <c r="C594" s="219" t="s">
        <v>1004</v>
      </c>
      <c r="D594" s="219" t="s">
        <v>141</v>
      </c>
      <c r="E594" s="220" t="s">
        <v>916</v>
      </c>
      <c r="F594" s="221" t="s">
        <v>917</v>
      </c>
      <c r="G594" s="222" t="s">
        <v>289</v>
      </c>
      <c r="H594" s="223">
        <v>4</v>
      </c>
      <c r="I594" s="224"/>
      <c r="J594" s="225">
        <f>ROUND(I594*H594,2)</f>
        <v>0</v>
      </c>
      <c r="K594" s="226"/>
      <c r="L594" s="46"/>
      <c r="M594" s="227" t="s">
        <v>1</v>
      </c>
      <c r="N594" s="228" t="s">
        <v>44</v>
      </c>
      <c r="O594" s="93"/>
      <c r="P594" s="229">
        <f>O594*H594</f>
        <v>0</v>
      </c>
      <c r="Q594" s="229">
        <v>0</v>
      </c>
      <c r="R594" s="229">
        <f>Q594*H594</f>
        <v>0</v>
      </c>
      <c r="S594" s="229">
        <v>0</v>
      </c>
      <c r="T594" s="230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31" t="s">
        <v>168</v>
      </c>
      <c r="AT594" s="231" t="s">
        <v>141</v>
      </c>
      <c r="AU594" s="231" t="s">
        <v>88</v>
      </c>
      <c r="AY594" s="19" t="s">
        <v>140</v>
      </c>
      <c r="BE594" s="232">
        <f>IF(N594="základní",J594,0)</f>
        <v>0</v>
      </c>
      <c r="BF594" s="232">
        <f>IF(N594="snížená",J594,0)</f>
        <v>0</v>
      </c>
      <c r="BG594" s="232">
        <f>IF(N594="zákl. přenesená",J594,0)</f>
        <v>0</v>
      </c>
      <c r="BH594" s="232">
        <f>IF(N594="sníž. přenesená",J594,0)</f>
        <v>0</v>
      </c>
      <c r="BI594" s="232">
        <f>IF(N594="nulová",J594,0)</f>
        <v>0</v>
      </c>
      <c r="BJ594" s="19" t="s">
        <v>86</v>
      </c>
      <c r="BK594" s="232">
        <f>ROUND(I594*H594,2)</f>
        <v>0</v>
      </c>
      <c r="BL594" s="19" t="s">
        <v>168</v>
      </c>
      <c r="BM594" s="231" t="s">
        <v>1434</v>
      </c>
    </row>
    <row r="595" s="2" customFormat="1" ht="16.5" customHeight="1">
      <c r="A595" s="40"/>
      <c r="B595" s="41"/>
      <c r="C595" s="273" t="s">
        <v>1009</v>
      </c>
      <c r="D595" s="273" t="s">
        <v>300</v>
      </c>
      <c r="E595" s="274" t="s">
        <v>920</v>
      </c>
      <c r="F595" s="275" t="s">
        <v>921</v>
      </c>
      <c r="G595" s="276" t="s">
        <v>289</v>
      </c>
      <c r="H595" s="277">
        <v>2</v>
      </c>
      <c r="I595" s="278"/>
      <c r="J595" s="279">
        <f>ROUND(I595*H595,2)</f>
        <v>0</v>
      </c>
      <c r="K595" s="280"/>
      <c r="L595" s="281"/>
      <c r="M595" s="282" t="s">
        <v>1</v>
      </c>
      <c r="N595" s="283" t="s">
        <v>44</v>
      </c>
      <c r="O595" s="93"/>
      <c r="P595" s="229">
        <f>O595*H595</f>
        <v>0</v>
      </c>
      <c r="Q595" s="229">
        <v>0</v>
      </c>
      <c r="R595" s="229">
        <f>Q595*H595</f>
        <v>0</v>
      </c>
      <c r="S595" s="229">
        <v>0</v>
      </c>
      <c r="T595" s="230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31" t="s">
        <v>368</v>
      </c>
      <c r="AT595" s="231" t="s">
        <v>300</v>
      </c>
      <c r="AU595" s="231" t="s">
        <v>88</v>
      </c>
      <c r="AY595" s="19" t="s">
        <v>140</v>
      </c>
      <c r="BE595" s="232">
        <f>IF(N595="základní",J595,0)</f>
        <v>0</v>
      </c>
      <c r="BF595" s="232">
        <f>IF(N595="snížená",J595,0)</f>
        <v>0</v>
      </c>
      <c r="BG595" s="232">
        <f>IF(N595="zákl. přenesená",J595,0)</f>
        <v>0</v>
      </c>
      <c r="BH595" s="232">
        <f>IF(N595="sníž. přenesená",J595,0)</f>
        <v>0</v>
      </c>
      <c r="BI595" s="232">
        <f>IF(N595="nulová",J595,0)</f>
        <v>0</v>
      </c>
      <c r="BJ595" s="19" t="s">
        <v>86</v>
      </c>
      <c r="BK595" s="232">
        <f>ROUND(I595*H595,2)</f>
        <v>0</v>
      </c>
      <c r="BL595" s="19" t="s">
        <v>168</v>
      </c>
      <c r="BM595" s="231" t="s">
        <v>1435</v>
      </c>
    </row>
    <row r="596" s="2" customFormat="1" ht="16.5" customHeight="1">
      <c r="A596" s="40"/>
      <c r="B596" s="41"/>
      <c r="C596" s="273" t="s">
        <v>1015</v>
      </c>
      <c r="D596" s="273" t="s">
        <v>300</v>
      </c>
      <c r="E596" s="274" t="s">
        <v>1436</v>
      </c>
      <c r="F596" s="275" t="s">
        <v>1437</v>
      </c>
      <c r="G596" s="276" t="s">
        <v>289</v>
      </c>
      <c r="H596" s="277">
        <v>2</v>
      </c>
      <c r="I596" s="278"/>
      <c r="J596" s="279">
        <f>ROUND(I596*H596,2)</f>
        <v>0</v>
      </c>
      <c r="K596" s="280"/>
      <c r="L596" s="281"/>
      <c r="M596" s="282" t="s">
        <v>1</v>
      </c>
      <c r="N596" s="283" t="s">
        <v>44</v>
      </c>
      <c r="O596" s="93"/>
      <c r="P596" s="229">
        <f>O596*H596</f>
        <v>0</v>
      </c>
      <c r="Q596" s="229">
        <v>0</v>
      </c>
      <c r="R596" s="229">
        <f>Q596*H596</f>
        <v>0</v>
      </c>
      <c r="S596" s="229">
        <v>0</v>
      </c>
      <c r="T596" s="230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31" t="s">
        <v>368</v>
      </c>
      <c r="AT596" s="231" t="s">
        <v>300</v>
      </c>
      <c r="AU596" s="231" t="s">
        <v>88</v>
      </c>
      <c r="AY596" s="19" t="s">
        <v>140</v>
      </c>
      <c r="BE596" s="232">
        <f>IF(N596="základní",J596,0)</f>
        <v>0</v>
      </c>
      <c r="BF596" s="232">
        <f>IF(N596="snížená",J596,0)</f>
        <v>0</v>
      </c>
      <c r="BG596" s="232">
        <f>IF(N596="zákl. přenesená",J596,0)</f>
        <v>0</v>
      </c>
      <c r="BH596" s="232">
        <f>IF(N596="sníž. přenesená",J596,0)</f>
        <v>0</v>
      </c>
      <c r="BI596" s="232">
        <f>IF(N596="nulová",J596,0)</f>
        <v>0</v>
      </c>
      <c r="BJ596" s="19" t="s">
        <v>86</v>
      </c>
      <c r="BK596" s="232">
        <f>ROUND(I596*H596,2)</f>
        <v>0</v>
      </c>
      <c r="BL596" s="19" t="s">
        <v>168</v>
      </c>
      <c r="BM596" s="231" t="s">
        <v>1438</v>
      </c>
    </row>
    <row r="597" s="2" customFormat="1" ht="24.15" customHeight="1">
      <c r="A597" s="40"/>
      <c r="B597" s="41"/>
      <c r="C597" s="219" t="s">
        <v>1022</v>
      </c>
      <c r="D597" s="219" t="s">
        <v>141</v>
      </c>
      <c r="E597" s="220" t="s">
        <v>924</v>
      </c>
      <c r="F597" s="221" t="s">
        <v>925</v>
      </c>
      <c r="G597" s="222" t="s">
        <v>247</v>
      </c>
      <c r="H597" s="223">
        <v>3.2000000000000002</v>
      </c>
      <c r="I597" s="224"/>
      <c r="J597" s="225">
        <f>ROUND(I597*H597,2)</f>
        <v>0</v>
      </c>
      <c r="K597" s="226"/>
      <c r="L597" s="46"/>
      <c r="M597" s="227" t="s">
        <v>1</v>
      </c>
      <c r="N597" s="228" t="s">
        <v>44</v>
      </c>
      <c r="O597" s="93"/>
      <c r="P597" s="229">
        <f>O597*H597</f>
        <v>0</v>
      </c>
      <c r="Q597" s="229">
        <v>0</v>
      </c>
      <c r="R597" s="229">
        <f>Q597*H597</f>
        <v>0</v>
      </c>
      <c r="S597" s="229">
        <v>0</v>
      </c>
      <c r="T597" s="230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31" t="s">
        <v>168</v>
      </c>
      <c r="AT597" s="231" t="s">
        <v>141</v>
      </c>
      <c r="AU597" s="231" t="s">
        <v>88</v>
      </c>
      <c r="AY597" s="19" t="s">
        <v>140</v>
      </c>
      <c r="BE597" s="232">
        <f>IF(N597="základní",J597,0)</f>
        <v>0</v>
      </c>
      <c r="BF597" s="232">
        <f>IF(N597="snížená",J597,0)</f>
        <v>0</v>
      </c>
      <c r="BG597" s="232">
        <f>IF(N597="zákl. přenesená",J597,0)</f>
        <v>0</v>
      </c>
      <c r="BH597" s="232">
        <f>IF(N597="sníž. přenesená",J597,0)</f>
        <v>0</v>
      </c>
      <c r="BI597" s="232">
        <f>IF(N597="nulová",J597,0)</f>
        <v>0</v>
      </c>
      <c r="BJ597" s="19" t="s">
        <v>86</v>
      </c>
      <c r="BK597" s="232">
        <f>ROUND(I597*H597,2)</f>
        <v>0</v>
      </c>
      <c r="BL597" s="19" t="s">
        <v>168</v>
      </c>
      <c r="BM597" s="231" t="s">
        <v>1439</v>
      </c>
    </row>
    <row r="598" s="12" customFormat="1" ht="22.8" customHeight="1">
      <c r="A598" s="12"/>
      <c r="B598" s="205"/>
      <c r="C598" s="206"/>
      <c r="D598" s="207" t="s">
        <v>78</v>
      </c>
      <c r="E598" s="233" t="s">
        <v>927</v>
      </c>
      <c r="F598" s="233" t="s">
        <v>928</v>
      </c>
      <c r="G598" s="206"/>
      <c r="H598" s="206"/>
      <c r="I598" s="209"/>
      <c r="J598" s="234">
        <f>BK598</f>
        <v>0</v>
      </c>
      <c r="K598" s="206"/>
      <c r="L598" s="211"/>
      <c r="M598" s="212"/>
      <c r="N598" s="213"/>
      <c r="O598" s="213"/>
      <c r="P598" s="214">
        <f>SUM(P599:P622)</f>
        <v>0</v>
      </c>
      <c r="Q598" s="213"/>
      <c r="R598" s="214">
        <f>SUM(R599:R622)</f>
        <v>0.14859</v>
      </c>
      <c r="S598" s="213"/>
      <c r="T598" s="215">
        <f>SUM(T599:T622)</f>
        <v>0</v>
      </c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R598" s="216" t="s">
        <v>88</v>
      </c>
      <c r="AT598" s="217" t="s">
        <v>78</v>
      </c>
      <c r="AU598" s="217" t="s">
        <v>86</v>
      </c>
      <c r="AY598" s="216" t="s">
        <v>140</v>
      </c>
      <c r="BK598" s="218">
        <f>SUM(BK599:BK622)</f>
        <v>0</v>
      </c>
    </row>
    <row r="599" s="2" customFormat="1" ht="24.15" customHeight="1">
      <c r="A599" s="40"/>
      <c r="B599" s="41"/>
      <c r="C599" s="219" t="s">
        <v>1026</v>
      </c>
      <c r="D599" s="219" t="s">
        <v>141</v>
      </c>
      <c r="E599" s="220" t="s">
        <v>1440</v>
      </c>
      <c r="F599" s="221" t="s">
        <v>1441</v>
      </c>
      <c r="G599" s="222" t="s">
        <v>320</v>
      </c>
      <c r="H599" s="223">
        <v>7.5</v>
      </c>
      <c r="I599" s="224"/>
      <c r="J599" s="225">
        <f>ROUND(I599*H599,2)</f>
        <v>0</v>
      </c>
      <c r="K599" s="226"/>
      <c r="L599" s="46"/>
      <c r="M599" s="227" t="s">
        <v>1</v>
      </c>
      <c r="N599" s="228" t="s">
        <v>44</v>
      </c>
      <c r="O599" s="93"/>
      <c r="P599" s="229">
        <f>O599*H599</f>
        <v>0</v>
      </c>
      <c r="Q599" s="229">
        <v>0.012120000000000001</v>
      </c>
      <c r="R599" s="229">
        <f>Q599*H599</f>
        <v>0.090900000000000009</v>
      </c>
      <c r="S599" s="229">
        <v>0</v>
      </c>
      <c r="T599" s="230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31" t="s">
        <v>168</v>
      </c>
      <c r="AT599" s="231" t="s">
        <v>141</v>
      </c>
      <c r="AU599" s="231" t="s">
        <v>88</v>
      </c>
      <c r="AY599" s="19" t="s">
        <v>140</v>
      </c>
      <c r="BE599" s="232">
        <f>IF(N599="základní",J599,0)</f>
        <v>0</v>
      </c>
      <c r="BF599" s="232">
        <f>IF(N599="snížená",J599,0)</f>
        <v>0</v>
      </c>
      <c r="BG599" s="232">
        <f>IF(N599="zákl. přenesená",J599,0)</f>
        <v>0</v>
      </c>
      <c r="BH599" s="232">
        <f>IF(N599="sníž. přenesená",J599,0)</f>
        <v>0</v>
      </c>
      <c r="BI599" s="232">
        <f>IF(N599="nulová",J599,0)</f>
        <v>0</v>
      </c>
      <c r="BJ599" s="19" t="s">
        <v>86</v>
      </c>
      <c r="BK599" s="232">
        <f>ROUND(I599*H599,2)</f>
        <v>0</v>
      </c>
      <c r="BL599" s="19" t="s">
        <v>168</v>
      </c>
      <c r="BM599" s="231" t="s">
        <v>1442</v>
      </c>
    </row>
    <row r="600" s="13" customFormat="1">
      <c r="A600" s="13"/>
      <c r="B600" s="240"/>
      <c r="C600" s="241"/>
      <c r="D600" s="242" t="s">
        <v>233</v>
      </c>
      <c r="E600" s="243" t="s">
        <v>1</v>
      </c>
      <c r="F600" s="244" t="s">
        <v>1117</v>
      </c>
      <c r="G600" s="241"/>
      <c r="H600" s="243" t="s">
        <v>1</v>
      </c>
      <c r="I600" s="245"/>
      <c r="J600" s="241"/>
      <c r="K600" s="241"/>
      <c r="L600" s="246"/>
      <c r="M600" s="247"/>
      <c r="N600" s="248"/>
      <c r="O600" s="248"/>
      <c r="P600" s="248"/>
      <c r="Q600" s="248"/>
      <c r="R600" s="248"/>
      <c r="S600" s="248"/>
      <c r="T600" s="249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0" t="s">
        <v>233</v>
      </c>
      <c r="AU600" s="250" t="s">
        <v>88</v>
      </c>
      <c r="AV600" s="13" t="s">
        <v>86</v>
      </c>
      <c r="AW600" s="13" t="s">
        <v>35</v>
      </c>
      <c r="AX600" s="13" t="s">
        <v>79</v>
      </c>
      <c r="AY600" s="250" t="s">
        <v>140</v>
      </c>
    </row>
    <row r="601" s="14" customFormat="1">
      <c r="A601" s="14"/>
      <c r="B601" s="251"/>
      <c r="C601" s="252"/>
      <c r="D601" s="242" t="s">
        <v>233</v>
      </c>
      <c r="E601" s="253" t="s">
        <v>1</v>
      </c>
      <c r="F601" s="254" t="s">
        <v>1443</v>
      </c>
      <c r="G601" s="252"/>
      <c r="H601" s="255">
        <v>7.5</v>
      </c>
      <c r="I601" s="256"/>
      <c r="J601" s="252"/>
      <c r="K601" s="252"/>
      <c r="L601" s="257"/>
      <c r="M601" s="258"/>
      <c r="N601" s="259"/>
      <c r="O601" s="259"/>
      <c r="P601" s="259"/>
      <c r="Q601" s="259"/>
      <c r="R601" s="259"/>
      <c r="S601" s="259"/>
      <c r="T601" s="260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1" t="s">
        <v>233</v>
      </c>
      <c r="AU601" s="261" t="s">
        <v>88</v>
      </c>
      <c r="AV601" s="14" t="s">
        <v>88</v>
      </c>
      <c r="AW601" s="14" t="s">
        <v>35</v>
      </c>
      <c r="AX601" s="14" t="s">
        <v>86</v>
      </c>
      <c r="AY601" s="261" t="s">
        <v>140</v>
      </c>
    </row>
    <row r="602" s="2" customFormat="1" ht="24.15" customHeight="1">
      <c r="A602" s="40"/>
      <c r="B602" s="41"/>
      <c r="C602" s="219" t="s">
        <v>1030</v>
      </c>
      <c r="D602" s="219" t="s">
        <v>141</v>
      </c>
      <c r="E602" s="220" t="s">
        <v>1444</v>
      </c>
      <c r="F602" s="221" t="s">
        <v>1445</v>
      </c>
      <c r="G602" s="222" t="s">
        <v>320</v>
      </c>
      <c r="H602" s="223">
        <v>9</v>
      </c>
      <c r="I602" s="224"/>
      <c r="J602" s="225">
        <f>ROUND(I602*H602,2)</f>
        <v>0</v>
      </c>
      <c r="K602" s="226"/>
      <c r="L602" s="46"/>
      <c r="M602" s="227" t="s">
        <v>1</v>
      </c>
      <c r="N602" s="228" t="s">
        <v>44</v>
      </c>
      <c r="O602" s="93"/>
      <c r="P602" s="229">
        <f>O602*H602</f>
        <v>0</v>
      </c>
      <c r="Q602" s="229">
        <v>0.0064099999999999999</v>
      </c>
      <c r="R602" s="229">
        <f>Q602*H602</f>
        <v>0.057689999999999998</v>
      </c>
      <c r="S602" s="229">
        <v>0</v>
      </c>
      <c r="T602" s="230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31" t="s">
        <v>168</v>
      </c>
      <c r="AT602" s="231" t="s">
        <v>141</v>
      </c>
      <c r="AU602" s="231" t="s">
        <v>88</v>
      </c>
      <c r="AY602" s="19" t="s">
        <v>140</v>
      </c>
      <c r="BE602" s="232">
        <f>IF(N602="základní",J602,0)</f>
        <v>0</v>
      </c>
      <c r="BF602" s="232">
        <f>IF(N602="snížená",J602,0)</f>
        <v>0</v>
      </c>
      <c r="BG602" s="232">
        <f>IF(N602="zákl. přenesená",J602,0)</f>
        <v>0</v>
      </c>
      <c r="BH602" s="232">
        <f>IF(N602="sníž. přenesená",J602,0)</f>
        <v>0</v>
      </c>
      <c r="BI602" s="232">
        <f>IF(N602="nulová",J602,0)</f>
        <v>0</v>
      </c>
      <c r="BJ602" s="19" t="s">
        <v>86</v>
      </c>
      <c r="BK602" s="232">
        <f>ROUND(I602*H602,2)</f>
        <v>0</v>
      </c>
      <c r="BL602" s="19" t="s">
        <v>168</v>
      </c>
      <c r="BM602" s="231" t="s">
        <v>1446</v>
      </c>
    </row>
    <row r="603" s="14" customFormat="1">
      <c r="A603" s="14"/>
      <c r="B603" s="251"/>
      <c r="C603" s="252"/>
      <c r="D603" s="242" t="s">
        <v>233</v>
      </c>
      <c r="E603" s="253" t="s">
        <v>1</v>
      </c>
      <c r="F603" s="254" t="s">
        <v>1447</v>
      </c>
      <c r="G603" s="252"/>
      <c r="H603" s="255">
        <v>9</v>
      </c>
      <c r="I603" s="256"/>
      <c r="J603" s="252"/>
      <c r="K603" s="252"/>
      <c r="L603" s="257"/>
      <c r="M603" s="258"/>
      <c r="N603" s="259"/>
      <c r="O603" s="259"/>
      <c r="P603" s="259"/>
      <c r="Q603" s="259"/>
      <c r="R603" s="259"/>
      <c r="S603" s="259"/>
      <c r="T603" s="260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1" t="s">
        <v>233</v>
      </c>
      <c r="AU603" s="261" t="s">
        <v>88</v>
      </c>
      <c r="AV603" s="14" t="s">
        <v>88</v>
      </c>
      <c r="AW603" s="14" t="s">
        <v>35</v>
      </c>
      <c r="AX603" s="14" t="s">
        <v>86</v>
      </c>
      <c r="AY603" s="261" t="s">
        <v>140</v>
      </c>
    </row>
    <row r="604" s="2" customFormat="1" ht="24.15" customHeight="1">
      <c r="A604" s="40"/>
      <c r="B604" s="41"/>
      <c r="C604" s="219" t="s">
        <v>1036</v>
      </c>
      <c r="D604" s="219" t="s">
        <v>141</v>
      </c>
      <c r="E604" s="220" t="s">
        <v>930</v>
      </c>
      <c r="F604" s="221" t="s">
        <v>931</v>
      </c>
      <c r="G604" s="222" t="s">
        <v>320</v>
      </c>
      <c r="H604" s="223">
        <v>50.200000000000003</v>
      </c>
      <c r="I604" s="224"/>
      <c r="J604" s="225">
        <f>ROUND(I604*H604,2)</f>
        <v>0</v>
      </c>
      <c r="K604" s="226"/>
      <c r="L604" s="46"/>
      <c r="M604" s="227" t="s">
        <v>1</v>
      </c>
      <c r="N604" s="228" t="s">
        <v>44</v>
      </c>
      <c r="O604" s="93"/>
      <c r="P604" s="229">
        <f>O604*H604</f>
        <v>0</v>
      </c>
      <c r="Q604" s="229">
        <v>0</v>
      </c>
      <c r="R604" s="229">
        <f>Q604*H604</f>
        <v>0</v>
      </c>
      <c r="S604" s="229">
        <v>0</v>
      </c>
      <c r="T604" s="230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31" t="s">
        <v>168</v>
      </c>
      <c r="AT604" s="231" t="s">
        <v>141</v>
      </c>
      <c r="AU604" s="231" t="s">
        <v>88</v>
      </c>
      <c r="AY604" s="19" t="s">
        <v>140</v>
      </c>
      <c r="BE604" s="232">
        <f>IF(N604="základní",J604,0)</f>
        <v>0</v>
      </c>
      <c r="BF604" s="232">
        <f>IF(N604="snížená",J604,0)</f>
        <v>0</v>
      </c>
      <c r="BG604" s="232">
        <f>IF(N604="zákl. přenesená",J604,0)</f>
        <v>0</v>
      </c>
      <c r="BH604" s="232">
        <f>IF(N604="sníž. přenesená",J604,0)</f>
        <v>0</v>
      </c>
      <c r="BI604" s="232">
        <f>IF(N604="nulová",J604,0)</f>
        <v>0</v>
      </c>
      <c r="BJ604" s="19" t="s">
        <v>86</v>
      </c>
      <c r="BK604" s="232">
        <f>ROUND(I604*H604,2)</f>
        <v>0</v>
      </c>
      <c r="BL604" s="19" t="s">
        <v>168</v>
      </c>
      <c r="BM604" s="231" t="s">
        <v>1448</v>
      </c>
    </row>
    <row r="605" s="13" customFormat="1">
      <c r="A605" s="13"/>
      <c r="B605" s="240"/>
      <c r="C605" s="241"/>
      <c r="D605" s="242" t="s">
        <v>233</v>
      </c>
      <c r="E605" s="243" t="s">
        <v>1</v>
      </c>
      <c r="F605" s="244" t="s">
        <v>564</v>
      </c>
      <c r="G605" s="241"/>
      <c r="H605" s="243" t="s">
        <v>1</v>
      </c>
      <c r="I605" s="245"/>
      <c r="J605" s="241"/>
      <c r="K605" s="241"/>
      <c r="L605" s="246"/>
      <c r="M605" s="247"/>
      <c r="N605" s="248"/>
      <c r="O605" s="248"/>
      <c r="P605" s="248"/>
      <c r="Q605" s="248"/>
      <c r="R605" s="248"/>
      <c r="S605" s="248"/>
      <c r="T605" s="249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0" t="s">
        <v>233</v>
      </c>
      <c r="AU605" s="250" t="s">
        <v>88</v>
      </c>
      <c r="AV605" s="13" t="s">
        <v>86</v>
      </c>
      <c r="AW605" s="13" t="s">
        <v>35</v>
      </c>
      <c r="AX605" s="13" t="s">
        <v>79</v>
      </c>
      <c r="AY605" s="250" t="s">
        <v>140</v>
      </c>
    </row>
    <row r="606" s="14" customFormat="1">
      <c r="A606" s="14"/>
      <c r="B606" s="251"/>
      <c r="C606" s="252"/>
      <c r="D606" s="242" t="s">
        <v>233</v>
      </c>
      <c r="E606" s="253" t="s">
        <v>1</v>
      </c>
      <c r="F606" s="254" t="s">
        <v>1449</v>
      </c>
      <c r="G606" s="252"/>
      <c r="H606" s="255">
        <v>32.600000000000001</v>
      </c>
      <c r="I606" s="256"/>
      <c r="J606" s="252"/>
      <c r="K606" s="252"/>
      <c r="L606" s="257"/>
      <c r="M606" s="258"/>
      <c r="N606" s="259"/>
      <c r="O606" s="259"/>
      <c r="P606" s="259"/>
      <c r="Q606" s="259"/>
      <c r="R606" s="259"/>
      <c r="S606" s="259"/>
      <c r="T606" s="260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1" t="s">
        <v>233</v>
      </c>
      <c r="AU606" s="261" t="s">
        <v>88</v>
      </c>
      <c r="AV606" s="14" t="s">
        <v>88</v>
      </c>
      <c r="AW606" s="14" t="s">
        <v>35</v>
      </c>
      <c r="AX606" s="14" t="s">
        <v>79</v>
      </c>
      <c r="AY606" s="261" t="s">
        <v>140</v>
      </c>
    </row>
    <row r="607" s="13" customFormat="1">
      <c r="A607" s="13"/>
      <c r="B607" s="240"/>
      <c r="C607" s="241"/>
      <c r="D607" s="242" t="s">
        <v>233</v>
      </c>
      <c r="E607" s="243" t="s">
        <v>1</v>
      </c>
      <c r="F607" s="244" t="s">
        <v>1117</v>
      </c>
      <c r="G607" s="241"/>
      <c r="H607" s="243" t="s">
        <v>1</v>
      </c>
      <c r="I607" s="245"/>
      <c r="J607" s="241"/>
      <c r="K607" s="241"/>
      <c r="L607" s="246"/>
      <c r="M607" s="247"/>
      <c r="N607" s="248"/>
      <c r="O607" s="248"/>
      <c r="P607" s="248"/>
      <c r="Q607" s="248"/>
      <c r="R607" s="248"/>
      <c r="S607" s="248"/>
      <c r="T607" s="249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0" t="s">
        <v>233</v>
      </c>
      <c r="AU607" s="250" t="s">
        <v>88</v>
      </c>
      <c r="AV607" s="13" t="s">
        <v>86</v>
      </c>
      <c r="AW607" s="13" t="s">
        <v>35</v>
      </c>
      <c r="AX607" s="13" t="s">
        <v>79</v>
      </c>
      <c r="AY607" s="250" t="s">
        <v>140</v>
      </c>
    </row>
    <row r="608" s="14" customFormat="1">
      <c r="A608" s="14"/>
      <c r="B608" s="251"/>
      <c r="C608" s="252"/>
      <c r="D608" s="242" t="s">
        <v>233</v>
      </c>
      <c r="E608" s="253" t="s">
        <v>1</v>
      </c>
      <c r="F608" s="254" t="s">
        <v>1450</v>
      </c>
      <c r="G608" s="252"/>
      <c r="H608" s="255">
        <v>17.600000000000001</v>
      </c>
      <c r="I608" s="256"/>
      <c r="J608" s="252"/>
      <c r="K608" s="252"/>
      <c r="L608" s="257"/>
      <c r="M608" s="258"/>
      <c r="N608" s="259"/>
      <c r="O608" s="259"/>
      <c r="P608" s="259"/>
      <c r="Q608" s="259"/>
      <c r="R608" s="259"/>
      <c r="S608" s="259"/>
      <c r="T608" s="260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1" t="s">
        <v>233</v>
      </c>
      <c r="AU608" s="261" t="s">
        <v>88</v>
      </c>
      <c r="AV608" s="14" t="s">
        <v>88</v>
      </c>
      <c r="AW608" s="14" t="s">
        <v>35</v>
      </c>
      <c r="AX608" s="14" t="s">
        <v>79</v>
      </c>
      <c r="AY608" s="261" t="s">
        <v>140</v>
      </c>
    </row>
    <row r="609" s="15" customFormat="1">
      <c r="A609" s="15"/>
      <c r="B609" s="262"/>
      <c r="C609" s="263"/>
      <c r="D609" s="242" t="s">
        <v>233</v>
      </c>
      <c r="E609" s="264" t="s">
        <v>1</v>
      </c>
      <c r="F609" s="265" t="s">
        <v>286</v>
      </c>
      <c r="G609" s="263"/>
      <c r="H609" s="266">
        <v>50.200000000000003</v>
      </c>
      <c r="I609" s="267"/>
      <c r="J609" s="263"/>
      <c r="K609" s="263"/>
      <c r="L609" s="268"/>
      <c r="M609" s="269"/>
      <c r="N609" s="270"/>
      <c r="O609" s="270"/>
      <c r="P609" s="270"/>
      <c r="Q609" s="270"/>
      <c r="R609" s="270"/>
      <c r="S609" s="270"/>
      <c r="T609" s="271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72" t="s">
        <v>233</v>
      </c>
      <c r="AU609" s="272" t="s">
        <v>88</v>
      </c>
      <c r="AV609" s="15" t="s">
        <v>145</v>
      </c>
      <c r="AW609" s="15" t="s">
        <v>35</v>
      </c>
      <c r="AX609" s="15" t="s">
        <v>86</v>
      </c>
      <c r="AY609" s="272" t="s">
        <v>140</v>
      </c>
    </row>
    <row r="610" s="2" customFormat="1" ht="24.15" customHeight="1">
      <c r="A610" s="40"/>
      <c r="B610" s="41"/>
      <c r="C610" s="273" t="s">
        <v>1041</v>
      </c>
      <c r="D610" s="273" t="s">
        <v>300</v>
      </c>
      <c r="E610" s="274" t="s">
        <v>940</v>
      </c>
      <c r="F610" s="275" t="s">
        <v>941</v>
      </c>
      <c r="G610" s="276" t="s">
        <v>289</v>
      </c>
      <c r="H610" s="277">
        <v>167.33000000000001</v>
      </c>
      <c r="I610" s="278"/>
      <c r="J610" s="279">
        <f>ROUND(I610*H610,2)</f>
        <v>0</v>
      </c>
      <c r="K610" s="280"/>
      <c r="L610" s="281"/>
      <c r="M610" s="282" t="s">
        <v>1</v>
      </c>
      <c r="N610" s="283" t="s">
        <v>44</v>
      </c>
      <c r="O610" s="93"/>
      <c r="P610" s="229">
        <f>O610*H610</f>
        <v>0</v>
      </c>
      <c r="Q610" s="229">
        <v>0</v>
      </c>
      <c r="R610" s="229">
        <f>Q610*H610</f>
        <v>0</v>
      </c>
      <c r="S610" s="229">
        <v>0</v>
      </c>
      <c r="T610" s="230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31" t="s">
        <v>368</v>
      </c>
      <c r="AT610" s="231" t="s">
        <v>300</v>
      </c>
      <c r="AU610" s="231" t="s">
        <v>88</v>
      </c>
      <c r="AY610" s="19" t="s">
        <v>140</v>
      </c>
      <c r="BE610" s="232">
        <f>IF(N610="základní",J610,0)</f>
        <v>0</v>
      </c>
      <c r="BF610" s="232">
        <f>IF(N610="snížená",J610,0)</f>
        <v>0</v>
      </c>
      <c r="BG610" s="232">
        <f>IF(N610="zákl. přenesená",J610,0)</f>
        <v>0</v>
      </c>
      <c r="BH610" s="232">
        <f>IF(N610="sníž. přenesená",J610,0)</f>
        <v>0</v>
      </c>
      <c r="BI610" s="232">
        <f>IF(N610="nulová",J610,0)</f>
        <v>0</v>
      </c>
      <c r="BJ610" s="19" t="s">
        <v>86</v>
      </c>
      <c r="BK610" s="232">
        <f>ROUND(I610*H610,2)</f>
        <v>0</v>
      </c>
      <c r="BL610" s="19" t="s">
        <v>168</v>
      </c>
      <c r="BM610" s="231" t="s">
        <v>1451</v>
      </c>
    </row>
    <row r="611" s="2" customFormat="1" ht="24.15" customHeight="1">
      <c r="A611" s="40"/>
      <c r="B611" s="41"/>
      <c r="C611" s="219" t="s">
        <v>1452</v>
      </c>
      <c r="D611" s="219" t="s">
        <v>141</v>
      </c>
      <c r="E611" s="220" t="s">
        <v>944</v>
      </c>
      <c r="F611" s="221" t="s">
        <v>945</v>
      </c>
      <c r="G611" s="222" t="s">
        <v>267</v>
      </c>
      <c r="H611" s="223">
        <v>68.962999999999994</v>
      </c>
      <c r="I611" s="224"/>
      <c r="J611" s="225">
        <f>ROUND(I611*H611,2)</f>
        <v>0</v>
      </c>
      <c r="K611" s="226"/>
      <c r="L611" s="46"/>
      <c r="M611" s="227" t="s">
        <v>1</v>
      </c>
      <c r="N611" s="228" t="s">
        <v>44</v>
      </c>
      <c r="O611" s="93"/>
      <c r="P611" s="229">
        <f>O611*H611</f>
        <v>0</v>
      </c>
      <c r="Q611" s="229">
        <v>0</v>
      </c>
      <c r="R611" s="229">
        <f>Q611*H611</f>
        <v>0</v>
      </c>
      <c r="S611" s="229">
        <v>0</v>
      </c>
      <c r="T611" s="230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31" t="s">
        <v>168</v>
      </c>
      <c r="AT611" s="231" t="s">
        <v>141</v>
      </c>
      <c r="AU611" s="231" t="s">
        <v>88</v>
      </c>
      <c r="AY611" s="19" t="s">
        <v>140</v>
      </c>
      <c r="BE611" s="232">
        <f>IF(N611="základní",J611,0)</f>
        <v>0</v>
      </c>
      <c r="BF611" s="232">
        <f>IF(N611="snížená",J611,0)</f>
        <v>0</v>
      </c>
      <c r="BG611" s="232">
        <f>IF(N611="zákl. přenesená",J611,0)</f>
        <v>0</v>
      </c>
      <c r="BH611" s="232">
        <f>IF(N611="sníž. přenesená",J611,0)</f>
        <v>0</v>
      </c>
      <c r="BI611" s="232">
        <f>IF(N611="nulová",J611,0)</f>
        <v>0</v>
      </c>
      <c r="BJ611" s="19" t="s">
        <v>86</v>
      </c>
      <c r="BK611" s="232">
        <f>ROUND(I611*H611,2)</f>
        <v>0</v>
      </c>
      <c r="BL611" s="19" t="s">
        <v>168</v>
      </c>
      <c r="BM611" s="231" t="s">
        <v>1453</v>
      </c>
    </row>
    <row r="612" s="13" customFormat="1">
      <c r="A612" s="13"/>
      <c r="B612" s="240"/>
      <c r="C612" s="241"/>
      <c r="D612" s="242" t="s">
        <v>233</v>
      </c>
      <c r="E612" s="243" t="s">
        <v>1</v>
      </c>
      <c r="F612" s="244" t="s">
        <v>564</v>
      </c>
      <c r="G612" s="241"/>
      <c r="H612" s="243" t="s">
        <v>1</v>
      </c>
      <c r="I612" s="245"/>
      <c r="J612" s="241"/>
      <c r="K612" s="241"/>
      <c r="L612" s="246"/>
      <c r="M612" s="247"/>
      <c r="N612" s="248"/>
      <c r="O612" s="248"/>
      <c r="P612" s="248"/>
      <c r="Q612" s="248"/>
      <c r="R612" s="248"/>
      <c r="S612" s="248"/>
      <c r="T612" s="249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0" t="s">
        <v>233</v>
      </c>
      <c r="AU612" s="250" t="s">
        <v>88</v>
      </c>
      <c r="AV612" s="13" t="s">
        <v>86</v>
      </c>
      <c r="AW612" s="13" t="s">
        <v>35</v>
      </c>
      <c r="AX612" s="13" t="s">
        <v>79</v>
      </c>
      <c r="AY612" s="250" t="s">
        <v>140</v>
      </c>
    </row>
    <row r="613" s="14" customFormat="1">
      <c r="A613" s="14"/>
      <c r="B613" s="251"/>
      <c r="C613" s="252"/>
      <c r="D613" s="242" t="s">
        <v>233</v>
      </c>
      <c r="E613" s="253" t="s">
        <v>1</v>
      </c>
      <c r="F613" s="254" t="s">
        <v>1454</v>
      </c>
      <c r="G613" s="252"/>
      <c r="H613" s="255">
        <v>35.899999999999999</v>
      </c>
      <c r="I613" s="256"/>
      <c r="J613" s="252"/>
      <c r="K613" s="252"/>
      <c r="L613" s="257"/>
      <c r="M613" s="258"/>
      <c r="N613" s="259"/>
      <c r="O613" s="259"/>
      <c r="P613" s="259"/>
      <c r="Q613" s="259"/>
      <c r="R613" s="259"/>
      <c r="S613" s="259"/>
      <c r="T613" s="260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1" t="s">
        <v>233</v>
      </c>
      <c r="AU613" s="261" t="s">
        <v>88</v>
      </c>
      <c r="AV613" s="14" t="s">
        <v>88</v>
      </c>
      <c r="AW613" s="14" t="s">
        <v>35</v>
      </c>
      <c r="AX613" s="14" t="s">
        <v>79</v>
      </c>
      <c r="AY613" s="261" t="s">
        <v>140</v>
      </c>
    </row>
    <row r="614" s="13" customFormat="1">
      <c r="A614" s="13"/>
      <c r="B614" s="240"/>
      <c r="C614" s="241"/>
      <c r="D614" s="242" t="s">
        <v>233</v>
      </c>
      <c r="E614" s="243" t="s">
        <v>1</v>
      </c>
      <c r="F614" s="244" t="s">
        <v>1117</v>
      </c>
      <c r="G614" s="241"/>
      <c r="H614" s="243" t="s">
        <v>1</v>
      </c>
      <c r="I614" s="245"/>
      <c r="J614" s="241"/>
      <c r="K614" s="241"/>
      <c r="L614" s="246"/>
      <c r="M614" s="247"/>
      <c r="N614" s="248"/>
      <c r="O614" s="248"/>
      <c r="P614" s="248"/>
      <c r="Q614" s="248"/>
      <c r="R614" s="248"/>
      <c r="S614" s="248"/>
      <c r="T614" s="249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0" t="s">
        <v>233</v>
      </c>
      <c r="AU614" s="250" t="s">
        <v>88</v>
      </c>
      <c r="AV614" s="13" t="s">
        <v>86</v>
      </c>
      <c r="AW614" s="13" t="s">
        <v>35</v>
      </c>
      <c r="AX614" s="13" t="s">
        <v>79</v>
      </c>
      <c r="AY614" s="250" t="s">
        <v>140</v>
      </c>
    </row>
    <row r="615" s="14" customFormat="1">
      <c r="A615" s="14"/>
      <c r="B615" s="251"/>
      <c r="C615" s="252"/>
      <c r="D615" s="242" t="s">
        <v>233</v>
      </c>
      <c r="E615" s="253" t="s">
        <v>1</v>
      </c>
      <c r="F615" s="254" t="s">
        <v>1455</v>
      </c>
      <c r="G615" s="252"/>
      <c r="H615" s="255">
        <v>33.063000000000002</v>
      </c>
      <c r="I615" s="256"/>
      <c r="J615" s="252"/>
      <c r="K615" s="252"/>
      <c r="L615" s="257"/>
      <c r="M615" s="258"/>
      <c r="N615" s="259"/>
      <c r="O615" s="259"/>
      <c r="P615" s="259"/>
      <c r="Q615" s="259"/>
      <c r="R615" s="259"/>
      <c r="S615" s="259"/>
      <c r="T615" s="260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1" t="s">
        <v>233</v>
      </c>
      <c r="AU615" s="261" t="s">
        <v>88</v>
      </c>
      <c r="AV615" s="14" t="s">
        <v>88</v>
      </c>
      <c r="AW615" s="14" t="s">
        <v>35</v>
      </c>
      <c r="AX615" s="14" t="s">
        <v>79</v>
      </c>
      <c r="AY615" s="261" t="s">
        <v>140</v>
      </c>
    </row>
    <row r="616" s="15" customFormat="1">
      <c r="A616" s="15"/>
      <c r="B616" s="262"/>
      <c r="C616" s="263"/>
      <c r="D616" s="242" t="s">
        <v>233</v>
      </c>
      <c r="E616" s="264" t="s">
        <v>1</v>
      </c>
      <c r="F616" s="265" t="s">
        <v>286</v>
      </c>
      <c r="G616" s="263"/>
      <c r="H616" s="266">
        <v>68.962999999999994</v>
      </c>
      <c r="I616" s="267"/>
      <c r="J616" s="263"/>
      <c r="K616" s="263"/>
      <c r="L616" s="268"/>
      <c r="M616" s="269"/>
      <c r="N616" s="270"/>
      <c r="O616" s="270"/>
      <c r="P616" s="270"/>
      <c r="Q616" s="270"/>
      <c r="R616" s="270"/>
      <c r="S616" s="270"/>
      <c r="T616" s="271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72" t="s">
        <v>233</v>
      </c>
      <c r="AU616" s="272" t="s">
        <v>88</v>
      </c>
      <c r="AV616" s="15" t="s">
        <v>145</v>
      </c>
      <c r="AW616" s="15" t="s">
        <v>35</v>
      </c>
      <c r="AX616" s="15" t="s">
        <v>86</v>
      </c>
      <c r="AY616" s="272" t="s">
        <v>140</v>
      </c>
    </row>
    <row r="617" s="2" customFormat="1" ht="33" customHeight="1">
      <c r="A617" s="40"/>
      <c r="B617" s="41"/>
      <c r="C617" s="273" t="s">
        <v>1456</v>
      </c>
      <c r="D617" s="273" t="s">
        <v>300</v>
      </c>
      <c r="E617" s="274" t="s">
        <v>951</v>
      </c>
      <c r="F617" s="275" t="s">
        <v>952</v>
      </c>
      <c r="G617" s="276" t="s">
        <v>267</v>
      </c>
      <c r="H617" s="277">
        <v>79.858000000000004</v>
      </c>
      <c r="I617" s="278"/>
      <c r="J617" s="279">
        <f>ROUND(I617*H617,2)</f>
        <v>0</v>
      </c>
      <c r="K617" s="280"/>
      <c r="L617" s="281"/>
      <c r="M617" s="282" t="s">
        <v>1</v>
      </c>
      <c r="N617" s="283" t="s">
        <v>44</v>
      </c>
      <c r="O617" s="93"/>
      <c r="P617" s="229">
        <f>O617*H617</f>
        <v>0</v>
      </c>
      <c r="Q617" s="229">
        <v>0</v>
      </c>
      <c r="R617" s="229">
        <f>Q617*H617</f>
        <v>0</v>
      </c>
      <c r="S617" s="229">
        <v>0</v>
      </c>
      <c r="T617" s="230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31" t="s">
        <v>368</v>
      </c>
      <c r="AT617" s="231" t="s">
        <v>300</v>
      </c>
      <c r="AU617" s="231" t="s">
        <v>88</v>
      </c>
      <c r="AY617" s="19" t="s">
        <v>140</v>
      </c>
      <c r="BE617" s="232">
        <f>IF(N617="základní",J617,0)</f>
        <v>0</v>
      </c>
      <c r="BF617" s="232">
        <f>IF(N617="snížená",J617,0)</f>
        <v>0</v>
      </c>
      <c r="BG617" s="232">
        <f>IF(N617="zákl. přenesená",J617,0)</f>
        <v>0</v>
      </c>
      <c r="BH617" s="232">
        <f>IF(N617="sníž. přenesená",J617,0)</f>
        <v>0</v>
      </c>
      <c r="BI617" s="232">
        <f>IF(N617="nulová",J617,0)</f>
        <v>0</v>
      </c>
      <c r="BJ617" s="19" t="s">
        <v>86</v>
      </c>
      <c r="BK617" s="232">
        <f>ROUND(I617*H617,2)</f>
        <v>0</v>
      </c>
      <c r="BL617" s="19" t="s">
        <v>168</v>
      </c>
      <c r="BM617" s="231" t="s">
        <v>1457</v>
      </c>
    </row>
    <row r="618" s="14" customFormat="1">
      <c r="A618" s="14"/>
      <c r="B618" s="251"/>
      <c r="C618" s="252"/>
      <c r="D618" s="242" t="s">
        <v>233</v>
      </c>
      <c r="E618" s="253" t="s">
        <v>1</v>
      </c>
      <c r="F618" s="254" t="s">
        <v>1458</v>
      </c>
      <c r="G618" s="252"/>
      <c r="H618" s="255">
        <v>79.858000000000004</v>
      </c>
      <c r="I618" s="256"/>
      <c r="J618" s="252"/>
      <c r="K618" s="252"/>
      <c r="L618" s="257"/>
      <c r="M618" s="258"/>
      <c r="N618" s="259"/>
      <c r="O618" s="259"/>
      <c r="P618" s="259"/>
      <c r="Q618" s="259"/>
      <c r="R618" s="259"/>
      <c r="S618" s="259"/>
      <c r="T618" s="260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1" t="s">
        <v>233</v>
      </c>
      <c r="AU618" s="261" t="s">
        <v>88</v>
      </c>
      <c r="AV618" s="14" t="s">
        <v>88</v>
      </c>
      <c r="AW618" s="14" t="s">
        <v>35</v>
      </c>
      <c r="AX618" s="14" t="s">
        <v>86</v>
      </c>
      <c r="AY618" s="261" t="s">
        <v>140</v>
      </c>
    </row>
    <row r="619" s="2" customFormat="1" ht="16.5" customHeight="1">
      <c r="A619" s="40"/>
      <c r="B619" s="41"/>
      <c r="C619" s="219" t="s">
        <v>1459</v>
      </c>
      <c r="D619" s="219" t="s">
        <v>141</v>
      </c>
      <c r="E619" s="220" t="s">
        <v>955</v>
      </c>
      <c r="F619" s="221" t="s">
        <v>956</v>
      </c>
      <c r="G619" s="222" t="s">
        <v>267</v>
      </c>
      <c r="H619" s="223">
        <v>35.899999999999999</v>
      </c>
      <c r="I619" s="224"/>
      <c r="J619" s="225">
        <f>ROUND(I619*H619,2)</f>
        <v>0</v>
      </c>
      <c r="K619" s="226"/>
      <c r="L619" s="46"/>
      <c r="M619" s="227" t="s">
        <v>1</v>
      </c>
      <c r="N619" s="228" t="s">
        <v>44</v>
      </c>
      <c r="O619" s="93"/>
      <c r="P619" s="229">
        <f>O619*H619</f>
        <v>0</v>
      </c>
      <c r="Q619" s="229">
        <v>0</v>
      </c>
      <c r="R619" s="229">
        <f>Q619*H619</f>
        <v>0</v>
      </c>
      <c r="S619" s="229">
        <v>0</v>
      </c>
      <c r="T619" s="230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31" t="s">
        <v>168</v>
      </c>
      <c r="AT619" s="231" t="s">
        <v>141</v>
      </c>
      <c r="AU619" s="231" t="s">
        <v>88</v>
      </c>
      <c r="AY619" s="19" t="s">
        <v>140</v>
      </c>
      <c r="BE619" s="232">
        <f>IF(N619="základní",J619,0)</f>
        <v>0</v>
      </c>
      <c r="BF619" s="232">
        <f>IF(N619="snížená",J619,0)</f>
        <v>0</v>
      </c>
      <c r="BG619" s="232">
        <f>IF(N619="zákl. přenesená",J619,0)</f>
        <v>0</v>
      </c>
      <c r="BH619" s="232">
        <f>IF(N619="sníž. přenesená",J619,0)</f>
        <v>0</v>
      </c>
      <c r="BI619" s="232">
        <f>IF(N619="nulová",J619,0)</f>
        <v>0</v>
      </c>
      <c r="BJ619" s="19" t="s">
        <v>86</v>
      </c>
      <c r="BK619" s="232">
        <f>ROUND(I619*H619,2)</f>
        <v>0</v>
      </c>
      <c r="BL619" s="19" t="s">
        <v>168</v>
      </c>
      <c r="BM619" s="231" t="s">
        <v>1460</v>
      </c>
    </row>
    <row r="620" s="13" customFormat="1">
      <c r="A620" s="13"/>
      <c r="B620" s="240"/>
      <c r="C620" s="241"/>
      <c r="D620" s="242" t="s">
        <v>233</v>
      </c>
      <c r="E620" s="243" t="s">
        <v>1</v>
      </c>
      <c r="F620" s="244" t="s">
        <v>564</v>
      </c>
      <c r="G620" s="241"/>
      <c r="H620" s="243" t="s">
        <v>1</v>
      </c>
      <c r="I620" s="245"/>
      <c r="J620" s="241"/>
      <c r="K620" s="241"/>
      <c r="L620" s="246"/>
      <c r="M620" s="247"/>
      <c r="N620" s="248"/>
      <c r="O620" s="248"/>
      <c r="P620" s="248"/>
      <c r="Q620" s="248"/>
      <c r="R620" s="248"/>
      <c r="S620" s="248"/>
      <c r="T620" s="249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0" t="s">
        <v>233</v>
      </c>
      <c r="AU620" s="250" t="s">
        <v>88</v>
      </c>
      <c r="AV620" s="13" t="s">
        <v>86</v>
      </c>
      <c r="AW620" s="13" t="s">
        <v>35</v>
      </c>
      <c r="AX620" s="13" t="s">
        <v>79</v>
      </c>
      <c r="AY620" s="250" t="s">
        <v>140</v>
      </c>
    </row>
    <row r="621" s="14" customFormat="1">
      <c r="A621" s="14"/>
      <c r="B621" s="251"/>
      <c r="C621" s="252"/>
      <c r="D621" s="242" t="s">
        <v>233</v>
      </c>
      <c r="E621" s="253" t="s">
        <v>1</v>
      </c>
      <c r="F621" s="254" t="s">
        <v>1461</v>
      </c>
      <c r="G621" s="252"/>
      <c r="H621" s="255">
        <v>35.899999999999999</v>
      </c>
      <c r="I621" s="256"/>
      <c r="J621" s="252"/>
      <c r="K621" s="252"/>
      <c r="L621" s="257"/>
      <c r="M621" s="258"/>
      <c r="N621" s="259"/>
      <c r="O621" s="259"/>
      <c r="P621" s="259"/>
      <c r="Q621" s="259"/>
      <c r="R621" s="259"/>
      <c r="S621" s="259"/>
      <c r="T621" s="260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1" t="s">
        <v>233</v>
      </c>
      <c r="AU621" s="261" t="s">
        <v>88</v>
      </c>
      <c r="AV621" s="14" t="s">
        <v>88</v>
      </c>
      <c r="AW621" s="14" t="s">
        <v>35</v>
      </c>
      <c r="AX621" s="14" t="s">
        <v>86</v>
      </c>
      <c r="AY621" s="261" t="s">
        <v>140</v>
      </c>
    </row>
    <row r="622" s="2" customFormat="1" ht="24.15" customHeight="1">
      <c r="A622" s="40"/>
      <c r="B622" s="41"/>
      <c r="C622" s="219" t="s">
        <v>1462</v>
      </c>
      <c r="D622" s="219" t="s">
        <v>141</v>
      </c>
      <c r="E622" s="220" t="s">
        <v>959</v>
      </c>
      <c r="F622" s="221" t="s">
        <v>960</v>
      </c>
      <c r="G622" s="222" t="s">
        <v>247</v>
      </c>
      <c r="H622" s="223">
        <v>0.14899999999999999</v>
      </c>
      <c r="I622" s="224"/>
      <c r="J622" s="225">
        <f>ROUND(I622*H622,2)</f>
        <v>0</v>
      </c>
      <c r="K622" s="226"/>
      <c r="L622" s="46"/>
      <c r="M622" s="227" t="s">
        <v>1</v>
      </c>
      <c r="N622" s="228" t="s">
        <v>44</v>
      </c>
      <c r="O622" s="93"/>
      <c r="P622" s="229">
        <f>O622*H622</f>
        <v>0</v>
      </c>
      <c r="Q622" s="229">
        <v>0</v>
      </c>
      <c r="R622" s="229">
        <f>Q622*H622</f>
        <v>0</v>
      </c>
      <c r="S622" s="229">
        <v>0</v>
      </c>
      <c r="T622" s="230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31" t="s">
        <v>168</v>
      </c>
      <c r="AT622" s="231" t="s">
        <v>141</v>
      </c>
      <c r="AU622" s="231" t="s">
        <v>88</v>
      </c>
      <c r="AY622" s="19" t="s">
        <v>140</v>
      </c>
      <c r="BE622" s="232">
        <f>IF(N622="základní",J622,0)</f>
        <v>0</v>
      </c>
      <c r="BF622" s="232">
        <f>IF(N622="snížená",J622,0)</f>
        <v>0</v>
      </c>
      <c r="BG622" s="232">
        <f>IF(N622="zákl. přenesená",J622,0)</f>
        <v>0</v>
      </c>
      <c r="BH622" s="232">
        <f>IF(N622="sníž. přenesená",J622,0)</f>
        <v>0</v>
      </c>
      <c r="BI622" s="232">
        <f>IF(N622="nulová",J622,0)</f>
        <v>0</v>
      </c>
      <c r="BJ622" s="19" t="s">
        <v>86</v>
      </c>
      <c r="BK622" s="232">
        <f>ROUND(I622*H622,2)</f>
        <v>0</v>
      </c>
      <c r="BL622" s="19" t="s">
        <v>168</v>
      </c>
      <c r="BM622" s="231" t="s">
        <v>1463</v>
      </c>
    </row>
    <row r="623" s="12" customFormat="1" ht="22.8" customHeight="1">
      <c r="A623" s="12"/>
      <c r="B623" s="205"/>
      <c r="C623" s="206"/>
      <c r="D623" s="207" t="s">
        <v>78</v>
      </c>
      <c r="E623" s="233" t="s">
        <v>962</v>
      </c>
      <c r="F623" s="233" t="s">
        <v>963</v>
      </c>
      <c r="G623" s="206"/>
      <c r="H623" s="206"/>
      <c r="I623" s="209"/>
      <c r="J623" s="234">
        <f>BK623</f>
        <v>0</v>
      </c>
      <c r="K623" s="206"/>
      <c r="L623" s="211"/>
      <c r="M623" s="212"/>
      <c r="N623" s="213"/>
      <c r="O623" s="213"/>
      <c r="P623" s="214">
        <f>SUM(P624:P646)</f>
        <v>0</v>
      </c>
      <c r="Q623" s="213"/>
      <c r="R623" s="214">
        <f>SUM(R624:R646)</f>
        <v>1.1608069400000001</v>
      </c>
      <c r="S623" s="213"/>
      <c r="T623" s="215">
        <f>SUM(T624:T646)</f>
        <v>0</v>
      </c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R623" s="216" t="s">
        <v>88</v>
      </c>
      <c r="AT623" s="217" t="s">
        <v>78</v>
      </c>
      <c r="AU623" s="217" t="s">
        <v>86</v>
      </c>
      <c r="AY623" s="216" t="s">
        <v>140</v>
      </c>
      <c r="BK623" s="218">
        <f>SUM(BK624:BK646)</f>
        <v>0</v>
      </c>
    </row>
    <row r="624" s="2" customFormat="1" ht="33" customHeight="1">
      <c r="A624" s="40"/>
      <c r="B624" s="41"/>
      <c r="C624" s="219" t="s">
        <v>1464</v>
      </c>
      <c r="D624" s="219" t="s">
        <v>141</v>
      </c>
      <c r="E624" s="220" t="s">
        <v>965</v>
      </c>
      <c r="F624" s="221" t="s">
        <v>966</v>
      </c>
      <c r="G624" s="222" t="s">
        <v>267</v>
      </c>
      <c r="H624" s="223">
        <v>146.20500000000001</v>
      </c>
      <c r="I624" s="224"/>
      <c r="J624" s="225">
        <f>ROUND(I624*H624,2)</f>
        <v>0</v>
      </c>
      <c r="K624" s="226"/>
      <c r="L624" s="46"/>
      <c r="M624" s="227" t="s">
        <v>1</v>
      </c>
      <c r="N624" s="228" t="s">
        <v>44</v>
      </c>
      <c r="O624" s="93"/>
      <c r="P624" s="229">
        <f>O624*H624</f>
        <v>0</v>
      </c>
      <c r="Q624" s="229">
        <v>0.0045500000000000002</v>
      </c>
      <c r="R624" s="229">
        <f>Q624*H624</f>
        <v>0.66523275000000004</v>
      </c>
      <c r="S624" s="229">
        <v>0</v>
      </c>
      <c r="T624" s="230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31" t="s">
        <v>168</v>
      </c>
      <c r="AT624" s="231" t="s">
        <v>141</v>
      </c>
      <c r="AU624" s="231" t="s">
        <v>88</v>
      </c>
      <c r="AY624" s="19" t="s">
        <v>140</v>
      </c>
      <c r="BE624" s="232">
        <f>IF(N624="základní",J624,0)</f>
        <v>0</v>
      </c>
      <c r="BF624" s="232">
        <f>IF(N624="snížená",J624,0)</f>
        <v>0</v>
      </c>
      <c r="BG624" s="232">
        <f>IF(N624="zákl. přenesená",J624,0)</f>
        <v>0</v>
      </c>
      <c r="BH624" s="232">
        <f>IF(N624="sníž. přenesená",J624,0)</f>
        <v>0</v>
      </c>
      <c r="BI624" s="232">
        <f>IF(N624="nulová",J624,0)</f>
        <v>0</v>
      </c>
      <c r="BJ624" s="19" t="s">
        <v>86</v>
      </c>
      <c r="BK624" s="232">
        <f>ROUND(I624*H624,2)</f>
        <v>0</v>
      </c>
      <c r="BL624" s="19" t="s">
        <v>168</v>
      </c>
      <c r="BM624" s="231" t="s">
        <v>1465</v>
      </c>
    </row>
    <row r="625" s="13" customFormat="1">
      <c r="A625" s="13"/>
      <c r="B625" s="240"/>
      <c r="C625" s="241"/>
      <c r="D625" s="242" t="s">
        <v>233</v>
      </c>
      <c r="E625" s="243" t="s">
        <v>1</v>
      </c>
      <c r="F625" s="244" t="s">
        <v>564</v>
      </c>
      <c r="G625" s="241"/>
      <c r="H625" s="243" t="s">
        <v>1</v>
      </c>
      <c r="I625" s="245"/>
      <c r="J625" s="241"/>
      <c r="K625" s="241"/>
      <c r="L625" s="246"/>
      <c r="M625" s="247"/>
      <c r="N625" s="248"/>
      <c r="O625" s="248"/>
      <c r="P625" s="248"/>
      <c r="Q625" s="248"/>
      <c r="R625" s="248"/>
      <c r="S625" s="248"/>
      <c r="T625" s="249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0" t="s">
        <v>233</v>
      </c>
      <c r="AU625" s="250" t="s">
        <v>88</v>
      </c>
      <c r="AV625" s="13" t="s">
        <v>86</v>
      </c>
      <c r="AW625" s="13" t="s">
        <v>35</v>
      </c>
      <c r="AX625" s="13" t="s">
        <v>79</v>
      </c>
      <c r="AY625" s="250" t="s">
        <v>140</v>
      </c>
    </row>
    <row r="626" s="14" customFormat="1">
      <c r="A626" s="14"/>
      <c r="B626" s="251"/>
      <c r="C626" s="252"/>
      <c r="D626" s="242" t="s">
        <v>233</v>
      </c>
      <c r="E626" s="253" t="s">
        <v>1</v>
      </c>
      <c r="F626" s="254" t="s">
        <v>1466</v>
      </c>
      <c r="G626" s="252"/>
      <c r="H626" s="255">
        <v>89.599999999999994</v>
      </c>
      <c r="I626" s="256"/>
      <c r="J626" s="252"/>
      <c r="K626" s="252"/>
      <c r="L626" s="257"/>
      <c r="M626" s="258"/>
      <c r="N626" s="259"/>
      <c r="O626" s="259"/>
      <c r="P626" s="259"/>
      <c r="Q626" s="259"/>
      <c r="R626" s="259"/>
      <c r="S626" s="259"/>
      <c r="T626" s="260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1" t="s">
        <v>233</v>
      </c>
      <c r="AU626" s="261" t="s">
        <v>88</v>
      </c>
      <c r="AV626" s="14" t="s">
        <v>88</v>
      </c>
      <c r="AW626" s="14" t="s">
        <v>35</v>
      </c>
      <c r="AX626" s="14" t="s">
        <v>79</v>
      </c>
      <c r="AY626" s="261" t="s">
        <v>140</v>
      </c>
    </row>
    <row r="627" s="13" customFormat="1">
      <c r="A627" s="13"/>
      <c r="B627" s="240"/>
      <c r="C627" s="241"/>
      <c r="D627" s="242" t="s">
        <v>233</v>
      </c>
      <c r="E627" s="243" t="s">
        <v>1</v>
      </c>
      <c r="F627" s="244" t="s">
        <v>1117</v>
      </c>
      <c r="G627" s="241"/>
      <c r="H627" s="243" t="s">
        <v>1</v>
      </c>
      <c r="I627" s="245"/>
      <c r="J627" s="241"/>
      <c r="K627" s="241"/>
      <c r="L627" s="246"/>
      <c r="M627" s="247"/>
      <c r="N627" s="248"/>
      <c r="O627" s="248"/>
      <c r="P627" s="248"/>
      <c r="Q627" s="248"/>
      <c r="R627" s="248"/>
      <c r="S627" s="248"/>
      <c r="T627" s="249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0" t="s">
        <v>233</v>
      </c>
      <c r="AU627" s="250" t="s">
        <v>88</v>
      </c>
      <c r="AV627" s="13" t="s">
        <v>86</v>
      </c>
      <c r="AW627" s="13" t="s">
        <v>35</v>
      </c>
      <c r="AX627" s="13" t="s">
        <v>79</v>
      </c>
      <c r="AY627" s="250" t="s">
        <v>140</v>
      </c>
    </row>
    <row r="628" s="14" customFormat="1">
      <c r="A628" s="14"/>
      <c r="B628" s="251"/>
      <c r="C628" s="252"/>
      <c r="D628" s="242" t="s">
        <v>233</v>
      </c>
      <c r="E628" s="253" t="s">
        <v>1</v>
      </c>
      <c r="F628" s="254" t="s">
        <v>1467</v>
      </c>
      <c r="G628" s="252"/>
      <c r="H628" s="255">
        <v>56.604999999999997</v>
      </c>
      <c r="I628" s="256"/>
      <c r="J628" s="252"/>
      <c r="K628" s="252"/>
      <c r="L628" s="257"/>
      <c r="M628" s="258"/>
      <c r="N628" s="259"/>
      <c r="O628" s="259"/>
      <c r="P628" s="259"/>
      <c r="Q628" s="259"/>
      <c r="R628" s="259"/>
      <c r="S628" s="259"/>
      <c r="T628" s="260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1" t="s">
        <v>233</v>
      </c>
      <c r="AU628" s="261" t="s">
        <v>88</v>
      </c>
      <c r="AV628" s="14" t="s">
        <v>88</v>
      </c>
      <c r="AW628" s="14" t="s">
        <v>35</v>
      </c>
      <c r="AX628" s="14" t="s">
        <v>79</v>
      </c>
      <c r="AY628" s="261" t="s">
        <v>140</v>
      </c>
    </row>
    <row r="629" s="15" customFormat="1">
      <c r="A629" s="15"/>
      <c r="B629" s="262"/>
      <c r="C629" s="263"/>
      <c r="D629" s="242" t="s">
        <v>233</v>
      </c>
      <c r="E629" s="264" t="s">
        <v>1</v>
      </c>
      <c r="F629" s="265" t="s">
        <v>286</v>
      </c>
      <c r="G629" s="263"/>
      <c r="H629" s="266">
        <v>146.20499999999998</v>
      </c>
      <c r="I629" s="267"/>
      <c r="J629" s="263"/>
      <c r="K629" s="263"/>
      <c r="L629" s="268"/>
      <c r="M629" s="269"/>
      <c r="N629" s="270"/>
      <c r="O629" s="270"/>
      <c r="P629" s="270"/>
      <c r="Q629" s="270"/>
      <c r="R629" s="270"/>
      <c r="S629" s="270"/>
      <c r="T629" s="271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72" t="s">
        <v>233</v>
      </c>
      <c r="AU629" s="272" t="s">
        <v>88</v>
      </c>
      <c r="AV629" s="15" t="s">
        <v>145</v>
      </c>
      <c r="AW629" s="15" t="s">
        <v>35</v>
      </c>
      <c r="AX629" s="15" t="s">
        <v>86</v>
      </c>
      <c r="AY629" s="272" t="s">
        <v>140</v>
      </c>
    </row>
    <row r="630" s="2" customFormat="1" ht="24.15" customHeight="1">
      <c r="A630" s="40"/>
      <c r="B630" s="41"/>
      <c r="C630" s="219" t="s">
        <v>1468</v>
      </c>
      <c r="D630" s="219" t="s">
        <v>141</v>
      </c>
      <c r="E630" s="220" t="s">
        <v>972</v>
      </c>
      <c r="F630" s="221" t="s">
        <v>973</v>
      </c>
      <c r="G630" s="222" t="s">
        <v>320</v>
      </c>
      <c r="H630" s="223">
        <v>100.22499999999999</v>
      </c>
      <c r="I630" s="224"/>
      <c r="J630" s="225">
        <f>ROUND(I630*H630,2)</f>
        <v>0</v>
      </c>
      <c r="K630" s="226"/>
      <c r="L630" s="46"/>
      <c r="M630" s="227" t="s">
        <v>1</v>
      </c>
      <c r="N630" s="228" t="s">
        <v>44</v>
      </c>
      <c r="O630" s="93"/>
      <c r="P630" s="229">
        <f>O630*H630</f>
        <v>0</v>
      </c>
      <c r="Q630" s="229">
        <v>2.0000000000000002E-05</v>
      </c>
      <c r="R630" s="229">
        <f>Q630*H630</f>
        <v>0.0020045000000000002</v>
      </c>
      <c r="S630" s="229">
        <v>0</v>
      </c>
      <c r="T630" s="230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31" t="s">
        <v>168</v>
      </c>
      <c r="AT630" s="231" t="s">
        <v>141</v>
      </c>
      <c r="AU630" s="231" t="s">
        <v>88</v>
      </c>
      <c r="AY630" s="19" t="s">
        <v>140</v>
      </c>
      <c r="BE630" s="232">
        <f>IF(N630="základní",J630,0)</f>
        <v>0</v>
      </c>
      <c r="BF630" s="232">
        <f>IF(N630="snížená",J630,0)</f>
        <v>0</v>
      </c>
      <c r="BG630" s="232">
        <f>IF(N630="zákl. přenesená",J630,0)</f>
        <v>0</v>
      </c>
      <c r="BH630" s="232">
        <f>IF(N630="sníž. přenesená",J630,0)</f>
        <v>0</v>
      </c>
      <c r="BI630" s="232">
        <f>IF(N630="nulová",J630,0)</f>
        <v>0</v>
      </c>
      <c r="BJ630" s="19" t="s">
        <v>86</v>
      </c>
      <c r="BK630" s="232">
        <f>ROUND(I630*H630,2)</f>
        <v>0</v>
      </c>
      <c r="BL630" s="19" t="s">
        <v>168</v>
      </c>
      <c r="BM630" s="231" t="s">
        <v>1469</v>
      </c>
    </row>
    <row r="631" s="13" customFormat="1">
      <c r="A631" s="13"/>
      <c r="B631" s="240"/>
      <c r="C631" s="241"/>
      <c r="D631" s="242" t="s">
        <v>233</v>
      </c>
      <c r="E631" s="243" t="s">
        <v>1</v>
      </c>
      <c r="F631" s="244" t="s">
        <v>564</v>
      </c>
      <c r="G631" s="241"/>
      <c r="H631" s="243" t="s">
        <v>1</v>
      </c>
      <c r="I631" s="245"/>
      <c r="J631" s="241"/>
      <c r="K631" s="241"/>
      <c r="L631" s="246"/>
      <c r="M631" s="247"/>
      <c r="N631" s="248"/>
      <c r="O631" s="248"/>
      <c r="P631" s="248"/>
      <c r="Q631" s="248"/>
      <c r="R631" s="248"/>
      <c r="S631" s="248"/>
      <c r="T631" s="249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0" t="s">
        <v>233</v>
      </c>
      <c r="AU631" s="250" t="s">
        <v>88</v>
      </c>
      <c r="AV631" s="13" t="s">
        <v>86</v>
      </c>
      <c r="AW631" s="13" t="s">
        <v>35</v>
      </c>
      <c r="AX631" s="13" t="s">
        <v>79</v>
      </c>
      <c r="AY631" s="250" t="s">
        <v>140</v>
      </c>
    </row>
    <row r="632" s="14" customFormat="1">
      <c r="A632" s="14"/>
      <c r="B632" s="251"/>
      <c r="C632" s="252"/>
      <c r="D632" s="242" t="s">
        <v>233</v>
      </c>
      <c r="E632" s="253" t="s">
        <v>1</v>
      </c>
      <c r="F632" s="254" t="s">
        <v>1470</v>
      </c>
      <c r="G632" s="252"/>
      <c r="H632" s="255">
        <v>52.149999999999999</v>
      </c>
      <c r="I632" s="256"/>
      <c r="J632" s="252"/>
      <c r="K632" s="252"/>
      <c r="L632" s="257"/>
      <c r="M632" s="258"/>
      <c r="N632" s="259"/>
      <c r="O632" s="259"/>
      <c r="P632" s="259"/>
      <c r="Q632" s="259"/>
      <c r="R632" s="259"/>
      <c r="S632" s="259"/>
      <c r="T632" s="260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1" t="s">
        <v>233</v>
      </c>
      <c r="AU632" s="261" t="s">
        <v>88</v>
      </c>
      <c r="AV632" s="14" t="s">
        <v>88</v>
      </c>
      <c r="AW632" s="14" t="s">
        <v>35</v>
      </c>
      <c r="AX632" s="14" t="s">
        <v>79</v>
      </c>
      <c r="AY632" s="261" t="s">
        <v>140</v>
      </c>
    </row>
    <row r="633" s="13" customFormat="1">
      <c r="A633" s="13"/>
      <c r="B633" s="240"/>
      <c r="C633" s="241"/>
      <c r="D633" s="242" t="s">
        <v>233</v>
      </c>
      <c r="E633" s="243" t="s">
        <v>1</v>
      </c>
      <c r="F633" s="244" t="s">
        <v>1117</v>
      </c>
      <c r="G633" s="241"/>
      <c r="H633" s="243" t="s">
        <v>1</v>
      </c>
      <c r="I633" s="245"/>
      <c r="J633" s="241"/>
      <c r="K633" s="241"/>
      <c r="L633" s="246"/>
      <c r="M633" s="247"/>
      <c r="N633" s="248"/>
      <c r="O633" s="248"/>
      <c r="P633" s="248"/>
      <c r="Q633" s="248"/>
      <c r="R633" s="248"/>
      <c r="S633" s="248"/>
      <c r="T633" s="249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0" t="s">
        <v>233</v>
      </c>
      <c r="AU633" s="250" t="s">
        <v>88</v>
      </c>
      <c r="AV633" s="13" t="s">
        <v>86</v>
      </c>
      <c r="AW633" s="13" t="s">
        <v>35</v>
      </c>
      <c r="AX633" s="13" t="s">
        <v>79</v>
      </c>
      <c r="AY633" s="250" t="s">
        <v>140</v>
      </c>
    </row>
    <row r="634" s="14" customFormat="1">
      <c r="A634" s="14"/>
      <c r="B634" s="251"/>
      <c r="C634" s="252"/>
      <c r="D634" s="242" t="s">
        <v>233</v>
      </c>
      <c r="E634" s="253" t="s">
        <v>1</v>
      </c>
      <c r="F634" s="254" t="s">
        <v>1471</v>
      </c>
      <c r="G634" s="252"/>
      <c r="H634" s="255">
        <v>48.075000000000003</v>
      </c>
      <c r="I634" s="256"/>
      <c r="J634" s="252"/>
      <c r="K634" s="252"/>
      <c r="L634" s="257"/>
      <c r="M634" s="258"/>
      <c r="N634" s="259"/>
      <c r="O634" s="259"/>
      <c r="P634" s="259"/>
      <c r="Q634" s="259"/>
      <c r="R634" s="259"/>
      <c r="S634" s="259"/>
      <c r="T634" s="260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1" t="s">
        <v>233</v>
      </c>
      <c r="AU634" s="261" t="s">
        <v>88</v>
      </c>
      <c r="AV634" s="14" t="s">
        <v>88</v>
      </c>
      <c r="AW634" s="14" t="s">
        <v>35</v>
      </c>
      <c r="AX634" s="14" t="s">
        <v>79</v>
      </c>
      <c r="AY634" s="261" t="s">
        <v>140</v>
      </c>
    </row>
    <row r="635" s="15" customFormat="1">
      <c r="A635" s="15"/>
      <c r="B635" s="262"/>
      <c r="C635" s="263"/>
      <c r="D635" s="242" t="s">
        <v>233</v>
      </c>
      <c r="E635" s="264" t="s">
        <v>1</v>
      </c>
      <c r="F635" s="265" t="s">
        <v>286</v>
      </c>
      <c r="G635" s="263"/>
      <c r="H635" s="266">
        <v>100.22499999999999</v>
      </c>
      <c r="I635" s="267"/>
      <c r="J635" s="263"/>
      <c r="K635" s="263"/>
      <c r="L635" s="268"/>
      <c r="M635" s="269"/>
      <c r="N635" s="270"/>
      <c r="O635" s="270"/>
      <c r="P635" s="270"/>
      <c r="Q635" s="270"/>
      <c r="R635" s="270"/>
      <c r="S635" s="270"/>
      <c r="T635" s="271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72" t="s">
        <v>233</v>
      </c>
      <c r="AU635" s="272" t="s">
        <v>88</v>
      </c>
      <c r="AV635" s="15" t="s">
        <v>145</v>
      </c>
      <c r="AW635" s="15" t="s">
        <v>35</v>
      </c>
      <c r="AX635" s="15" t="s">
        <v>86</v>
      </c>
      <c r="AY635" s="272" t="s">
        <v>140</v>
      </c>
    </row>
    <row r="636" s="2" customFormat="1" ht="24.15" customHeight="1">
      <c r="A636" s="40"/>
      <c r="B636" s="41"/>
      <c r="C636" s="273" t="s">
        <v>1472</v>
      </c>
      <c r="D636" s="273" t="s">
        <v>300</v>
      </c>
      <c r="E636" s="274" t="s">
        <v>980</v>
      </c>
      <c r="F636" s="275" t="s">
        <v>981</v>
      </c>
      <c r="G636" s="276" t="s">
        <v>320</v>
      </c>
      <c r="H636" s="277">
        <v>110.247</v>
      </c>
      <c r="I636" s="278"/>
      <c r="J636" s="279">
        <f>ROUND(I636*H636,2)</f>
        <v>0</v>
      </c>
      <c r="K636" s="280"/>
      <c r="L636" s="281"/>
      <c r="M636" s="282" t="s">
        <v>1</v>
      </c>
      <c r="N636" s="283" t="s">
        <v>44</v>
      </c>
      <c r="O636" s="93"/>
      <c r="P636" s="229">
        <f>O636*H636</f>
        <v>0</v>
      </c>
      <c r="Q636" s="229">
        <v>0.00022000000000000001</v>
      </c>
      <c r="R636" s="229">
        <f>Q636*H636</f>
        <v>0.024254339999999999</v>
      </c>
      <c r="S636" s="229">
        <v>0</v>
      </c>
      <c r="T636" s="230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31" t="s">
        <v>368</v>
      </c>
      <c r="AT636" s="231" t="s">
        <v>300</v>
      </c>
      <c r="AU636" s="231" t="s">
        <v>88</v>
      </c>
      <c r="AY636" s="19" t="s">
        <v>140</v>
      </c>
      <c r="BE636" s="232">
        <f>IF(N636="základní",J636,0)</f>
        <v>0</v>
      </c>
      <c r="BF636" s="232">
        <f>IF(N636="snížená",J636,0)</f>
        <v>0</v>
      </c>
      <c r="BG636" s="232">
        <f>IF(N636="zákl. přenesená",J636,0)</f>
        <v>0</v>
      </c>
      <c r="BH636" s="232">
        <f>IF(N636="sníž. přenesená",J636,0)</f>
        <v>0</v>
      </c>
      <c r="BI636" s="232">
        <f>IF(N636="nulová",J636,0)</f>
        <v>0</v>
      </c>
      <c r="BJ636" s="19" t="s">
        <v>86</v>
      </c>
      <c r="BK636" s="232">
        <f>ROUND(I636*H636,2)</f>
        <v>0</v>
      </c>
      <c r="BL636" s="19" t="s">
        <v>168</v>
      </c>
      <c r="BM636" s="231" t="s">
        <v>1473</v>
      </c>
    </row>
    <row r="637" s="2" customFormat="1" ht="16.5" customHeight="1">
      <c r="A637" s="40"/>
      <c r="B637" s="41"/>
      <c r="C637" s="219" t="s">
        <v>1474</v>
      </c>
      <c r="D637" s="219" t="s">
        <v>141</v>
      </c>
      <c r="E637" s="220" t="s">
        <v>984</v>
      </c>
      <c r="F637" s="221" t="s">
        <v>985</v>
      </c>
      <c r="G637" s="222" t="s">
        <v>267</v>
      </c>
      <c r="H637" s="223">
        <v>146.20500000000001</v>
      </c>
      <c r="I637" s="224"/>
      <c r="J637" s="225">
        <f>ROUND(I637*H637,2)</f>
        <v>0</v>
      </c>
      <c r="K637" s="226"/>
      <c r="L637" s="46"/>
      <c r="M637" s="227" t="s">
        <v>1</v>
      </c>
      <c r="N637" s="228" t="s">
        <v>44</v>
      </c>
      <c r="O637" s="93"/>
      <c r="P637" s="229">
        <f>O637*H637</f>
        <v>0</v>
      </c>
      <c r="Q637" s="229">
        <v>0.00027</v>
      </c>
      <c r="R637" s="229">
        <f>Q637*H637</f>
        <v>0.039475350000000006</v>
      </c>
      <c r="S637" s="229">
        <v>0</v>
      </c>
      <c r="T637" s="230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31" t="s">
        <v>168</v>
      </c>
      <c r="AT637" s="231" t="s">
        <v>141</v>
      </c>
      <c r="AU637" s="231" t="s">
        <v>88</v>
      </c>
      <c r="AY637" s="19" t="s">
        <v>140</v>
      </c>
      <c r="BE637" s="232">
        <f>IF(N637="základní",J637,0)</f>
        <v>0</v>
      </c>
      <c r="BF637" s="232">
        <f>IF(N637="snížená",J637,0)</f>
        <v>0</v>
      </c>
      <c r="BG637" s="232">
        <f>IF(N637="zákl. přenesená",J637,0)</f>
        <v>0</v>
      </c>
      <c r="BH637" s="232">
        <f>IF(N637="sníž. přenesená",J637,0)</f>
        <v>0</v>
      </c>
      <c r="BI637" s="232">
        <f>IF(N637="nulová",J637,0)</f>
        <v>0</v>
      </c>
      <c r="BJ637" s="19" t="s">
        <v>86</v>
      </c>
      <c r="BK637" s="232">
        <f>ROUND(I637*H637,2)</f>
        <v>0</v>
      </c>
      <c r="BL637" s="19" t="s">
        <v>168</v>
      </c>
      <c r="BM637" s="231" t="s">
        <v>1475</v>
      </c>
    </row>
    <row r="638" s="13" customFormat="1">
      <c r="A638" s="13"/>
      <c r="B638" s="240"/>
      <c r="C638" s="241"/>
      <c r="D638" s="242" t="s">
        <v>233</v>
      </c>
      <c r="E638" s="243" t="s">
        <v>1</v>
      </c>
      <c r="F638" s="244" t="s">
        <v>564</v>
      </c>
      <c r="G638" s="241"/>
      <c r="H638" s="243" t="s">
        <v>1</v>
      </c>
      <c r="I638" s="245"/>
      <c r="J638" s="241"/>
      <c r="K638" s="241"/>
      <c r="L638" s="246"/>
      <c r="M638" s="247"/>
      <c r="N638" s="248"/>
      <c r="O638" s="248"/>
      <c r="P638" s="248"/>
      <c r="Q638" s="248"/>
      <c r="R638" s="248"/>
      <c r="S638" s="248"/>
      <c r="T638" s="249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0" t="s">
        <v>233</v>
      </c>
      <c r="AU638" s="250" t="s">
        <v>88</v>
      </c>
      <c r="AV638" s="13" t="s">
        <v>86</v>
      </c>
      <c r="AW638" s="13" t="s">
        <v>35</v>
      </c>
      <c r="AX638" s="13" t="s">
        <v>79</v>
      </c>
      <c r="AY638" s="250" t="s">
        <v>140</v>
      </c>
    </row>
    <row r="639" s="14" customFormat="1">
      <c r="A639" s="14"/>
      <c r="B639" s="251"/>
      <c r="C639" s="252"/>
      <c r="D639" s="242" t="s">
        <v>233</v>
      </c>
      <c r="E639" s="253" t="s">
        <v>1</v>
      </c>
      <c r="F639" s="254" t="s">
        <v>1466</v>
      </c>
      <c r="G639" s="252"/>
      <c r="H639" s="255">
        <v>89.599999999999994</v>
      </c>
      <c r="I639" s="256"/>
      <c r="J639" s="252"/>
      <c r="K639" s="252"/>
      <c r="L639" s="257"/>
      <c r="M639" s="258"/>
      <c r="N639" s="259"/>
      <c r="O639" s="259"/>
      <c r="P639" s="259"/>
      <c r="Q639" s="259"/>
      <c r="R639" s="259"/>
      <c r="S639" s="259"/>
      <c r="T639" s="260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1" t="s">
        <v>233</v>
      </c>
      <c r="AU639" s="261" t="s">
        <v>88</v>
      </c>
      <c r="AV639" s="14" t="s">
        <v>88</v>
      </c>
      <c r="AW639" s="14" t="s">
        <v>35</v>
      </c>
      <c r="AX639" s="14" t="s">
        <v>79</v>
      </c>
      <c r="AY639" s="261" t="s">
        <v>140</v>
      </c>
    </row>
    <row r="640" s="13" customFormat="1">
      <c r="A640" s="13"/>
      <c r="B640" s="240"/>
      <c r="C640" s="241"/>
      <c r="D640" s="242" t="s">
        <v>233</v>
      </c>
      <c r="E640" s="243" t="s">
        <v>1</v>
      </c>
      <c r="F640" s="244" t="s">
        <v>1117</v>
      </c>
      <c r="G640" s="241"/>
      <c r="H640" s="243" t="s">
        <v>1</v>
      </c>
      <c r="I640" s="245"/>
      <c r="J640" s="241"/>
      <c r="K640" s="241"/>
      <c r="L640" s="246"/>
      <c r="M640" s="247"/>
      <c r="N640" s="248"/>
      <c r="O640" s="248"/>
      <c r="P640" s="248"/>
      <c r="Q640" s="248"/>
      <c r="R640" s="248"/>
      <c r="S640" s="248"/>
      <c r="T640" s="249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0" t="s">
        <v>233</v>
      </c>
      <c r="AU640" s="250" t="s">
        <v>88</v>
      </c>
      <c r="AV640" s="13" t="s">
        <v>86</v>
      </c>
      <c r="AW640" s="13" t="s">
        <v>35</v>
      </c>
      <c r="AX640" s="13" t="s">
        <v>79</v>
      </c>
      <c r="AY640" s="250" t="s">
        <v>140</v>
      </c>
    </row>
    <row r="641" s="14" customFormat="1">
      <c r="A641" s="14"/>
      <c r="B641" s="251"/>
      <c r="C641" s="252"/>
      <c r="D641" s="242" t="s">
        <v>233</v>
      </c>
      <c r="E641" s="253" t="s">
        <v>1</v>
      </c>
      <c r="F641" s="254" t="s">
        <v>1467</v>
      </c>
      <c r="G641" s="252"/>
      <c r="H641" s="255">
        <v>56.604999999999997</v>
      </c>
      <c r="I641" s="256"/>
      <c r="J641" s="252"/>
      <c r="K641" s="252"/>
      <c r="L641" s="257"/>
      <c r="M641" s="258"/>
      <c r="N641" s="259"/>
      <c r="O641" s="259"/>
      <c r="P641" s="259"/>
      <c r="Q641" s="259"/>
      <c r="R641" s="259"/>
      <c r="S641" s="259"/>
      <c r="T641" s="260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1" t="s">
        <v>233</v>
      </c>
      <c r="AU641" s="261" t="s">
        <v>88</v>
      </c>
      <c r="AV641" s="14" t="s">
        <v>88</v>
      </c>
      <c r="AW641" s="14" t="s">
        <v>35</v>
      </c>
      <c r="AX641" s="14" t="s">
        <v>79</v>
      </c>
      <c r="AY641" s="261" t="s">
        <v>140</v>
      </c>
    </row>
    <row r="642" s="15" customFormat="1">
      <c r="A642" s="15"/>
      <c r="B642" s="262"/>
      <c r="C642" s="263"/>
      <c r="D642" s="242" t="s">
        <v>233</v>
      </c>
      <c r="E642" s="264" t="s">
        <v>1</v>
      </c>
      <c r="F642" s="265" t="s">
        <v>286</v>
      </c>
      <c r="G642" s="263"/>
      <c r="H642" s="266">
        <v>146.20500000000001</v>
      </c>
      <c r="I642" s="267"/>
      <c r="J642" s="263"/>
      <c r="K642" s="263"/>
      <c r="L642" s="268"/>
      <c r="M642" s="269"/>
      <c r="N642" s="270"/>
      <c r="O642" s="270"/>
      <c r="P642" s="270"/>
      <c r="Q642" s="270"/>
      <c r="R642" s="270"/>
      <c r="S642" s="270"/>
      <c r="T642" s="271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72" t="s">
        <v>233</v>
      </c>
      <c r="AU642" s="272" t="s">
        <v>88</v>
      </c>
      <c r="AV642" s="15" t="s">
        <v>145</v>
      </c>
      <c r="AW642" s="15" t="s">
        <v>35</v>
      </c>
      <c r="AX642" s="15" t="s">
        <v>86</v>
      </c>
      <c r="AY642" s="272" t="s">
        <v>140</v>
      </c>
    </row>
    <row r="643" s="2" customFormat="1" ht="16.5" customHeight="1">
      <c r="A643" s="40"/>
      <c r="B643" s="41"/>
      <c r="C643" s="273" t="s">
        <v>1476</v>
      </c>
      <c r="D643" s="273" t="s">
        <v>300</v>
      </c>
      <c r="E643" s="274" t="s">
        <v>988</v>
      </c>
      <c r="F643" s="275" t="s">
        <v>1477</v>
      </c>
      <c r="G643" s="276" t="s">
        <v>267</v>
      </c>
      <c r="H643" s="277">
        <v>160.82499999999999</v>
      </c>
      <c r="I643" s="278"/>
      <c r="J643" s="279">
        <f>ROUND(I643*H643,2)</f>
        <v>0</v>
      </c>
      <c r="K643" s="280"/>
      <c r="L643" s="281"/>
      <c r="M643" s="282" t="s">
        <v>1</v>
      </c>
      <c r="N643" s="283" t="s">
        <v>44</v>
      </c>
      <c r="O643" s="93"/>
      <c r="P643" s="229">
        <f>O643*H643</f>
        <v>0</v>
      </c>
      <c r="Q643" s="229">
        <v>0.0023999999999999998</v>
      </c>
      <c r="R643" s="229">
        <f>Q643*H643</f>
        <v>0.38597999999999993</v>
      </c>
      <c r="S643" s="229">
        <v>0</v>
      </c>
      <c r="T643" s="230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31" t="s">
        <v>368</v>
      </c>
      <c r="AT643" s="231" t="s">
        <v>300</v>
      </c>
      <c r="AU643" s="231" t="s">
        <v>88</v>
      </c>
      <c r="AY643" s="19" t="s">
        <v>140</v>
      </c>
      <c r="BE643" s="232">
        <f>IF(N643="základní",J643,0)</f>
        <v>0</v>
      </c>
      <c r="BF643" s="232">
        <f>IF(N643="snížená",J643,0)</f>
        <v>0</v>
      </c>
      <c r="BG643" s="232">
        <f>IF(N643="zákl. přenesená",J643,0)</f>
        <v>0</v>
      </c>
      <c r="BH643" s="232">
        <f>IF(N643="sníž. přenesená",J643,0)</f>
        <v>0</v>
      </c>
      <c r="BI643" s="232">
        <f>IF(N643="nulová",J643,0)</f>
        <v>0</v>
      </c>
      <c r="BJ643" s="19" t="s">
        <v>86</v>
      </c>
      <c r="BK643" s="232">
        <f>ROUND(I643*H643,2)</f>
        <v>0</v>
      </c>
      <c r="BL643" s="19" t="s">
        <v>168</v>
      </c>
      <c r="BM643" s="231" t="s">
        <v>1478</v>
      </c>
    </row>
    <row r="644" s="2" customFormat="1" ht="16.5" customHeight="1">
      <c r="A644" s="40"/>
      <c r="B644" s="41"/>
      <c r="C644" s="219" t="s">
        <v>1479</v>
      </c>
      <c r="D644" s="219" t="s">
        <v>141</v>
      </c>
      <c r="E644" s="220" t="s">
        <v>1001</v>
      </c>
      <c r="F644" s="221" t="s">
        <v>1002</v>
      </c>
      <c r="G644" s="222" t="s">
        <v>267</v>
      </c>
      <c r="H644" s="223">
        <v>146.20500000000001</v>
      </c>
      <c r="I644" s="224"/>
      <c r="J644" s="225">
        <f>ROUND(I644*H644,2)</f>
        <v>0</v>
      </c>
      <c r="K644" s="226"/>
      <c r="L644" s="46"/>
      <c r="M644" s="227" t="s">
        <v>1</v>
      </c>
      <c r="N644" s="228" t="s">
        <v>44</v>
      </c>
      <c r="O644" s="93"/>
      <c r="P644" s="229">
        <f>O644*H644</f>
        <v>0</v>
      </c>
      <c r="Q644" s="229">
        <v>0</v>
      </c>
      <c r="R644" s="229">
        <f>Q644*H644</f>
        <v>0</v>
      </c>
      <c r="S644" s="229">
        <v>0</v>
      </c>
      <c r="T644" s="230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31" t="s">
        <v>168</v>
      </c>
      <c r="AT644" s="231" t="s">
        <v>141</v>
      </c>
      <c r="AU644" s="231" t="s">
        <v>88</v>
      </c>
      <c r="AY644" s="19" t="s">
        <v>140</v>
      </c>
      <c r="BE644" s="232">
        <f>IF(N644="základní",J644,0)</f>
        <v>0</v>
      </c>
      <c r="BF644" s="232">
        <f>IF(N644="snížená",J644,0)</f>
        <v>0</v>
      </c>
      <c r="BG644" s="232">
        <f>IF(N644="zákl. přenesená",J644,0)</f>
        <v>0</v>
      </c>
      <c r="BH644" s="232">
        <f>IF(N644="sníž. přenesená",J644,0)</f>
        <v>0</v>
      </c>
      <c r="BI644" s="232">
        <f>IF(N644="nulová",J644,0)</f>
        <v>0</v>
      </c>
      <c r="BJ644" s="19" t="s">
        <v>86</v>
      </c>
      <c r="BK644" s="232">
        <f>ROUND(I644*H644,2)</f>
        <v>0</v>
      </c>
      <c r="BL644" s="19" t="s">
        <v>168</v>
      </c>
      <c r="BM644" s="231" t="s">
        <v>1480</v>
      </c>
    </row>
    <row r="645" s="2" customFormat="1" ht="16.5" customHeight="1">
      <c r="A645" s="40"/>
      <c r="B645" s="41"/>
      <c r="C645" s="273" t="s">
        <v>1481</v>
      </c>
      <c r="D645" s="273" t="s">
        <v>300</v>
      </c>
      <c r="E645" s="274" t="s">
        <v>1005</v>
      </c>
      <c r="F645" s="275" t="s">
        <v>1006</v>
      </c>
      <c r="G645" s="276" t="s">
        <v>1007</v>
      </c>
      <c r="H645" s="277">
        <v>43.859999999999999</v>
      </c>
      <c r="I645" s="278"/>
      <c r="J645" s="279">
        <f>ROUND(I645*H645,2)</f>
        <v>0</v>
      </c>
      <c r="K645" s="280"/>
      <c r="L645" s="281"/>
      <c r="M645" s="282" t="s">
        <v>1</v>
      </c>
      <c r="N645" s="283" t="s">
        <v>44</v>
      </c>
      <c r="O645" s="93"/>
      <c r="P645" s="229">
        <f>O645*H645</f>
        <v>0</v>
      </c>
      <c r="Q645" s="229">
        <v>0.001</v>
      </c>
      <c r="R645" s="229">
        <f>Q645*H645</f>
        <v>0.043860000000000003</v>
      </c>
      <c r="S645" s="229">
        <v>0</v>
      </c>
      <c r="T645" s="230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31" t="s">
        <v>368</v>
      </c>
      <c r="AT645" s="231" t="s">
        <v>300</v>
      </c>
      <c r="AU645" s="231" t="s">
        <v>88</v>
      </c>
      <c r="AY645" s="19" t="s">
        <v>140</v>
      </c>
      <c r="BE645" s="232">
        <f>IF(N645="základní",J645,0)</f>
        <v>0</v>
      </c>
      <c r="BF645" s="232">
        <f>IF(N645="snížená",J645,0)</f>
        <v>0</v>
      </c>
      <c r="BG645" s="232">
        <f>IF(N645="zákl. přenesená",J645,0)</f>
        <v>0</v>
      </c>
      <c r="BH645" s="232">
        <f>IF(N645="sníž. přenesená",J645,0)</f>
        <v>0</v>
      </c>
      <c r="BI645" s="232">
        <f>IF(N645="nulová",J645,0)</f>
        <v>0</v>
      </c>
      <c r="BJ645" s="19" t="s">
        <v>86</v>
      </c>
      <c r="BK645" s="232">
        <f>ROUND(I645*H645,2)</f>
        <v>0</v>
      </c>
      <c r="BL645" s="19" t="s">
        <v>168</v>
      </c>
      <c r="BM645" s="231" t="s">
        <v>1482</v>
      </c>
    </row>
    <row r="646" s="2" customFormat="1" ht="24.15" customHeight="1">
      <c r="A646" s="40"/>
      <c r="B646" s="41"/>
      <c r="C646" s="219" t="s">
        <v>1483</v>
      </c>
      <c r="D646" s="219" t="s">
        <v>141</v>
      </c>
      <c r="E646" s="220" t="s">
        <v>1010</v>
      </c>
      <c r="F646" s="221" t="s">
        <v>1011</v>
      </c>
      <c r="G646" s="222" t="s">
        <v>247</v>
      </c>
      <c r="H646" s="223">
        <v>1.161</v>
      </c>
      <c r="I646" s="224"/>
      <c r="J646" s="225">
        <f>ROUND(I646*H646,2)</f>
        <v>0</v>
      </c>
      <c r="K646" s="226"/>
      <c r="L646" s="46"/>
      <c r="M646" s="227" t="s">
        <v>1</v>
      </c>
      <c r="N646" s="228" t="s">
        <v>44</v>
      </c>
      <c r="O646" s="93"/>
      <c r="P646" s="229">
        <f>O646*H646</f>
        <v>0</v>
      </c>
      <c r="Q646" s="229">
        <v>0</v>
      </c>
      <c r="R646" s="229">
        <f>Q646*H646</f>
        <v>0</v>
      </c>
      <c r="S646" s="229">
        <v>0</v>
      </c>
      <c r="T646" s="230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31" t="s">
        <v>168</v>
      </c>
      <c r="AT646" s="231" t="s">
        <v>141</v>
      </c>
      <c r="AU646" s="231" t="s">
        <v>88</v>
      </c>
      <c r="AY646" s="19" t="s">
        <v>140</v>
      </c>
      <c r="BE646" s="232">
        <f>IF(N646="základní",J646,0)</f>
        <v>0</v>
      </c>
      <c r="BF646" s="232">
        <f>IF(N646="snížená",J646,0)</f>
        <v>0</v>
      </c>
      <c r="BG646" s="232">
        <f>IF(N646="zákl. přenesená",J646,0)</f>
        <v>0</v>
      </c>
      <c r="BH646" s="232">
        <f>IF(N646="sníž. přenesená",J646,0)</f>
        <v>0</v>
      </c>
      <c r="BI646" s="232">
        <f>IF(N646="nulová",J646,0)</f>
        <v>0</v>
      </c>
      <c r="BJ646" s="19" t="s">
        <v>86</v>
      </c>
      <c r="BK646" s="232">
        <f>ROUND(I646*H646,2)</f>
        <v>0</v>
      </c>
      <c r="BL646" s="19" t="s">
        <v>168</v>
      </c>
      <c r="BM646" s="231" t="s">
        <v>1484</v>
      </c>
    </row>
    <row r="647" s="12" customFormat="1" ht="22.8" customHeight="1">
      <c r="A647" s="12"/>
      <c r="B647" s="205"/>
      <c r="C647" s="206"/>
      <c r="D647" s="207" t="s">
        <v>78</v>
      </c>
      <c r="E647" s="233" t="s">
        <v>1013</v>
      </c>
      <c r="F647" s="233" t="s">
        <v>1014</v>
      </c>
      <c r="G647" s="206"/>
      <c r="H647" s="206"/>
      <c r="I647" s="209"/>
      <c r="J647" s="234">
        <f>BK647</f>
        <v>0</v>
      </c>
      <c r="K647" s="206"/>
      <c r="L647" s="211"/>
      <c r="M647" s="212"/>
      <c r="N647" s="213"/>
      <c r="O647" s="213"/>
      <c r="P647" s="214">
        <f>SUM(P648:P658)</f>
        <v>0</v>
      </c>
      <c r="Q647" s="213"/>
      <c r="R647" s="214">
        <f>SUM(R648:R658)</f>
        <v>0</v>
      </c>
      <c r="S647" s="213"/>
      <c r="T647" s="215">
        <f>SUM(T648:T658)</f>
        <v>0</v>
      </c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R647" s="216" t="s">
        <v>88</v>
      </c>
      <c r="AT647" s="217" t="s">
        <v>78</v>
      </c>
      <c r="AU647" s="217" t="s">
        <v>86</v>
      </c>
      <c r="AY647" s="216" t="s">
        <v>140</v>
      </c>
      <c r="BK647" s="218">
        <f>SUM(BK648:BK658)</f>
        <v>0</v>
      </c>
    </row>
    <row r="648" s="2" customFormat="1" ht="24.15" customHeight="1">
      <c r="A648" s="40"/>
      <c r="B648" s="41"/>
      <c r="C648" s="219" t="s">
        <v>1485</v>
      </c>
      <c r="D648" s="219" t="s">
        <v>141</v>
      </c>
      <c r="E648" s="220" t="s">
        <v>1016</v>
      </c>
      <c r="F648" s="221" t="s">
        <v>1017</v>
      </c>
      <c r="G648" s="222" t="s">
        <v>267</v>
      </c>
      <c r="H648" s="223">
        <v>63.950000000000003</v>
      </c>
      <c r="I648" s="224"/>
      <c r="J648" s="225">
        <f>ROUND(I648*H648,2)</f>
        <v>0</v>
      </c>
      <c r="K648" s="226"/>
      <c r="L648" s="46"/>
      <c r="M648" s="227" t="s">
        <v>1</v>
      </c>
      <c r="N648" s="228" t="s">
        <v>44</v>
      </c>
      <c r="O648" s="93"/>
      <c r="P648" s="229">
        <f>O648*H648</f>
        <v>0</v>
      </c>
      <c r="Q648" s="229">
        <v>0</v>
      </c>
      <c r="R648" s="229">
        <f>Q648*H648</f>
        <v>0</v>
      </c>
      <c r="S648" s="229">
        <v>0</v>
      </c>
      <c r="T648" s="230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31" t="s">
        <v>168</v>
      </c>
      <c r="AT648" s="231" t="s">
        <v>141</v>
      </c>
      <c r="AU648" s="231" t="s">
        <v>88</v>
      </c>
      <c r="AY648" s="19" t="s">
        <v>140</v>
      </c>
      <c r="BE648" s="232">
        <f>IF(N648="základní",J648,0)</f>
        <v>0</v>
      </c>
      <c r="BF648" s="232">
        <f>IF(N648="snížená",J648,0)</f>
        <v>0</v>
      </c>
      <c r="BG648" s="232">
        <f>IF(N648="zákl. přenesená",J648,0)</f>
        <v>0</v>
      </c>
      <c r="BH648" s="232">
        <f>IF(N648="sníž. přenesená",J648,0)</f>
        <v>0</v>
      </c>
      <c r="BI648" s="232">
        <f>IF(N648="nulová",J648,0)</f>
        <v>0</v>
      </c>
      <c r="BJ648" s="19" t="s">
        <v>86</v>
      </c>
      <c r="BK648" s="232">
        <f>ROUND(I648*H648,2)</f>
        <v>0</v>
      </c>
      <c r="BL648" s="19" t="s">
        <v>168</v>
      </c>
      <c r="BM648" s="231" t="s">
        <v>1486</v>
      </c>
    </row>
    <row r="649" s="13" customFormat="1">
      <c r="A649" s="13"/>
      <c r="B649" s="240"/>
      <c r="C649" s="241"/>
      <c r="D649" s="242" t="s">
        <v>233</v>
      </c>
      <c r="E649" s="243" t="s">
        <v>1</v>
      </c>
      <c r="F649" s="244" t="s">
        <v>1117</v>
      </c>
      <c r="G649" s="241"/>
      <c r="H649" s="243" t="s">
        <v>1</v>
      </c>
      <c r="I649" s="245"/>
      <c r="J649" s="241"/>
      <c r="K649" s="241"/>
      <c r="L649" s="246"/>
      <c r="M649" s="247"/>
      <c r="N649" s="248"/>
      <c r="O649" s="248"/>
      <c r="P649" s="248"/>
      <c r="Q649" s="248"/>
      <c r="R649" s="248"/>
      <c r="S649" s="248"/>
      <c r="T649" s="249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0" t="s">
        <v>233</v>
      </c>
      <c r="AU649" s="250" t="s">
        <v>88</v>
      </c>
      <c r="AV649" s="13" t="s">
        <v>86</v>
      </c>
      <c r="AW649" s="13" t="s">
        <v>35</v>
      </c>
      <c r="AX649" s="13" t="s">
        <v>79</v>
      </c>
      <c r="AY649" s="250" t="s">
        <v>140</v>
      </c>
    </row>
    <row r="650" s="14" customFormat="1">
      <c r="A650" s="14"/>
      <c r="B650" s="251"/>
      <c r="C650" s="252"/>
      <c r="D650" s="242" t="s">
        <v>233</v>
      </c>
      <c r="E650" s="253" t="s">
        <v>1</v>
      </c>
      <c r="F650" s="254" t="s">
        <v>1487</v>
      </c>
      <c r="G650" s="252"/>
      <c r="H650" s="255">
        <v>16.574999999999999</v>
      </c>
      <c r="I650" s="256"/>
      <c r="J650" s="252"/>
      <c r="K650" s="252"/>
      <c r="L650" s="257"/>
      <c r="M650" s="258"/>
      <c r="N650" s="259"/>
      <c r="O650" s="259"/>
      <c r="P650" s="259"/>
      <c r="Q650" s="259"/>
      <c r="R650" s="259"/>
      <c r="S650" s="259"/>
      <c r="T650" s="260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1" t="s">
        <v>233</v>
      </c>
      <c r="AU650" s="261" t="s">
        <v>88</v>
      </c>
      <c r="AV650" s="14" t="s">
        <v>88</v>
      </c>
      <c r="AW650" s="14" t="s">
        <v>35</v>
      </c>
      <c r="AX650" s="14" t="s">
        <v>79</v>
      </c>
      <c r="AY650" s="261" t="s">
        <v>140</v>
      </c>
    </row>
    <row r="651" s="14" customFormat="1">
      <c r="A651" s="14"/>
      <c r="B651" s="251"/>
      <c r="C651" s="252"/>
      <c r="D651" s="242" t="s">
        <v>233</v>
      </c>
      <c r="E651" s="253" t="s">
        <v>1</v>
      </c>
      <c r="F651" s="254" t="s">
        <v>1488</v>
      </c>
      <c r="G651" s="252"/>
      <c r="H651" s="255">
        <v>21.100000000000001</v>
      </c>
      <c r="I651" s="256"/>
      <c r="J651" s="252"/>
      <c r="K651" s="252"/>
      <c r="L651" s="257"/>
      <c r="M651" s="258"/>
      <c r="N651" s="259"/>
      <c r="O651" s="259"/>
      <c r="P651" s="259"/>
      <c r="Q651" s="259"/>
      <c r="R651" s="259"/>
      <c r="S651" s="259"/>
      <c r="T651" s="260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1" t="s">
        <v>233</v>
      </c>
      <c r="AU651" s="261" t="s">
        <v>88</v>
      </c>
      <c r="AV651" s="14" t="s">
        <v>88</v>
      </c>
      <c r="AW651" s="14" t="s">
        <v>35</v>
      </c>
      <c r="AX651" s="14" t="s">
        <v>79</v>
      </c>
      <c r="AY651" s="261" t="s">
        <v>140</v>
      </c>
    </row>
    <row r="652" s="14" customFormat="1">
      <c r="A652" s="14"/>
      <c r="B652" s="251"/>
      <c r="C652" s="252"/>
      <c r="D652" s="242" t="s">
        <v>233</v>
      </c>
      <c r="E652" s="253" t="s">
        <v>1</v>
      </c>
      <c r="F652" s="254" t="s">
        <v>1489</v>
      </c>
      <c r="G652" s="252"/>
      <c r="H652" s="255">
        <v>16.199999999999999</v>
      </c>
      <c r="I652" s="256"/>
      <c r="J652" s="252"/>
      <c r="K652" s="252"/>
      <c r="L652" s="257"/>
      <c r="M652" s="258"/>
      <c r="N652" s="259"/>
      <c r="O652" s="259"/>
      <c r="P652" s="259"/>
      <c r="Q652" s="259"/>
      <c r="R652" s="259"/>
      <c r="S652" s="259"/>
      <c r="T652" s="260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1" t="s">
        <v>233</v>
      </c>
      <c r="AU652" s="261" t="s">
        <v>88</v>
      </c>
      <c r="AV652" s="14" t="s">
        <v>88</v>
      </c>
      <c r="AW652" s="14" t="s">
        <v>35</v>
      </c>
      <c r="AX652" s="14" t="s">
        <v>79</v>
      </c>
      <c r="AY652" s="261" t="s">
        <v>140</v>
      </c>
    </row>
    <row r="653" s="14" customFormat="1">
      <c r="A653" s="14"/>
      <c r="B653" s="251"/>
      <c r="C653" s="252"/>
      <c r="D653" s="242" t="s">
        <v>233</v>
      </c>
      <c r="E653" s="253" t="s">
        <v>1</v>
      </c>
      <c r="F653" s="254" t="s">
        <v>1490</v>
      </c>
      <c r="G653" s="252"/>
      <c r="H653" s="255">
        <v>8.1999999999999993</v>
      </c>
      <c r="I653" s="256"/>
      <c r="J653" s="252"/>
      <c r="K653" s="252"/>
      <c r="L653" s="257"/>
      <c r="M653" s="258"/>
      <c r="N653" s="259"/>
      <c r="O653" s="259"/>
      <c r="P653" s="259"/>
      <c r="Q653" s="259"/>
      <c r="R653" s="259"/>
      <c r="S653" s="259"/>
      <c r="T653" s="260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1" t="s">
        <v>233</v>
      </c>
      <c r="AU653" s="261" t="s">
        <v>88</v>
      </c>
      <c r="AV653" s="14" t="s">
        <v>88</v>
      </c>
      <c r="AW653" s="14" t="s">
        <v>35</v>
      </c>
      <c r="AX653" s="14" t="s">
        <v>79</v>
      </c>
      <c r="AY653" s="261" t="s">
        <v>140</v>
      </c>
    </row>
    <row r="654" s="14" customFormat="1">
      <c r="A654" s="14"/>
      <c r="B654" s="251"/>
      <c r="C654" s="252"/>
      <c r="D654" s="242" t="s">
        <v>233</v>
      </c>
      <c r="E654" s="253" t="s">
        <v>1</v>
      </c>
      <c r="F654" s="254" t="s">
        <v>1491</v>
      </c>
      <c r="G654" s="252"/>
      <c r="H654" s="255">
        <v>1.875</v>
      </c>
      <c r="I654" s="256"/>
      <c r="J654" s="252"/>
      <c r="K654" s="252"/>
      <c r="L654" s="257"/>
      <c r="M654" s="258"/>
      <c r="N654" s="259"/>
      <c r="O654" s="259"/>
      <c r="P654" s="259"/>
      <c r="Q654" s="259"/>
      <c r="R654" s="259"/>
      <c r="S654" s="259"/>
      <c r="T654" s="260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1" t="s">
        <v>233</v>
      </c>
      <c r="AU654" s="261" t="s">
        <v>88</v>
      </c>
      <c r="AV654" s="14" t="s">
        <v>88</v>
      </c>
      <c r="AW654" s="14" t="s">
        <v>35</v>
      </c>
      <c r="AX654" s="14" t="s">
        <v>79</v>
      </c>
      <c r="AY654" s="261" t="s">
        <v>140</v>
      </c>
    </row>
    <row r="655" s="15" customFormat="1">
      <c r="A655" s="15"/>
      <c r="B655" s="262"/>
      <c r="C655" s="263"/>
      <c r="D655" s="242" t="s">
        <v>233</v>
      </c>
      <c r="E655" s="264" t="s">
        <v>1</v>
      </c>
      <c r="F655" s="265" t="s">
        <v>286</v>
      </c>
      <c r="G655" s="263"/>
      <c r="H655" s="266">
        <v>63.950000000000003</v>
      </c>
      <c r="I655" s="267"/>
      <c r="J655" s="263"/>
      <c r="K655" s="263"/>
      <c r="L655" s="268"/>
      <c r="M655" s="269"/>
      <c r="N655" s="270"/>
      <c r="O655" s="270"/>
      <c r="P655" s="270"/>
      <c r="Q655" s="270"/>
      <c r="R655" s="270"/>
      <c r="S655" s="270"/>
      <c r="T655" s="271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72" t="s">
        <v>233</v>
      </c>
      <c r="AU655" s="272" t="s">
        <v>88</v>
      </c>
      <c r="AV655" s="15" t="s">
        <v>145</v>
      </c>
      <c r="AW655" s="15" t="s">
        <v>35</v>
      </c>
      <c r="AX655" s="15" t="s">
        <v>86</v>
      </c>
      <c r="AY655" s="272" t="s">
        <v>140</v>
      </c>
    </row>
    <row r="656" s="2" customFormat="1" ht="24.15" customHeight="1">
      <c r="A656" s="40"/>
      <c r="B656" s="41"/>
      <c r="C656" s="273" t="s">
        <v>1492</v>
      </c>
      <c r="D656" s="273" t="s">
        <v>300</v>
      </c>
      <c r="E656" s="274" t="s">
        <v>1023</v>
      </c>
      <c r="F656" s="275" t="s">
        <v>1024</v>
      </c>
      <c r="G656" s="276" t="s">
        <v>267</v>
      </c>
      <c r="H656" s="277">
        <v>70.344999999999999</v>
      </c>
      <c r="I656" s="278"/>
      <c r="J656" s="279">
        <f>ROUND(I656*H656,2)</f>
        <v>0</v>
      </c>
      <c r="K656" s="280"/>
      <c r="L656" s="281"/>
      <c r="M656" s="282" t="s">
        <v>1</v>
      </c>
      <c r="N656" s="283" t="s">
        <v>44</v>
      </c>
      <c r="O656" s="93"/>
      <c r="P656" s="229">
        <f>O656*H656</f>
        <v>0</v>
      </c>
      <c r="Q656" s="229">
        <v>0</v>
      </c>
      <c r="R656" s="229">
        <f>Q656*H656</f>
        <v>0</v>
      </c>
      <c r="S656" s="229">
        <v>0</v>
      </c>
      <c r="T656" s="230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31" t="s">
        <v>368</v>
      </c>
      <c r="AT656" s="231" t="s">
        <v>300</v>
      </c>
      <c r="AU656" s="231" t="s">
        <v>88</v>
      </c>
      <c r="AY656" s="19" t="s">
        <v>140</v>
      </c>
      <c r="BE656" s="232">
        <f>IF(N656="základní",J656,0)</f>
        <v>0</v>
      </c>
      <c r="BF656" s="232">
        <f>IF(N656="snížená",J656,0)</f>
        <v>0</v>
      </c>
      <c r="BG656" s="232">
        <f>IF(N656="zákl. přenesená",J656,0)</f>
        <v>0</v>
      </c>
      <c r="BH656" s="232">
        <f>IF(N656="sníž. přenesená",J656,0)</f>
        <v>0</v>
      </c>
      <c r="BI656" s="232">
        <f>IF(N656="nulová",J656,0)</f>
        <v>0</v>
      </c>
      <c r="BJ656" s="19" t="s">
        <v>86</v>
      </c>
      <c r="BK656" s="232">
        <f>ROUND(I656*H656,2)</f>
        <v>0</v>
      </c>
      <c r="BL656" s="19" t="s">
        <v>168</v>
      </c>
      <c r="BM656" s="231" t="s">
        <v>1493</v>
      </c>
    </row>
    <row r="657" s="2" customFormat="1" ht="24.15" customHeight="1">
      <c r="A657" s="40"/>
      <c r="B657" s="41"/>
      <c r="C657" s="219" t="s">
        <v>1494</v>
      </c>
      <c r="D657" s="219" t="s">
        <v>141</v>
      </c>
      <c r="E657" s="220" t="s">
        <v>1027</v>
      </c>
      <c r="F657" s="221" t="s">
        <v>1028</v>
      </c>
      <c r="G657" s="222" t="s">
        <v>267</v>
      </c>
      <c r="H657" s="223">
        <v>63.950000000000003</v>
      </c>
      <c r="I657" s="224"/>
      <c r="J657" s="225">
        <f>ROUND(I657*H657,2)</f>
        <v>0</v>
      </c>
      <c r="K657" s="226"/>
      <c r="L657" s="46"/>
      <c r="M657" s="227" t="s">
        <v>1</v>
      </c>
      <c r="N657" s="228" t="s">
        <v>44</v>
      </c>
      <c r="O657" s="93"/>
      <c r="P657" s="229">
        <f>O657*H657</f>
        <v>0</v>
      </c>
      <c r="Q657" s="229">
        <v>0</v>
      </c>
      <c r="R657" s="229">
        <f>Q657*H657</f>
        <v>0</v>
      </c>
      <c r="S657" s="229">
        <v>0</v>
      </c>
      <c r="T657" s="230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31" t="s">
        <v>168</v>
      </c>
      <c r="AT657" s="231" t="s">
        <v>141</v>
      </c>
      <c r="AU657" s="231" t="s">
        <v>88</v>
      </c>
      <c r="AY657" s="19" t="s">
        <v>140</v>
      </c>
      <c r="BE657" s="232">
        <f>IF(N657="základní",J657,0)</f>
        <v>0</v>
      </c>
      <c r="BF657" s="232">
        <f>IF(N657="snížená",J657,0)</f>
        <v>0</v>
      </c>
      <c r="BG657" s="232">
        <f>IF(N657="zákl. přenesená",J657,0)</f>
        <v>0</v>
      </c>
      <c r="BH657" s="232">
        <f>IF(N657="sníž. přenesená",J657,0)</f>
        <v>0</v>
      </c>
      <c r="BI657" s="232">
        <f>IF(N657="nulová",J657,0)</f>
        <v>0</v>
      </c>
      <c r="BJ657" s="19" t="s">
        <v>86</v>
      </c>
      <c r="BK657" s="232">
        <f>ROUND(I657*H657,2)</f>
        <v>0</v>
      </c>
      <c r="BL657" s="19" t="s">
        <v>168</v>
      </c>
      <c r="BM657" s="231" t="s">
        <v>1495</v>
      </c>
    </row>
    <row r="658" s="2" customFormat="1" ht="24.15" customHeight="1">
      <c r="A658" s="40"/>
      <c r="B658" s="41"/>
      <c r="C658" s="219" t="s">
        <v>1496</v>
      </c>
      <c r="D658" s="219" t="s">
        <v>141</v>
      </c>
      <c r="E658" s="220" t="s">
        <v>1031</v>
      </c>
      <c r="F658" s="221" t="s">
        <v>1032</v>
      </c>
      <c r="G658" s="222" t="s">
        <v>247</v>
      </c>
      <c r="H658" s="223">
        <v>0.31</v>
      </c>
      <c r="I658" s="224"/>
      <c r="J658" s="225">
        <f>ROUND(I658*H658,2)</f>
        <v>0</v>
      </c>
      <c r="K658" s="226"/>
      <c r="L658" s="46"/>
      <c r="M658" s="227" t="s">
        <v>1</v>
      </c>
      <c r="N658" s="228" t="s">
        <v>44</v>
      </c>
      <c r="O658" s="93"/>
      <c r="P658" s="229">
        <f>O658*H658</f>
        <v>0</v>
      </c>
      <c r="Q658" s="229">
        <v>0</v>
      </c>
      <c r="R658" s="229">
        <f>Q658*H658</f>
        <v>0</v>
      </c>
      <c r="S658" s="229">
        <v>0</v>
      </c>
      <c r="T658" s="230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31" t="s">
        <v>168</v>
      </c>
      <c r="AT658" s="231" t="s">
        <v>141</v>
      </c>
      <c r="AU658" s="231" t="s">
        <v>88</v>
      </c>
      <c r="AY658" s="19" t="s">
        <v>140</v>
      </c>
      <c r="BE658" s="232">
        <f>IF(N658="základní",J658,0)</f>
        <v>0</v>
      </c>
      <c r="BF658" s="232">
        <f>IF(N658="snížená",J658,0)</f>
        <v>0</v>
      </c>
      <c r="BG658" s="232">
        <f>IF(N658="zákl. přenesená",J658,0)</f>
        <v>0</v>
      </c>
      <c r="BH658" s="232">
        <f>IF(N658="sníž. přenesená",J658,0)</f>
        <v>0</v>
      </c>
      <c r="BI658" s="232">
        <f>IF(N658="nulová",J658,0)</f>
        <v>0</v>
      </c>
      <c r="BJ658" s="19" t="s">
        <v>86</v>
      </c>
      <c r="BK658" s="232">
        <f>ROUND(I658*H658,2)</f>
        <v>0</v>
      </c>
      <c r="BL658" s="19" t="s">
        <v>168</v>
      </c>
      <c r="BM658" s="231" t="s">
        <v>1497</v>
      </c>
    </row>
    <row r="659" s="12" customFormat="1" ht="22.8" customHeight="1">
      <c r="A659" s="12"/>
      <c r="B659" s="205"/>
      <c r="C659" s="206"/>
      <c r="D659" s="207" t="s">
        <v>78</v>
      </c>
      <c r="E659" s="233" t="s">
        <v>1034</v>
      </c>
      <c r="F659" s="233" t="s">
        <v>1035</v>
      </c>
      <c r="G659" s="206"/>
      <c r="H659" s="206"/>
      <c r="I659" s="209"/>
      <c r="J659" s="234">
        <f>BK659</f>
        <v>0</v>
      </c>
      <c r="K659" s="206"/>
      <c r="L659" s="211"/>
      <c r="M659" s="212"/>
      <c r="N659" s="213"/>
      <c r="O659" s="213"/>
      <c r="P659" s="214">
        <f>SUM(P660:P663)</f>
        <v>0</v>
      </c>
      <c r="Q659" s="213"/>
      <c r="R659" s="214">
        <f>SUM(R660:R663)</f>
        <v>0.37644837999999997</v>
      </c>
      <c r="S659" s="213"/>
      <c r="T659" s="215">
        <f>SUM(T660:T663)</f>
        <v>0</v>
      </c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R659" s="216" t="s">
        <v>88</v>
      </c>
      <c r="AT659" s="217" t="s">
        <v>78</v>
      </c>
      <c r="AU659" s="217" t="s">
        <v>86</v>
      </c>
      <c r="AY659" s="216" t="s">
        <v>140</v>
      </c>
      <c r="BK659" s="218">
        <f>SUM(BK660:BK663)</f>
        <v>0</v>
      </c>
    </row>
    <row r="660" s="2" customFormat="1" ht="24.15" customHeight="1">
      <c r="A660" s="40"/>
      <c r="B660" s="41"/>
      <c r="C660" s="219" t="s">
        <v>1498</v>
      </c>
      <c r="D660" s="219" t="s">
        <v>141</v>
      </c>
      <c r="E660" s="220" t="s">
        <v>1037</v>
      </c>
      <c r="F660" s="221" t="s">
        <v>1038</v>
      </c>
      <c r="G660" s="222" t="s">
        <v>267</v>
      </c>
      <c r="H660" s="223">
        <v>768.26199999999994</v>
      </c>
      <c r="I660" s="224"/>
      <c r="J660" s="225">
        <f>ROUND(I660*H660,2)</f>
        <v>0</v>
      </c>
      <c r="K660" s="226"/>
      <c r="L660" s="46"/>
      <c r="M660" s="227" t="s">
        <v>1</v>
      </c>
      <c r="N660" s="228" t="s">
        <v>44</v>
      </c>
      <c r="O660" s="93"/>
      <c r="P660" s="229">
        <f>O660*H660</f>
        <v>0</v>
      </c>
      <c r="Q660" s="229">
        <v>0.00020000000000000001</v>
      </c>
      <c r="R660" s="229">
        <f>Q660*H660</f>
        <v>0.1536524</v>
      </c>
      <c r="S660" s="229">
        <v>0</v>
      </c>
      <c r="T660" s="230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31" t="s">
        <v>168</v>
      </c>
      <c r="AT660" s="231" t="s">
        <v>141</v>
      </c>
      <c r="AU660" s="231" t="s">
        <v>88</v>
      </c>
      <c r="AY660" s="19" t="s">
        <v>140</v>
      </c>
      <c r="BE660" s="232">
        <f>IF(N660="základní",J660,0)</f>
        <v>0</v>
      </c>
      <c r="BF660" s="232">
        <f>IF(N660="snížená",J660,0)</f>
        <v>0</v>
      </c>
      <c r="BG660" s="232">
        <f>IF(N660="zákl. přenesená",J660,0)</f>
        <v>0</v>
      </c>
      <c r="BH660" s="232">
        <f>IF(N660="sníž. přenesená",J660,0)</f>
        <v>0</v>
      </c>
      <c r="BI660" s="232">
        <f>IF(N660="nulová",J660,0)</f>
        <v>0</v>
      </c>
      <c r="BJ660" s="19" t="s">
        <v>86</v>
      </c>
      <c r="BK660" s="232">
        <f>ROUND(I660*H660,2)</f>
        <v>0</v>
      </c>
      <c r="BL660" s="19" t="s">
        <v>168</v>
      </c>
      <c r="BM660" s="231" t="s">
        <v>1499</v>
      </c>
    </row>
    <row r="661" s="14" customFormat="1">
      <c r="A661" s="14"/>
      <c r="B661" s="251"/>
      <c r="C661" s="252"/>
      <c r="D661" s="242" t="s">
        <v>233</v>
      </c>
      <c r="E661" s="253" t="s">
        <v>1</v>
      </c>
      <c r="F661" s="254" t="s">
        <v>1500</v>
      </c>
      <c r="G661" s="252"/>
      <c r="H661" s="255">
        <v>768.26199999999994</v>
      </c>
      <c r="I661" s="256"/>
      <c r="J661" s="252"/>
      <c r="K661" s="252"/>
      <c r="L661" s="257"/>
      <c r="M661" s="258"/>
      <c r="N661" s="259"/>
      <c r="O661" s="259"/>
      <c r="P661" s="259"/>
      <c r="Q661" s="259"/>
      <c r="R661" s="259"/>
      <c r="S661" s="259"/>
      <c r="T661" s="260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1" t="s">
        <v>233</v>
      </c>
      <c r="AU661" s="261" t="s">
        <v>88</v>
      </c>
      <c r="AV661" s="14" t="s">
        <v>88</v>
      </c>
      <c r="AW661" s="14" t="s">
        <v>35</v>
      </c>
      <c r="AX661" s="14" t="s">
        <v>86</v>
      </c>
      <c r="AY661" s="261" t="s">
        <v>140</v>
      </c>
    </row>
    <row r="662" s="2" customFormat="1" ht="33" customHeight="1">
      <c r="A662" s="40"/>
      <c r="B662" s="41"/>
      <c r="C662" s="219" t="s">
        <v>1501</v>
      </c>
      <c r="D662" s="219" t="s">
        <v>141</v>
      </c>
      <c r="E662" s="220" t="s">
        <v>1042</v>
      </c>
      <c r="F662" s="221" t="s">
        <v>1043</v>
      </c>
      <c r="G662" s="222" t="s">
        <v>267</v>
      </c>
      <c r="H662" s="223">
        <v>768.26199999999994</v>
      </c>
      <c r="I662" s="224"/>
      <c r="J662" s="225">
        <f>ROUND(I662*H662,2)</f>
        <v>0</v>
      </c>
      <c r="K662" s="226"/>
      <c r="L662" s="46"/>
      <c r="M662" s="227" t="s">
        <v>1</v>
      </c>
      <c r="N662" s="228" t="s">
        <v>44</v>
      </c>
      <c r="O662" s="93"/>
      <c r="P662" s="229">
        <f>O662*H662</f>
        <v>0</v>
      </c>
      <c r="Q662" s="229">
        <v>0.00029</v>
      </c>
      <c r="R662" s="229">
        <f>Q662*H662</f>
        <v>0.22279597999999998</v>
      </c>
      <c r="S662" s="229">
        <v>0</v>
      </c>
      <c r="T662" s="230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31" t="s">
        <v>168</v>
      </c>
      <c r="AT662" s="231" t="s">
        <v>141</v>
      </c>
      <c r="AU662" s="231" t="s">
        <v>88</v>
      </c>
      <c r="AY662" s="19" t="s">
        <v>140</v>
      </c>
      <c r="BE662" s="232">
        <f>IF(N662="základní",J662,0)</f>
        <v>0</v>
      </c>
      <c r="BF662" s="232">
        <f>IF(N662="snížená",J662,0)</f>
        <v>0</v>
      </c>
      <c r="BG662" s="232">
        <f>IF(N662="zákl. přenesená",J662,0)</f>
        <v>0</v>
      </c>
      <c r="BH662" s="232">
        <f>IF(N662="sníž. přenesená",J662,0)</f>
        <v>0</v>
      </c>
      <c r="BI662" s="232">
        <f>IF(N662="nulová",J662,0)</f>
        <v>0</v>
      </c>
      <c r="BJ662" s="19" t="s">
        <v>86</v>
      </c>
      <c r="BK662" s="232">
        <f>ROUND(I662*H662,2)</f>
        <v>0</v>
      </c>
      <c r="BL662" s="19" t="s">
        <v>168</v>
      </c>
      <c r="BM662" s="231" t="s">
        <v>1502</v>
      </c>
    </row>
    <row r="663" s="14" customFormat="1">
      <c r="A663" s="14"/>
      <c r="B663" s="251"/>
      <c r="C663" s="252"/>
      <c r="D663" s="242" t="s">
        <v>233</v>
      </c>
      <c r="E663" s="253" t="s">
        <v>1</v>
      </c>
      <c r="F663" s="254" t="s">
        <v>1500</v>
      </c>
      <c r="G663" s="252"/>
      <c r="H663" s="255">
        <v>768.26199999999994</v>
      </c>
      <c r="I663" s="256"/>
      <c r="J663" s="252"/>
      <c r="K663" s="252"/>
      <c r="L663" s="257"/>
      <c r="M663" s="311"/>
      <c r="N663" s="312"/>
      <c r="O663" s="312"/>
      <c r="P663" s="312"/>
      <c r="Q663" s="312"/>
      <c r="R663" s="312"/>
      <c r="S663" s="312"/>
      <c r="T663" s="31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1" t="s">
        <v>233</v>
      </c>
      <c r="AU663" s="261" t="s">
        <v>88</v>
      </c>
      <c r="AV663" s="14" t="s">
        <v>88</v>
      </c>
      <c r="AW663" s="14" t="s">
        <v>35</v>
      </c>
      <c r="AX663" s="14" t="s">
        <v>86</v>
      </c>
      <c r="AY663" s="261" t="s">
        <v>140</v>
      </c>
    </row>
    <row r="664" s="2" customFormat="1" ht="6.96" customHeight="1">
      <c r="A664" s="40"/>
      <c r="B664" s="68"/>
      <c r="C664" s="69"/>
      <c r="D664" s="69"/>
      <c r="E664" s="69"/>
      <c r="F664" s="69"/>
      <c r="G664" s="69"/>
      <c r="H664" s="69"/>
      <c r="I664" s="69"/>
      <c r="J664" s="69"/>
      <c r="K664" s="69"/>
      <c r="L664" s="46"/>
      <c r="M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</row>
  </sheetData>
  <sheetProtection sheet="1" autoFilter="0" formatColumns="0" formatRows="0" objects="1" scenarios="1" spinCount="100000" saltValue="Yfk82I9T05zUEYnFaJfk/U4GA1bjX8H/FKM4NBl2iP3vXv70xcMxjaULTTF3It8I+v5zs+G37SY1+wQFey0BXA==" hashValue="2L/ViT+ZfxLu1AE2v8/dk+IIGTC248Y8SqkH591jcwnTUeofAsgsKwTlGTghJZpGbOQcY5xVTg+t5Q7qklV4Pg==" algorithmName="SHA-512" password="CC35"/>
  <autoFilter ref="C138:K663"/>
  <mergeCells count="9">
    <mergeCell ref="E7:H7"/>
    <mergeCell ref="E9:H9"/>
    <mergeCell ref="E18:H18"/>
    <mergeCell ref="E27:H27"/>
    <mergeCell ref="E85:H85"/>
    <mergeCell ref="E87:H87"/>
    <mergeCell ref="E129:H129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2"/>
      <c r="AT3" s="19" t="s">
        <v>88</v>
      </c>
    </row>
    <row r="4" s="1" customFormat="1" ht="24.96" customHeight="1">
      <c r="B4" s="22"/>
      <c r="D4" s="140" t="s">
        <v>113</v>
      </c>
      <c r="L4" s="22"/>
      <c r="M4" s="141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2" t="s">
        <v>16</v>
      </c>
      <c r="L6" s="22"/>
    </row>
    <row r="7" s="1" customFormat="1" ht="26.25" customHeight="1">
      <c r="B7" s="22"/>
      <c r="E7" s="143" t="str">
        <f>'Rekapitulace stavby'!K6</f>
        <v>OA a SOŠ Choceň, Stavební úpravy areálu Vysokomýtská 1206, Choceň</v>
      </c>
      <c r="F7" s="142"/>
      <c r="G7" s="142"/>
      <c r="H7" s="142"/>
      <c r="L7" s="22"/>
    </row>
    <row r="8" s="2" customFormat="1" ht="12" customHeight="1">
      <c r="A8" s="40"/>
      <c r="B8" s="46"/>
      <c r="C8" s="40"/>
      <c r="D8" s="142" t="s">
        <v>114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1503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21</v>
      </c>
      <c r="G12" s="40"/>
      <c r="H12" s="40"/>
      <c r="I12" s="142" t="s">
        <v>22</v>
      </c>
      <c r="J12" s="146" t="str">
        <f>'Rekapitulace stavby'!AN8</f>
        <v>16. 1. 2017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27</v>
      </c>
      <c r="F15" s="40"/>
      <c r="G15" s="40"/>
      <c r="H15" s="40"/>
      <c r="I15" s="142" t="s">
        <v>28</v>
      </c>
      <c r="J15" s="145" t="s">
        <v>29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30</v>
      </c>
      <c r="E17" s="40"/>
      <c r="F17" s="40"/>
      <c r="G17" s="40"/>
      <c r="H17" s="40"/>
      <c r="I17" s="142" t="s">
        <v>25</v>
      </c>
      <c r="J17" s="35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5"/>
      <c r="G18" s="145"/>
      <c r="H18" s="145"/>
      <c r="I18" s="142" t="s">
        <v>28</v>
      </c>
      <c r="J18" s="35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32</v>
      </c>
      <c r="E20" s="40"/>
      <c r="F20" s="40"/>
      <c r="G20" s="40"/>
      <c r="H20" s="40"/>
      <c r="I20" s="142" t="s">
        <v>25</v>
      </c>
      <c r="J20" s="145" t="s">
        <v>33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34</v>
      </c>
      <c r="F21" s="40"/>
      <c r="G21" s="40"/>
      <c r="H21" s="40"/>
      <c r="I21" s="142" t="s">
        <v>28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36</v>
      </c>
      <c r="E23" s="40"/>
      <c r="F23" s="40"/>
      <c r="G23" s="40"/>
      <c r="H23" s="40"/>
      <c r="I23" s="142" t="s">
        <v>25</v>
      </c>
      <c r="J23" s="145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5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38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39</v>
      </c>
      <c r="E30" s="40"/>
      <c r="F30" s="40"/>
      <c r="G30" s="40"/>
      <c r="H30" s="40"/>
      <c r="I30" s="40"/>
      <c r="J30" s="153">
        <f>ROUND(J134,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41</v>
      </c>
      <c r="G32" s="40"/>
      <c r="H32" s="40"/>
      <c r="I32" s="154" t="s">
        <v>40</v>
      </c>
      <c r="J32" s="154" t="s">
        <v>42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43</v>
      </c>
      <c r="E33" s="142" t="s">
        <v>44</v>
      </c>
      <c r="F33" s="156">
        <f>ROUND((SUM(BE134:BE325)),  2)</f>
        <v>0</v>
      </c>
      <c r="G33" s="40"/>
      <c r="H33" s="40"/>
      <c r="I33" s="157">
        <v>0.20999999999999999</v>
      </c>
      <c r="J33" s="156">
        <f>ROUND(((SUM(BE134:BE325))*I33),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45</v>
      </c>
      <c r="F34" s="156">
        <f>ROUND((SUM(BF134:BF325)),  2)</f>
        <v>0</v>
      </c>
      <c r="G34" s="40"/>
      <c r="H34" s="40"/>
      <c r="I34" s="157">
        <v>0.14999999999999999</v>
      </c>
      <c r="J34" s="156">
        <f>ROUND(((SUM(BF134:BF325))*I34),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46</v>
      </c>
      <c r="F35" s="156">
        <f>ROUND((SUM(BG134:BG325)),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47</v>
      </c>
      <c r="F36" s="156">
        <f>ROUND((SUM(BH134:BH325)),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48</v>
      </c>
      <c r="F37" s="156">
        <f>ROUND((SUM(BI134:BI325)),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65" t="s">
        <v>52</v>
      </c>
      <c r="E50" s="166"/>
      <c r="F50" s="166"/>
      <c r="G50" s="165" t="s">
        <v>53</v>
      </c>
      <c r="H50" s="166"/>
      <c r="I50" s="166"/>
      <c r="J50" s="166"/>
      <c r="K50" s="16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67" t="s">
        <v>54</v>
      </c>
      <c r="E61" s="168"/>
      <c r="F61" s="169" t="s">
        <v>55</v>
      </c>
      <c r="G61" s="167" t="s">
        <v>54</v>
      </c>
      <c r="H61" s="168"/>
      <c r="I61" s="168"/>
      <c r="J61" s="170" t="s">
        <v>55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65" t="s">
        <v>56</v>
      </c>
      <c r="E65" s="171"/>
      <c r="F65" s="171"/>
      <c r="G65" s="165" t="s">
        <v>57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67" t="s">
        <v>54</v>
      </c>
      <c r="E76" s="168"/>
      <c r="F76" s="169" t="s">
        <v>55</v>
      </c>
      <c r="G76" s="167" t="s">
        <v>54</v>
      </c>
      <c r="H76" s="168"/>
      <c r="I76" s="168"/>
      <c r="J76" s="170" t="s">
        <v>55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116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OA a SOŠ Choceň, Stavební úpravy areálu Vysokomýtská 1206, Choceň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114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04 - Objekt E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20</v>
      </c>
      <c r="D89" s="42"/>
      <c r="E89" s="42"/>
      <c r="F89" s="29" t="str">
        <f>F12</f>
        <v>Choceň</v>
      </c>
      <c r="G89" s="42"/>
      <c r="H89" s="42"/>
      <c r="I89" s="34" t="s">
        <v>22</v>
      </c>
      <c r="J89" s="81" t="str">
        <f>IF(J12="","",J12)</f>
        <v>16. 1. 2017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24</v>
      </c>
      <c r="D91" s="42"/>
      <c r="E91" s="42"/>
      <c r="F91" s="29" t="str">
        <f>E15</f>
        <v>Pardubický kraj, Komenského náměstí 125, Pardubice</v>
      </c>
      <c r="G91" s="42"/>
      <c r="H91" s="42"/>
      <c r="I91" s="34" t="s">
        <v>32</v>
      </c>
      <c r="J91" s="38" t="str">
        <f>E21</f>
        <v>Jiří Hejzlar, Ing. Jiří Hejzlar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30</v>
      </c>
      <c r="D92" s="42"/>
      <c r="E92" s="42"/>
      <c r="F92" s="29" t="str">
        <f>IF(E18="","",E18)</f>
        <v>Vyplň údaj</v>
      </c>
      <c r="G92" s="42"/>
      <c r="H92" s="42"/>
      <c r="I92" s="34" t="s">
        <v>36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117</v>
      </c>
      <c r="D94" s="178"/>
      <c r="E94" s="178"/>
      <c r="F94" s="178"/>
      <c r="G94" s="178"/>
      <c r="H94" s="178"/>
      <c r="I94" s="178"/>
      <c r="J94" s="179" t="s">
        <v>118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119</v>
      </c>
      <c r="D96" s="42"/>
      <c r="E96" s="42"/>
      <c r="F96" s="42"/>
      <c r="G96" s="42"/>
      <c r="H96" s="42"/>
      <c r="I96" s="42"/>
      <c r="J96" s="112">
        <f>J134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9" t="s">
        <v>120</v>
      </c>
    </row>
    <row r="97" s="9" customFormat="1" ht="24.96" customHeight="1">
      <c r="A97" s="9"/>
      <c r="B97" s="181"/>
      <c r="C97" s="182"/>
      <c r="D97" s="183" t="s">
        <v>204</v>
      </c>
      <c r="E97" s="184"/>
      <c r="F97" s="184"/>
      <c r="G97" s="184"/>
      <c r="H97" s="184"/>
      <c r="I97" s="184"/>
      <c r="J97" s="185">
        <f>J135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205</v>
      </c>
      <c r="E98" s="190"/>
      <c r="F98" s="190"/>
      <c r="G98" s="190"/>
      <c r="H98" s="190"/>
      <c r="I98" s="190"/>
      <c r="J98" s="191">
        <f>J136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1504</v>
      </c>
      <c r="E99" s="190"/>
      <c r="F99" s="190"/>
      <c r="G99" s="190"/>
      <c r="H99" s="190"/>
      <c r="I99" s="190"/>
      <c r="J99" s="191">
        <f>J144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207</v>
      </c>
      <c r="E100" s="190"/>
      <c r="F100" s="190"/>
      <c r="G100" s="190"/>
      <c r="H100" s="190"/>
      <c r="I100" s="190"/>
      <c r="J100" s="191">
        <f>J164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208</v>
      </c>
      <c r="E101" s="190"/>
      <c r="F101" s="190"/>
      <c r="G101" s="190"/>
      <c r="H101" s="190"/>
      <c r="I101" s="190"/>
      <c r="J101" s="191">
        <f>J172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209</v>
      </c>
      <c r="E102" s="190"/>
      <c r="F102" s="190"/>
      <c r="G102" s="190"/>
      <c r="H102" s="190"/>
      <c r="I102" s="190"/>
      <c r="J102" s="191">
        <f>J182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210</v>
      </c>
      <c r="E103" s="190"/>
      <c r="F103" s="190"/>
      <c r="G103" s="190"/>
      <c r="H103" s="190"/>
      <c r="I103" s="190"/>
      <c r="J103" s="191">
        <f>J216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1"/>
      <c r="C104" s="182"/>
      <c r="D104" s="183" t="s">
        <v>211</v>
      </c>
      <c r="E104" s="184"/>
      <c r="F104" s="184"/>
      <c r="G104" s="184"/>
      <c r="H104" s="184"/>
      <c r="I104" s="184"/>
      <c r="J104" s="185">
        <f>J218</f>
        <v>0</v>
      </c>
      <c r="K104" s="182"/>
      <c r="L104" s="18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7"/>
      <c r="C105" s="188"/>
      <c r="D105" s="189" t="s">
        <v>212</v>
      </c>
      <c r="E105" s="190"/>
      <c r="F105" s="190"/>
      <c r="G105" s="190"/>
      <c r="H105" s="190"/>
      <c r="I105" s="190"/>
      <c r="J105" s="191">
        <f>J219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7"/>
      <c r="C106" s="188"/>
      <c r="D106" s="189" t="s">
        <v>214</v>
      </c>
      <c r="E106" s="190"/>
      <c r="F106" s="190"/>
      <c r="G106" s="190"/>
      <c r="H106" s="190"/>
      <c r="I106" s="190"/>
      <c r="J106" s="191">
        <f>J229</f>
        <v>0</v>
      </c>
      <c r="K106" s="188"/>
      <c r="L106" s="19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7"/>
      <c r="C107" s="188"/>
      <c r="D107" s="189" t="s">
        <v>215</v>
      </c>
      <c r="E107" s="190"/>
      <c r="F107" s="190"/>
      <c r="G107" s="190"/>
      <c r="H107" s="190"/>
      <c r="I107" s="190"/>
      <c r="J107" s="191">
        <f>J248</f>
        <v>0</v>
      </c>
      <c r="K107" s="188"/>
      <c r="L107" s="19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7"/>
      <c r="C108" s="188"/>
      <c r="D108" s="189" t="s">
        <v>216</v>
      </c>
      <c r="E108" s="190"/>
      <c r="F108" s="190"/>
      <c r="G108" s="190"/>
      <c r="H108" s="190"/>
      <c r="I108" s="190"/>
      <c r="J108" s="191">
        <f>J258</f>
        <v>0</v>
      </c>
      <c r="K108" s="188"/>
      <c r="L108" s="19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7"/>
      <c r="C109" s="188"/>
      <c r="D109" s="189" t="s">
        <v>217</v>
      </c>
      <c r="E109" s="190"/>
      <c r="F109" s="190"/>
      <c r="G109" s="190"/>
      <c r="H109" s="190"/>
      <c r="I109" s="190"/>
      <c r="J109" s="191">
        <f>J268</f>
        <v>0</v>
      </c>
      <c r="K109" s="188"/>
      <c r="L109" s="19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7"/>
      <c r="C110" s="188"/>
      <c r="D110" s="189" t="s">
        <v>218</v>
      </c>
      <c r="E110" s="190"/>
      <c r="F110" s="190"/>
      <c r="G110" s="190"/>
      <c r="H110" s="190"/>
      <c r="I110" s="190"/>
      <c r="J110" s="191">
        <f>J285</f>
        <v>0</v>
      </c>
      <c r="K110" s="188"/>
      <c r="L110" s="19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7"/>
      <c r="C111" s="188"/>
      <c r="D111" s="189" t="s">
        <v>219</v>
      </c>
      <c r="E111" s="190"/>
      <c r="F111" s="190"/>
      <c r="G111" s="190"/>
      <c r="H111" s="190"/>
      <c r="I111" s="190"/>
      <c r="J111" s="191">
        <f>J289</f>
        <v>0</v>
      </c>
      <c r="K111" s="188"/>
      <c r="L111" s="19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7"/>
      <c r="C112" s="188"/>
      <c r="D112" s="189" t="s">
        <v>220</v>
      </c>
      <c r="E112" s="190"/>
      <c r="F112" s="190"/>
      <c r="G112" s="190"/>
      <c r="H112" s="190"/>
      <c r="I112" s="190"/>
      <c r="J112" s="191">
        <f>J300</f>
        <v>0</v>
      </c>
      <c r="K112" s="188"/>
      <c r="L112" s="19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7"/>
      <c r="C113" s="188"/>
      <c r="D113" s="189" t="s">
        <v>222</v>
      </c>
      <c r="E113" s="190"/>
      <c r="F113" s="190"/>
      <c r="G113" s="190"/>
      <c r="H113" s="190"/>
      <c r="I113" s="190"/>
      <c r="J113" s="191">
        <f>J306</f>
        <v>0</v>
      </c>
      <c r="K113" s="188"/>
      <c r="L113" s="19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7"/>
      <c r="C114" s="188"/>
      <c r="D114" s="189" t="s">
        <v>225</v>
      </c>
      <c r="E114" s="190"/>
      <c r="F114" s="190"/>
      <c r="G114" s="190"/>
      <c r="H114" s="190"/>
      <c r="I114" s="190"/>
      <c r="J114" s="191">
        <f>J319</f>
        <v>0</v>
      </c>
      <c r="K114" s="188"/>
      <c r="L114" s="19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20" s="2" customFormat="1" ht="6.96" customHeight="1">
      <c r="A120" s="40"/>
      <c r="B120" s="70"/>
      <c r="C120" s="71"/>
      <c r="D120" s="71"/>
      <c r="E120" s="71"/>
      <c r="F120" s="71"/>
      <c r="G120" s="71"/>
      <c r="H120" s="71"/>
      <c r="I120" s="71"/>
      <c r="J120" s="71"/>
      <c r="K120" s="71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4.96" customHeight="1">
      <c r="A121" s="40"/>
      <c r="B121" s="41"/>
      <c r="C121" s="25" t="s">
        <v>125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16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6.25" customHeight="1">
      <c r="A124" s="40"/>
      <c r="B124" s="41"/>
      <c r="C124" s="42"/>
      <c r="D124" s="42"/>
      <c r="E124" s="176" t="str">
        <f>E7</f>
        <v>OA a SOŠ Choceň, Stavební úpravy areálu Vysokomýtská 1206, Choceň</v>
      </c>
      <c r="F124" s="34"/>
      <c r="G124" s="34"/>
      <c r="H124" s="34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4" t="s">
        <v>114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6.5" customHeight="1">
      <c r="A126" s="40"/>
      <c r="B126" s="41"/>
      <c r="C126" s="42"/>
      <c r="D126" s="42"/>
      <c r="E126" s="78" t="str">
        <f>E9</f>
        <v>04 - Objekt E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4" t="s">
        <v>20</v>
      </c>
      <c r="D128" s="42"/>
      <c r="E128" s="42"/>
      <c r="F128" s="29" t="str">
        <f>F12</f>
        <v>Choceň</v>
      </c>
      <c r="G128" s="42"/>
      <c r="H128" s="42"/>
      <c r="I128" s="34" t="s">
        <v>22</v>
      </c>
      <c r="J128" s="81" t="str">
        <f>IF(J12="","",J12)</f>
        <v>16. 1. 2017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25.65" customHeight="1">
      <c r="A130" s="40"/>
      <c r="B130" s="41"/>
      <c r="C130" s="34" t="s">
        <v>24</v>
      </c>
      <c r="D130" s="42"/>
      <c r="E130" s="42"/>
      <c r="F130" s="29" t="str">
        <f>E15</f>
        <v>Pardubický kraj, Komenského náměstí 125, Pardubice</v>
      </c>
      <c r="G130" s="42"/>
      <c r="H130" s="42"/>
      <c r="I130" s="34" t="s">
        <v>32</v>
      </c>
      <c r="J130" s="38" t="str">
        <f>E21</f>
        <v>Jiří Hejzlar, Ing. Jiří Hejzlar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5.15" customHeight="1">
      <c r="A131" s="40"/>
      <c r="B131" s="41"/>
      <c r="C131" s="34" t="s">
        <v>30</v>
      </c>
      <c r="D131" s="42"/>
      <c r="E131" s="42"/>
      <c r="F131" s="29" t="str">
        <f>IF(E18="","",E18)</f>
        <v>Vyplň údaj</v>
      </c>
      <c r="G131" s="42"/>
      <c r="H131" s="42"/>
      <c r="I131" s="34" t="s">
        <v>36</v>
      </c>
      <c r="J131" s="38" t="str">
        <f>E24</f>
        <v xml:space="preserve"> 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0.32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11" customFormat="1" ht="29.28" customHeight="1">
      <c r="A133" s="193"/>
      <c r="B133" s="194"/>
      <c r="C133" s="195" t="s">
        <v>126</v>
      </c>
      <c r="D133" s="196" t="s">
        <v>64</v>
      </c>
      <c r="E133" s="196" t="s">
        <v>60</v>
      </c>
      <c r="F133" s="196" t="s">
        <v>61</v>
      </c>
      <c r="G133" s="196" t="s">
        <v>127</v>
      </c>
      <c r="H133" s="196" t="s">
        <v>128</v>
      </c>
      <c r="I133" s="196" t="s">
        <v>129</v>
      </c>
      <c r="J133" s="197" t="s">
        <v>118</v>
      </c>
      <c r="K133" s="198" t="s">
        <v>130</v>
      </c>
      <c r="L133" s="199"/>
      <c r="M133" s="102" t="s">
        <v>1</v>
      </c>
      <c r="N133" s="103" t="s">
        <v>43</v>
      </c>
      <c r="O133" s="103" t="s">
        <v>131</v>
      </c>
      <c r="P133" s="103" t="s">
        <v>132</v>
      </c>
      <c r="Q133" s="103" t="s">
        <v>133</v>
      </c>
      <c r="R133" s="103" t="s">
        <v>134</v>
      </c>
      <c r="S133" s="103" t="s">
        <v>135</v>
      </c>
      <c r="T133" s="104" t="s">
        <v>136</v>
      </c>
      <c r="U133" s="193"/>
      <c r="V133" s="193"/>
      <c r="W133" s="193"/>
      <c r="X133" s="193"/>
      <c r="Y133" s="193"/>
      <c r="Z133" s="193"/>
      <c r="AA133" s="193"/>
      <c r="AB133" s="193"/>
      <c r="AC133" s="193"/>
      <c r="AD133" s="193"/>
      <c r="AE133" s="193"/>
    </row>
    <row r="134" s="2" customFormat="1" ht="22.8" customHeight="1">
      <c r="A134" s="40"/>
      <c r="B134" s="41"/>
      <c r="C134" s="109" t="s">
        <v>137</v>
      </c>
      <c r="D134" s="42"/>
      <c r="E134" s="42"/>
      <c r="F134" s="42"/>
      <c r="G134" s="42"/>
      <c r="H134" s="42"/>
      <c r="I134" s="42"/>
      <c r="J134" s="200">
        <f>BK134</f>
        <v>0</v>
      </c>
      <c r="K134" s="42"/>
      <c r="L134" s="46"/>
      <c r="M134" s="105"/>
      <c r="N134" s="201"/>
      <c r="O134" s="106"/>
      <c r="P134" s="202">
        <f>P135+P218</f>
        <v>0</v>
      </c>
      <c r="Q134" s="106"/>
      <c r="R134" s="202">
        <f>R135+R218</f>
        <v>47.143635489999994</v>
      </c>
      <c r="S134" s="106"/>
      <c r="T134" s="203">
        <f>T135+T218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78</v>
      </c>
      <c r="AU134" s="19" t="s">
        <v>120</v>
      </c>
      <c r="BK134" s="204">
        <f>BK135+BK218</f>
        <v>0</v>
      </c>
    </row>
    <row r="135" s="12" customFormat="1" ht="25.92" customHeight="1">
      <c r="A135" s="12"/>
      <c r="B135" s="205"/>
      <c r="C135" s="206"/>
      <c r="D135" s="207" t="s">
        <v>78</v>
      </c>
      <c r="E135" s="208" t="s">
        <v>226</v>
      </c>
      <c r="F135" s="208" t="s">
        <v>227</v>
      </c>
      <c r="G135" s="206"/>
      <c r="H135" s="206"/>
      <c r="I135" s="209"/>
      <c r="J135" s="210">
        <f>BK135</f>
        <v>0</v>
      </c>
      <c r="K135" s="206"/>
      <c r="L135" s="211"/>
      <c r="M135" s="212"/>
      <c r="N135" s="213"/>
      <c r="O135" s="213"/>
      <c r="P135" s="214">
        <f>P136+P144+P164+P172+P182+P216</f>
        <v>0</v>
      </c>
      <c r="Q135" s="213"/>
      <c r="R135" s="214">
        <f>R136+R144+R164+R172+R182+R216</f>
        <v>45.234782529999997</v>
      </c>
      <c r="S135" s="213"/>
      <c r="T135" s="215">
        <f>T136+T144+T164+T172+T182+T216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6" t="s">
        <v>86</v>
      </c>
      <c r="AT135" s="217" t="s">
        <v>78</v>
      </c>
      <c r="AU135" s="217" t="s">
        <v>79</v>
      </c>
      <c r="AY135" s="216" t="s">
        <v>140</v>
      </c>
      <c r="BK135" s="218">
        <f>BK136+BK144+BK164+BK172+BK182+BK216</f>
        <v>0</v>
      </c>
    </row>
    <row r="136" s="12" customFormat="1" ht="22.8" customHeight="1">
      <c r="A136" s="12"/>
      <c r="B136" s="205"/>
      <c r="C136" s="206"/>
      <c r="D136" s="207" t="s">
        <v>78</v>
      </c>
      <c r="E136" s="233" t="s">
        <v>86</v>
      </c>
      <c r="F136" s="233" t="s">
        <v>228</v>
      </c>
      <c r="G136" s="206"/>
      <c r="H136" s="206"/>
      <c r="I136" s="209"/>
      <c r="J136" s="234">
        <f>BK136</f>
        <v>0</v>
      </c>
      <c r="K136" s="206"/>
      <c r="L136" s="211"/>
      <c r="M136" s="212"/>
      <c r="N136" s="213"/>
      <c r="O136" s="213"/>
      <c r="P136" s="214">
        <f>SUM(P137:P143)</f>
        <v>0</v>
      </c>
      <c r="Q136" s="213"/>
      <c r="R136" s="214">
        <f>SUM(R137:R143)</f>
        <v>0</v>
      </c>
      <c r="S136" s="213"/>
      <c r="T136" s="215">
        <f>SUM(T137:T143)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6" t="s">
        <v>86</v>
      </c>
      <c r="AT136" s="217" t="s">
        <v>78</v>
      </c>
      <c r="AU136" s="217" t="s">
        <v>86</v>
      </c>
      <c r="AY136" s="216" t="s">
        <v>140</v>
      </c>
      <c r="BK136" s="218">
        <f>SUM(BK137:BK143)</f>
        <v>0</v>
      </c>
    </row>
    <row r="137" s="2" customFormat="1" ht="24.15" customHeight="1">
      <c r="A137" s="40"/>
      <c r="B137" s="41"/>
      <c r="C137" s="219" t="s">
        <v>86</v>
      </c>
      <c r="D137" s="219" t="s">
        <v>141</v>
      </c>
      <c r="E137" s="220" t="s">
        <v>229</v>
      </c>
      <c r="F137" s="221" t="s">
        <v>230</v>
      </c>
      <c r="G137" s="222" t="s">
        <v>231</v>
      </c>
      <c r="H137" s="223">
        <v>9.7149999999999999</v>
      </c>
      <c r="I137" s="224"/>
      <c r="J137" s="225">
        <f>ROUND(I137*H137,2)</f>
        <v>0</v>
      </c>
      <c r="K137" s="226"/>
      <c r="L137" s="46"/>
      <c r="M137" s="227" t="s">
        <v>1</v>
      </c>
      <c r="N137" s="228" t="s">
        <v>44</v>
      </c>
      <c r="O137" s="93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1" t="s">
        <v>145</v>
      </c>
      <c r="AT137" s="231" t="s">
        <v>141</v>
      </c>
      <c r="AU137" s="231" t="s">
        <v>88</v>
      </c>
      <c r="AY137" s="19" t="s">
        <v>140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9" t="s">
        <v>86</v>
      </c>
      <c r="BK137" s="232">
        <f>ROUND(I137*H137,2)</f>
        <v>0</v>
      </c>
      <c r="BL137" s="19" t="s">
        <v>145</v>
      </c>
      <c r="BM137" s="231" t="s">
        <v>1505</v>
      </c>
    </row>
    <row r="138" s="13" customFormat="1">
      <c r="A138" s="13"/>
      <c r="B138" s="240"/>
      <c r="C138" s="241"/>
      <c r="D138" s="242" t="s">
        <v>233</v>
      </c>
      <c r="E138" s="243" t="s">
        <v>1</v>
      </c>
      <c r="F138" s="244" t="s">
        <v>564</v>
      </c>
      <c r="G138" s="241"/>
      <c r="H138" s="243" t="s">
        <v>1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0" t="s">
        <v>233</v>
      </c>
      <c r="AU138" s="250" t="s">
        <v>88</v>
      </c>
      <c r="AV138" s="13" t="s">
        <v>86</v>
      </c>
      <c r="AW138" s="13" t="s">
        <v>35</v>
      </c>
      <c r="AX138" s="13" t="s">
        <v>79</v>
      </c>
      <c r="AY138" s="250" t="s">
        <v>140</v>
      </c>
    </row>
    <row r="139" s="14" customFormat="1">
      <c r="A139" s="14"/>
      <c r="B139" s="251"/>
      <c r="C139" s="252"/>
      <c r="D139" s="242" t="s">
        <v>233</v>
      </c>
      <c r="E139" s="253" t="s">
        <v>1</v>
      </c>
      <c r="F139" s="254" t="s">
        <v>1506</v>
      </c>
      <c r="G139" s="252"/>
      <c r="H139" s="255">
        <v>9.7149999999999999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1" t="s">
        <v>233</v>
      </c>
      <c r="AU139" s="261" t="s">
        <v>88</v>
      </c>
      <c r="AV139" s="14" t="s">
        <v>88</v>
      </c>
      <c r="AW139" s="14" t="s">
        <v>35</v>
      </c>
      <c r="AX139" s="14" t="s">
        <v>86</v>
      </c>
      <c r="AY139" s="261" t="s">
        <v>140</v>
      </c>
    </row>
    <row r="140" s="2" customFormat="1" ht="33" customHeight="1">
      <c r="A140" s="40"/>
      <c r="B140" s="41"/>
      <c r="C140" s="219" t="s">
        <v>88</v>
      </c>
      <c r="D140" s="219" t="s">
        <v>141</v>
      </c>
      <c r="E140" s="220" t="s">
        <v>236</v>
      </c>
      <c r="F140" s="221" t="s">
        <v>237</v>
      </c>
      <c r="G140" s="222" t="s">
        <v>231</v>
      </c>
      <c r="H140" s="223">
        <v>9.7149999999999999</v>
      </c>
      <c r="I140" s="224"/>
      <c r="J140" s="225">
        <f>ROUND(I140*H140,2)</f>
        <v>0</v>
      </c>
      <c r="K140" s="226"/>
      <c r="L140" s="46"/>
      <c r="M140" s="227" t="s">
        <v>1</v>
      </c>
      <c r="N140" s="228" t="s">
        <v>44</v>
      </c>
      <c r="O140" s="93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1" t="s">
        <v>145</v>
      </c>
      <c r="AT140" s="231" t="s">
        <v>141</v>
      </c>
      <c r="AU140" s="231" t="s">
        <v>88</v>
      </c>
      <c r="AY140" s="19" t="s">
        <v>140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9" t="s">
        <v>86</v>
      </c>
      <c r="BK140" s="232">
        <f>ROUND(I140*H140,2)</f>
        <v>0</v>
      </c>
      <c r="BL140" s="19" t="s">
        <v>145</v>
      </c>
      <c r="BM140" s="231" t="s">
        <v>1507</v>
      </c>
    </row>
    <row r="141" s="2" customFormat="1" ht="24.15" customHeight="1">
      <c r="A141" s="40"/>
      <c r="B141" s="41"/>
      <c r="C141" s="219" t="s">
        <v>148</v>
      </c>
      <c r="D141" s="219" t="s">
        <v>141</v>
      </c>
      <c r="E141" s="220" t="s">
        <v>239</v>
      </c>
      <c r="F141" s="221" t="s">
        <v>240</v>
      </c>
      <c r="G141" s="222" t="s">
        <v>231</v>
      </c>
      <c r="H141" s="223">
        <v>9.7149999999999999</v>
      </c>
      <c r="I141" s="224"/>
      <c r="J141" s="225">
        <f>ROUND(I141*H141,2)</f>
        <v>0</v>
      </c>
      <c r="K141" s="226"/>
      <c r="L141" s="46"/>
      <c r="M141" s="227" t="s">
        <v>1</v>
      </c>
      <c r="N141" s="228" t="s">
        <v>44</v>
      </c>
      <c r="O141" s="93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1" t="s">
        <v>145</v>
      </c>
      <c r="AT141" s="231" t="s">
        <v>141</v>
      </c>
      <c r="AU141" s="231" t="s">
        <v>88</v>
      </c>
      <c r="AY141" s="19" t="s">
        <v>140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9" t="s">
        <v>86</v>
      </c>
      <c r="BK141" s="232">
        <f>ROUND(I141*H141,2)</f>
        <v>0</v>
      </c>
      <c r="BL141" s="19" t="s">
        <v>145</v>
      </c>
      <c r="BM141" s="231" t="s">
        <v>1508</v>
      </c>
    </row>
    <row r="142" s="2" customFormat="1" ht="16.5" customHeight="1">
      <c r="A142" s="40"/>
      <c r="B142" s="41"/>
      <c r="C142" s="219" t="s">
        <v>145</v>
      </c>
      <c r="D142" s="219" t="s">
        <v>141</v>
      </c>
      <c r="E142" s="220" t="s">
        <v>242</v>
      </c>
      <c r="F142" s="221" t="s">
        <v>243</v>
      </c>
      <c r="G142" s="222" t="s">
        <v>231</v>
      </c>
      <c r="H142" s="223">
        <v>9.7149999999999999</v>
      </c>
      <c r="I142" s="224"/>
      <c r="J142" s="225">
        <f>ROUND(I142*H142,2)</f>
        <v>0</v>
      </c>
      <c r="K142" s="226"/>
      <c r="L142" s="46"/>
      <c r="M142" s="227" t="s">
        <v>1</v>
      </c>
      <c r="N142" s="228" t="s">
        <v>44</v>
      </c>
      <c r="O142" s="93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1" t="s">
        <v>145</v>
      </c>
      <c r="AT142" s="231" t="s">
        <v>141</v>
      </c>
      <c r="AU142" s="231" t="s">
        <v>88</v>
      </c>
      <c r="AY142" s="19" t="s">
        <v>140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9" t="s">
        <v>86</v>
      </c>
      <c r="BK142" s="232">
        <f>ROUND(I142*H142,2)</f>
        <v>0</v>
      </c>
      <c r="BL142" s="19" t="s">
        <v>145</v>
      </c>
      <c r="BM142" s="231" t="s">
        <v>1509</v>
      </c>
    </row>
    <row r="143" s="2" customFormat="1" ht="24.15" customHeight="1">
      <c r="A143" s="40"/>
      <c r="B143" s="41"/>
      <c r="C143" s="219" t="s">
        <v>154</v>
      </c>
      <c r="D143" s="219" t="s">
        <v>141</v>
      </c>
      <c r="E143" s="220" t="s">
        <v>245</v>
      </c>
      <c r="F143" s="221" t="s">
        <v>246</v>
      </c>
      <c r="G143" s="222" t="s">
        <v>247</v>
      </c>
      <c r="H143" s="223">
        <v>16.515000000000001</v>
      </c>
      <c r="I143" s="224"/>
      <c r="J143" s="225">
        <f>ROUND(I143*H143,2)</f>
        <v>0</v>
      </c>
      <c r="K143" s="226"/>
      <c r="L143" s="46"/>
      <c r="M143" s="227" t="s">
        <v>1</v>
      </c>
      <c r="N143" s="228" t="s">
        <v>44</v>
      </c>
      <c r="O143" s="93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1" t="s">
        <v>145</v>
      </c>
      <c r="AT143" s="231" t="s">
        <v>141</v>
      </c>
      <c r="AU143" s="231" t="s">
        <v>88</v>
      </c>
      <c r="AY143" s="19" t="s">
        <v>140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9" t="s">
        <v>86</v>
      </c>
      <c r="BK143" s="232">
        <f>ROUND(I143*H143,2)</f>
        <v>0</v>
      </c>
      <c r="BL143" s="19" t="s">
        <v>145</v>
      </c>
      <c r="BM143" s="231" t="s">
        <v>1510</v>
      </c>
    </row>
    <row r="144" s="12" customFormat="1" ht="22.8" customHeight="1">
      <c r="A144" s="12"/>
      <c r="B144" s="205"/>
      <c r="C144" s="206"/>
      <c r="D144" s="207" t="s">
        <v>78</v>
      </c>
      <c r="E144" s="233" t="s">
        <v>88</v>
      </c>
      <c r="F144" s="233" t="s">
        <v>1511</v>
      </c>
      <c r="G144" s="206"/>
      <c r="H144" s="206"/>
      <c r="I144" s="209"/>
      <c r="J144" s="234">
        <f>BK144</f>
        <v>0</v>
      </c>
      <c r="K144" s="206"/>
      <c r="L144" s="211"/>
      <c r="M144" s="212"/>
      <c r="N144" s="213"/>
      <c r="O144" s="213"/>
      <c r="P144" s="214">
        <f>SUM(P145:P163)</f>
        <v>0</v>
      </c>
      <c r="Q144" s="213"/>
      <c r="R144" s="214">
        <f>SUM(R145:R163)</f>
        <v>27.73521946</v>
      </c>
      <c r="S144" s="213"/>
      <c r="T144" s="215">
        <f>SUM(T145:T163)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6" t="s">
        <v>86</v>
      </c>
      <c r="AT144" s="217" t="s">
        <v>78</v>
      </c>
      <c r="AU144" s="217" t="s">
        <v>86</v>
      </c>
      <c r="AY144" s="216" t="s">
        <v>140</v>
      </c>
      <c r="BK144" s="218">
        <f>SUM(BK145:BK163)</f>
        <v>0</v>
      </c>
    </row>
    <row r="145" s="2" customFormat="1" ht="24.15" customHeight="1">
      <c r="A145" s="40"/>
      <c r="B145" s="41"/>
      <c r="C145" s="219" t="s">
        <v>151</v>
      </c>
      <c r="D145" s="219" t="s">
        <v>141</v>
      </c>
      <c r="E145" s="220" t="s">
        <v>250</v>
      </c>
      <c r="F145" s="221" t="s">
        <v>251</v>
      </c>
      <c r="G145" s="222" t="s">
        <v>231</v>
      </c>
      <c r="H145" s="223">
        <v>4.2000000000000002</v>
      </c>
      <c r="I145" s="224"/>
      <c r="J145" s="225">
        <f>ROUND(I145*H145,2)</f>
        <v>0</v>
      </c>
      <c r="K145" s="226"/>
      <c r="L145" s="46"/>
      <c r="M145" s="227" t="s">
        <v>1</v>
      </c>
      <c r="N145" s="228" t="s">
        <v>44</v>
      </c>
      <c r="O145" s="93"/>
      <c r="P145" s="229">
        <f>O145*H145</f>
        <v>0</v>
      </c>
      <c r="Q145" s="229">
        <v>2.1600000000000001</v>
      </c>
      <c r="R145" s="229">
        <f>Q145*H145</f>
        <v>9.072000000000001</v>
      </c>
      <c r="S145" s="229">
        <v>0</v>
      </c>
      <c r="T145" s="230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1" t="s">
        <v>145</v>
      </c>
      <c r="AT145" s="231" t="s">
        <v>141</v>
      </c>
      <c r="AU145" s="231" t="s">
        <v>88</v>
      </c>
      <c r="AY145" s="19" t="s">
        <v>140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9" t="s">
        <v>86</v>
      </c>
      <c r="BK145" s="232">
        <f>ROUND(I145*H145,2)</f>
        <v>0</v>
      </c>
      <c r="BL145" s="19" t="s">
        <v>145</v>
      </c>
      <c r="BM145" s="231" t="s">
        <v>1512</v>
      </c>
    </row>
    <row r="146" s="13" customFormat="1">
      <c r="A146" s="13"/>
      <c r="B146" s="240"/>
      <c r="C146" s="241"/>
      <c r="D146" s="242" t="s">
        <v>233</v>
      </c>
      <c r="E146" s="243" t="s">
        <v>1</v>
      </c>
      <c r="F146" s="244" t="s">
        <v>564</v>
      </c>
      <c r="G146" s="241"/>
      <c r="H146" s="243" t="s">
        <v>1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233</v>
      </c>
      <c r="AU146" s="250" t="s">
        <v>88</v>
      </c>
      <c r="AV146" s="13" t="s">
        <v>86</v>
      </c>
      <c r="AW146" s="13" t="s">
        <v>35</v>
      </c>
      <c r="AX146" s="13" t="s">
        <v>79</v>
      </c>
      <c r="AY146" s="250" t="s">
        <v>140</v>
      </c>
    </row>
    <row r="147" s="14" customFormat="1">
      <c r="A147" s="14"/>
      <c r="B147" s="251"/>
      <c r="C147" s="252"/>
      <c r="D147" s="242" t="s">
        <v>233</v>
      </c>
      <c r="E147" s="253" t="s">
        <v>1</v>
      </c>
      <c r="F147" s="254" t="s">
        <v>1513</v>
      </c>
      <c r="G147" s="252"/>
      <c r="H147" s="255">
        <v>4.2000000000000002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1" t="s">
        <v>233</v>
      </c>
      <c r="AU147" s="261" t="s">
        <v>88</v>
      </c>
      <c r="AV147" s="14" t="s">
        <v>88</v>
      </c>
      <c r="AW147" s="14" t="s">
        <v>35</v>
      </c>
      <c r="AX147" s="14" t="s">
        <v>86</v>
      </c>
      <c r="AY147" s="261" t="s">
        <v>140</v>
      </c>
    </row>
    <row r="148" s="2" customFormat="1" ht="16.5" customHeight="1">
      <c r="A148" s="40"/>
      <c r="B148" s="41"/>
      <c r="C148" s="219" t="s">
        <v>161</v>
      </c>
      <c r="D148" s="219" t="s">
        <v>141</v>
      </c>
      <c r="E148" s="220" t="s">
        <v>254</v>
      </c>
      <c r="F148" s="221" t="s">
        <v>255</v>
      </c>
      <c r="G148" s="222" t="s">
        <v>231</v>
      </c>
      <c r="H148" s="223">
        <v>2.7999999999999998</v>
      </c>
      <c r="I148" s="224"/>
      <c r="J148" s="225">
        <f>ROUND(I148*H148,2)</f>
        <v>0</v>
      </c>
      <c r="K148" s="226"/>
      <c r="L148" s="46"/>
      <c r="M148" s="227" t="s">
        <v>1</v>
      </c>
      <c r="N148" s="228" t="s">
        <v>44</v>
      </c>
      <c r="O148" s="93"/>
      <c r="P148" s="229">
        <f>O148*H148</f>
        <v>0</v>
      </c>
      <c r="Q148" s="229">
        <v>2.2563399999999998</v>
      </c>
      <c r="R148" s="229">
        <f>Q148*H148</f>
        <v>6.3177519999999987</v>
      </c>
      <c r="S148" s="229">
        <v>0</v>
      </c>
      <c r="T148" s="23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1" t="s">
        <v>145</v>
      </c>
      <c r="AT148" s="231" t="s">
        <v>141</v>
      </c>
      <c r="AU148" s="231" t="s">
        <v>88</v>
      </c>
      <c r="AY148" s="19" t="s">
        <v>140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9" t="s">
        <v>86</v>
      </c>
      <c r="BK148" s="232">
        <f>ROUND(I148*H148,2)</f>
        <v>0</v>
      </c>
      <c r="BL148" s="19" t="s">
        <v>145</v>
      </c>
      <c r="BM148" s="231" t="s">
        <v>1514</v>
      </c>
    </row>
    <row r="149" s="13" customFormat="1">
      <c r="A149" s="13"/>
      <c r="B149" s="240"/>
      <c r="C149" s="241"/>
      <c r="D149" s="242" t="s">
        <v>233</v>
      </c>
      <c r="E149" s="243" t="s">
        <v>1</v>
      </c>
      <c r="F149" s="244" t="s">
        <v>564</v>
      </c>
      <c r="G149" s="241"/>
      <c r="H149" s="243" t="s">
        <v>1</v>
      </c>
      <c r="I149" s="245"/>
      <c r="J149" s="241"/>
      <c r="K149" s="241"/>
      <c r="L149" s="246"/>
      <c r="M149" s="247"/>
      <c r="N149" s="248"/>
      <c r="O149" s="248"/>
      <c r="P149" s="248"/>
      <c r="Q149" s="248"/>
      <c r="R149" s="248"/>
      <c r="S149" s="248"/>
      <c r="T149" s="24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0" t="s">
        <v>233</v>
      </c>
      <c r="AU149" s="250" t="s">
        <v>88</v>
      </c>
      <c r="AV149" s="13" t="s">
        <v>86</v>
      </c>
      <c r="AW149" s="13" t="s">
        <v>35</v>
      </c>
      <c r="AX149" s="13" t="s">
        <v>79</v>
      </c>
      <c r="AY149" s="250" t="s">
        <v>140</v>
      </c>
    </row>
    <row r="150" s="14" customFormat="1">
      <c r="A150" s="14"/>
      <c r="B150" s="251"/>
      <c r="C150" s="252"/>
      <c r="D150" s="242" t="s">
        <v>233</v>
      </c>
      <c r="E150" s="253" t="s">
        <v>1</v>
      </c>
      <c r="F150" s="254" t="s">
        <v>1515</v>
      </c>
      <c r="G150" s="252"/>
      <c r="H150" s="255">
        <v>2.7999999999999998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1" t="s">
        <v>233</v>
      </c>
      <c r="AU150" s="261" t="s">
        <v>88</v>
      </c>
      <c r="AV150" s="14" t="s">
        <v>88</v>
      </c>
      <c r="AW150" s="14" t="s">
        <v>35</v>
      </c>
      <c r="AX150" s="14" t="s">
        <v>86</v>
      </c>
      <c r="AY150" s="261" t="s">
        <v>140</v>
      </c>
    </row>
    <row r="151" s="2" customFormat="1" ht="16.5" customHeight="1">
      <c r="A151" s="40"/>
      <c r="B151" s="41"/>
      <c r="C151" s="219" t="s">
        <v>165</v>
      </c>
      <c r="D151" s="219" t="s">
        <v>141</v>
      </c>
      <c r="E151" s="220" t="s">
        <v>258</v>
      </c>
      <c r="F151" s="221" t="s">
        <v>259</v>
      </c>
      <c r="G151" s="222" t="s">
        <v>247</v>
      </c>
      <c r="H151" s="223">
        <v>0.048000000000000001</v>
      </c>
      <c r="I151" s="224"/>
      <c r="J151" s="225">
        <f>ROUND(I151*H151,2)</f>
        <v>0</v>
      </c>
      <c r="K151" s="226"/>
      <c r="L151" s="46"/>
      <c r="M151" s="227" t="s">
        <v>1</v>
      </c>
      <c r="N151" s="228" t="s">
        <v>44</v>
      </c>
      <c r="O151" s="93"/>
      <c r="P151" s="229">
        <f>O151*H151</f>
        <v>0</v>
      </c>
      <c r="Q151" s="229">
        <v>1.0530600000000001</v>
      </c>
      <c r="R151" s="229">
        <f>Q151*H151</f>
        <v>0.050546880000000009</v>
      </c>
      <c r="S151" s="229">
        <v>0</v>
      </c>
      <c r="T151" s="23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1" t="s">
        <v>145</v>
      </c>
      <c r="AT151" s="231" t="s">
        <v>141</v>
      </c>
      <c r="AU151" s="231" t="s">
        <v>88</v>
      </c>
      <c r="AY151" s="19" t="s">
        <v>140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9" t="s">
        <v>86</v>
      </c>
      <c r="BK151" s="232">
        <f>ROUND(I151*H151,2)</f>
        <v>0</v>
      </c>
      <c r="BL151" s="19" t="s">
        <v>145</v>
      </c>
      <c r="BM151" s="231" t="s">
        <v>1516</v>
      </c>
    </row>
    <row r="152" s="2" customFormat="1" ht="16.5" customHeight="1">
      <c r="A152" s="40"/>
      <c r="B152" s="41"/>
      <c r="C152" s="219" t="s">
        <v>169</v>
      </c>
      <c r="D152" s="219" t="s">
        <v>141</v>
      </c>
      <c r="E152" s="220" t="s">
        <v>1082</v>
      </c>
      <c r="F152" s="221" t="s">
        <v>1083</v>
      </c>
      <c r="G152" s="222" t="s">
        <v>231</v>
      </c>
      <c r="H152" s="223">
        <v>5.2770000000000001</v>
      </c>
      <c r="I152" s="224"/>
      <c r="J152" s="225">
        <f>ROUND(I152*H152,2)</f>
        <v>0</v>
      </c>
      <c r="K152" s="226"/>
      <c r="L152" s="46"/>
      <c r="M152" s="227" t="s">
        <v>1</v>
      </c>
      <c r="N152" s="228" t="s">
        <v>44</v>
      </c>
      <c r="O152" s="93"/>
      <c r="P152" s="229">
        <f>O152*H152</f>
        <v>0</v>
      </c>
      <c r="Q152" s="229">
        <v>2.2563399999999998</v>
      </c>
      <c r="R152" s="229">
        <f>Q152*H152</f>
        <v>11.906706179999999</v>
      </c>
      <c r="S152" s="229">
        <v>0</v>
      </c>
      <c r="T152" s="23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1" t="s">
        <v>145</v>
      </c>
      <c r="AT152" s="231" t="s">
        <v>141</v>
      </c>
      <c r="AU152" s="231" t="s">
        <v>88</v>
      </c>
      <c r="AY152" s="19" t="s">
        <v>140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9" t="s">
        <v>86</v>
      </c>
      <c r="BK152" s="232">
        <f>ROUND(I152*H152,2)</f>
        <v>0</v>
      </c>
      <c r="BL152" s="19" t="s">
        <v>145</v>
      </c>
      <c r="BM152" s="231" t="s">
        <v>1517</v>
      </c>
    </row>
    <row r="153" s="13" customFormat="1">
      <c r="A153" s="13"/>
      <c r="B153" s="240"/>
      <c r="C153" s="241"/>
      <c r="D153" s="242" t="s">
        <v>233</v>
      </c>
      <c r="E153" s="243" t="s">
        <v>1</v>
      </c>
      <c r="F153" s="244" t="s">
        <v>1518</v>
      </c>
      <c r="G153" s="241"/>
      <c r="H153" s="243" t="s">
        <v>1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0" t="s">
        <v>233</v>
      </c>
      <c r="AU153" s="250" t="s">
        <v>88</v>
      </c>
      <c r="AV153" s="13" t="s">
        <v>86</v>
      </c>
      <c r="AW153" s="13" t="s">
        <v>35</v>
      </c>
      <c r="AX153" s="13" t="s">
        <v>79</v>
      </c>
      <c r="AY153" s="250" t="s">
        <v>140</v>
      </c>
    </row>
    <row r="154" s="14" customFormat="1">
      <c r="A154" s="14"/>
      <c r="B154" s="251"/>
      <c r="C154" s="252"/>
      <c r="D154" s="242" t="s">
        <v>233</v>
      </c>
      <c r="E154" s="253" t="s">
        <v>1</v>
      </c>
      <c r="F154" s="254" t="s">
        <v>1519</v>
      </c>
      <c r="G154" s="252"/>
      <c r="H154" s="255">
        <v>5.2770000000000001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1" t="s">
        <v>233</v>
      </c>
      <c r="AU154" s="261" t="s">
        <v>88</v>
      </c>
      <c r="AV154" s="14" t="s">
        <v>88</v>
      </c>
      <c r="AW154" s="14" t="s">
        <v>35</v>
      </c>
      <c r="AX154" s="14" t="s">
        <v>86</v>
      </c>
      <c r="AY154" s="261" t="s">
        <v>140</v>
      </c>
    </row>
    <row r="155" s="2" customFormat="1" ht="21.75" customHeight="1">
      <c r="A155" s="40"/>
      <c r="B155" s="41"/>
      <c r="C155" s="219" t="s">
        <v>157</v>
      </c>
      <c r="D155" s="219" t="s">
        <v>141</v>
      </c>
      <c r="E155" s="220" t="s">
        <v>1520</v>
      </c>
      <c r="F155" s="221" t="s">
        <v>1521</v>
      </c>
      <c r="G155" s="222" t="s">
        <v>231</v>
      </c>
      <c r="H155" s="223">
        <v>0.71499999999999997</v>
      </c>
      <c r="I155" s="224"/>
      <c r="J155" s="225">
        <f>ROUND(I155*H155,2)</f>
        <v>0</v>
      </c>
      <c r="K155" s="226"/>
      <c r="L155" s="46"/>
      <c r="M155" s="227" t="s">
        <v>1</v>
      </c>
      <c r="N155" s="228" t="s">
        <v>44</v>
      </c>
      <c r="O155" s="93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1" t="s">
        <v>145</v>
      </c>
      <c r="AT155" s="231" t="s">
        <v>141</v>
      </c>
      <c r="AU155" s="231" t="s">
        <v>88</v>
      </c>
      <c r="AY155" s="19" t="s">
        <v>140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9" t="s">
        <v>86</v>
      </c>
      <c r="BK155" s="232">
        <f>ROUND(I155*H155,2)</f>
        <v>0</v>
      </c>
      <c r="BL155" s="19" t="s">
        <v>145</v>
      </c>
      <c r="BM155" s="231" t="s">
        <v>1522</v>
      </c>
    </row>
    <row r="156" s="13" customFormat="1">
      <c r="A156" s="13"/>
      <c r="B156" s="240"/>
      <c r="C156" s="241"/>
      <c r="D156" s="242" t="s">
        <v>233</v>
      </c>
      <c r="E156" s="243" t="s">
        <v>1</v>
      </c>
      <c r="F156" s="244" t="s">
        <v>564</v>
      </c>
      <c r="G156" s="241"/>
      <c r="H156" s="243" t="s">
        <v>1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0" t="s">
        <v>233</v>
      </c>
      <c r="AU156" s="250" t="s">
        <v>88</v>
      </c>
      <c r="AV156" s="13" t="s">
        <v>86</v>
      </c>
      <c r="AW156" s="13" t="s">
        <v>35</v>
      </c>
      <c r="AX156" s="13" t="s">
        <v>79</v>
      </c>
      <c r="AY156" s="250" t="s">
        <v>140</v>
      </c>
    </row>
    <row r="157" s="14" customFormat="1">
      <c r="A157" s="14"/>
      <c r="B157" s="251"/>
      <c r="C157" s="252"/>
      <c r="D157" s="242" t="s">
        <v>233</v>
      </c>
      <c r="E157" s="253" t="s">
        <v>1</v>
      </c>
      <c r="F157" s="254" t="s">
        <v>1523</v>
      </c>
      <c r="G157" s="252"/>
      <c r="H157" s="255">
        <v>0.71499999999999997</v>
      </c>
      <c r="I157" s="256"/>
      <c r="J157" s="252"/>
      <c r="K157" s="252"/>
      <c r="L157" s="257"/>
      <c r="M157" s="258"/>
      <c r="N157" s="259"/>
      <c r="O157" s="259"/>
      <c r="P157" s="259"/>
      <c r="Q157" s="259"/>
      <c r="R157" s="259"/>
      <c r="S157" s="259"/>
      <c r="T157" s="26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1" t="s">
        <v>233</v>
      </c>
      <c r="AU157" s="261" t="s">
        <v>88</v>
      </c>
      <c r="AV157" s="14" t="s">
        <v>88</v>
      </c>
      <c r="AW157" s="14" t="s">
        <v>35</v>
      </c>
      <c r="AX157" s="14" t="s">
        <v>86</v>
      </c>
      <c r="AY157" s="261" t="s">
        <v>140</v>
      </c>
    </row>
    <row r="158" s="2" customFormat="1" ht="24.15" customHeight="1">
      <c r="A158" s="40"/>
      <c r="B158" s="41"/>
      <c r="C158" s="219" t="s">
        <v>176</v>
      </c>
      <c r="D158" s="219" t="s">
        <v>141</v>
      </c>
      <c r="E158" s="220" t="s">
        <v>1524</v>
      </c>
      <c r="F158" s="221" t="s">
        <v>1525</v>
      </c>
      <c r="G158" s="222" t="s">
        <v>267</v>
      </c>
      <c r="H158" s="223">
        <v>1.1200000000000001</v>
      </c>
      <c r="I158" s="224"/>
      <c r="J158" s="225">
        <f>ROUND(I158*H158,2)</f>
        <v>0</v>
      </c>
      <c r="K158" s="226"/>
      <c r="L158" s="46"/>
      <c r="M158" s="227" t="s">
        <v>1</v>
      </c>
      <c r="N158" s="228" t="s">
        <v>44</v>
      </c>
      <c r="O158" s="93"/>
      <c r="P158" s="229">
        <f>O158*H158</f>
        <v>0</v>
      </c>
      <c r="Q158" s="229">
        <v>0.34661999999999998</v>
      </c>
      <c r="R158" s="229">
        <f>Q158*H158</f>
        <v>0.38821440000000002</v>
      </c>
      <c r="S158" s="229">
        <v>0</v>
      </c>
      <c r="T158" s="23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1" t="s">
        <v>145</v>
      </c>
      <c r="AT158" s="231" t="s">
        <v>141</v>
      </c>
      <c r="AU158" s="231" t="s">
        <v>88</v>
      </c>
      <c r="AY158" s="19" t="s">
        <v>140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9" t="s">
        <v>86</v>
      </c>
      <c r="BK158" s="232">
        <f>ROUND(I158*H158,2)</f>
        <v>0</v>
      </c>
      <c r="BL158" s="19" t="s">
        <v>145</v>
      </c>
      <c r="BM158" s="231" t="s">
        <v>1526</v>
      </c>
    </row>
    <row r="159" s="13" customFormat="1">
      <c r="A159" s="13"/>
      <c r="B159" s="240"/>
      <c r="C159" s="241"/>
      <c r="D159" s="242" t="s">
        <v>233</v>
      </c>
      <c r="E159" s="243" t="s">
        <v>1</v>
      </c>
      <c r="F159" s="244" t="s">
        <v>564</v>
      </c>
      <c r="G159" s="241"/>
      <c r="H159" s="243" t="s">
        <v>1</v>
      </c>
      <c r="I159" s="245"/>
      <c r="J159" s="241"/>
      <c r="K159" s="241"/>
      <c r="L159" s="246"/>
      <c r="M159" s="247"/>
      <c r="N159" s="248"/>
      <c r="O159" s="248"/>
      <c r="P159" s="248"/>
      <c r="Q159" s="248"/>
      <c r="R159" s="248"/>
      <c r="S159" s="248"/>
      <c r="T159" s="24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0" t="s">
        <v>233</v>
      </c>
      <c r="AU159" s="250" t="s">
        <v>88</v>
      </c>
      <c r="AV159" s="13" t="s">
        <v>86</v>
      </c>
      <c r="AW159" s="13" t="s">
        <v>35</v>
      </c>
      <c r="AX159" s="13" t="s">
        <v>79</v>
      </c>
      <c r="AY159" s="250" t="s">
        <v>140</v>
      </c>
    </row>
    <row r="160" s="14" customFormat="1">
      <c r="A160" s="14"/>
      <c r="B160" s="251"/>
      <c r="C160" s="252"/>
      <c r="D160" s="242" t="s">
        <v>233</v>
      </c>
      <c r="E160" s="253" t="s">
        <v>1</v>
      </c>
      <c r="F160" s="254" t="s">
        <v>1527</v>
      </c>
      <c r="G160" s="252"/>
      <c r="H160" s="255">
        <v>1.1200000000000001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1" t="s">
        <v>233</v>
      </c>
      <c r="AU160" s="261" t="s">
        <v>88</v>
      </c>
      <c r="AV160" s="14" t="s">
        <v>88</v>
      </c>
      <c r="AW160" s="14" t="s">
        <v>35</v>
      </c>
      <c r="AX160" s="14" t="s">
        <v>86</v>
      </c>
      <c r="AY160" s="261" t="s">
        <v>140</v>
      </c>
    </row>
    <row r="161" s="2" customFormat="1" ht="33" customHeight="1">
      <c r="A161" s="40"/>
      <c r="B161" s="41"/>
      <c r="C161" s="219" t="s">
        <v>160</v>
      </c>
      <c r="D161" s="219" t="s">
        <v>141</v>
      </c>
      <c r="E161" s="220" t="s">
        <v>1088</v>
      </c>
      <c r="F161" s="221" t="s">
        <v>1089</v>
      </c>
      <c r="G161" s="222" t="s">
        <v>267</v>
      </c>
      <c r="H161" s="223">
        <v>7.0750000000000002</v>
      </c>
      <c r="I161" s="224"/>
      <c r="J161" s="225">
        <f>ROUND(I161*H161,2)</f>
        <v>0</v>
      </c>
      <c r="K161" s="226"/>
      <c r="L161" s="46"/>
      <c r="M161" s="227" t="s">
        <v>1</v>
      </c>
      <c r="N161" s="228" t="s">
        <v>44</v>
      </c>
      <c r="O161" s="93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1" t="s">
        <v>145</v>
      </c>
      <c r="AT161" s="231" t="s">
        <v>141</v>
      </c>
      <c r="AU161" s="231" t="s">
        <v>88</v>
      </c>
      <c r="AY161" s="19" t="s">
        <v>140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9" t="s">
        <v>86</v>
      </c>
      <c r="BK161" s="232">
        <f>ROUND(I161*H161,2)</f>
        <v>0</v>
      </c>
      <c r="BL161" s="19" t="s">
        <v>145</v>
      </c>
      <c r="BM161" s="231" t="s">
        <v>1528</v>
      </c>
    </row>
    <row r="162" s="13" customFormat="1">
      <c r="A162" s="13"/>
      <c r="B162" s="240"/>
      <c r="C162" s="241"/>
      <c r="D162" s="242" t="s">
        <v>233</v>
      </c>
      <c r="E162" s="243" t="s">
        <v>1</v>
      </c>
      <c r="F162" s="244" t="s">
        <v>564</v>
      </c>
      <c r="G162" s="241"/>
      <c r="H162" s="243" t="s">
        <v>1</v>
      </c>
      <c r="I162" s="245"/>
      <c r="J162" s="241"/>
      <c r="K162" s="241"/>
      <c r="L162" s="246"/>
      <c r="M162" s="247"/>
      <c r="N162" s="248"/>
      <c r="O162" s="248"/>
      <c r="P162" s="248"/>
      <c r="Q162" s="248"/>
      <c r="R162" s="248"/>
      <c r="S162" s="248"/>
      <c r="T162" s="24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0" t="s">
        <v>233</v>
      </c>
      <c r="AU162" s="250" t="s">
        <v>88</v>
      </c>
      <c r="AV162" s="13" t="s">
        <v>86</v>
      </c>
      <c r="AW162" s="13" t="s">
        <v>35</v>
      </c>
      <c r="AX162" s="13" t="s">
        <v>79</v>
      </c>
      <c r="AY162" s="250" t="s">
        <v>140</v>
      </c>
    </row>
    <row r="163" s="14" customFormat="1">
      <c r="A163" s="14"/>
      <c r="B163" s="251"/>
      <c r="C163" s="252"/>
      <c r="D163" s="242" t="s">
        <v>233</v>
      </c>
      <c r="E163" s="253" t="s">
        <v>1</v>
      </c>
      <c r="F163" s="254" t="s">
        <v>1529</v>
      </c>
      <c r="G163" s="252"/>
      <c r="H163" s="255">
        <v>7.0750000000000002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1" t="s">
        <v>233</v>
      </c>
      <c r="AU163" s="261" t="s">
        <v>88</v>
      </c>
      <c r="AV163" s="14" t="s">
        <v>88</v>
      </c>
      <c r="AW163" s="14" t="s">
        <v>35</v>
      </c>
      <c r="AX163" s="14" t="s">
        <v>86</v>
      </c>
      <c r="AY163" s="261" t="s">
        <v>140</v>
      </c>
    </row>
    <row r="164" s="12" customFormat="1" ht="22.8" customHeight="1">
      <c r="A164" s="12"/>
      <c r="B164" s="205"/>
      <c r="C164" s="206"/>
      <c r="D164" s="207" t="s">
        <v>78</v>
      </c>
      <c r="E164" s="233" t="s">
        <v>148</v>
      </c>
      <c r="F164" s="233" t="s">
        <v>270</v>
      </c>
      <c r="G164" s="206"/>
      <c r="H164" s="206"/>
      <c r="I164" s="209"/>
      <c r="J164" s="234">
        <f>BK164</f>
        <v>0</v>
      </c>
      <c r="K164" s="206"/>
      <c r="L164" s="211"/>
      <c r="M164" s="212"/>
      <c r="N164" s="213"/>
      <c r="O164" s="213"/>
      <c r="P164" s="214">
        <f>SUM(P165:P171)</f>
        <v>0</v>
      </c>
      <c r="Q164" s="213"/>
      <c r="R164" s="214">
        <f>SUM(R165:R171)</f>
        <v>9.5749567500000001</v>
      </c>
      <c r="S164" s="213"/>
      <c r="T164" s="215">
        <f>SUM(T165:T171)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6" t="s">
        <v>86</v>
      </c>
      <c r="AT164" s="217" t="s">
        <v>78</v>
      </c>
      <c r="AU164" s="217" t="s">
        <v>86</v>
      </c>
      <c r="AY164" s="216" t="s">
        <v>140</v>
      </c>
      <c r="BK164" s="218">
        <f>SUM(BK165:BK171)</f>
        <v>0</v>
      </c>
    </row>
    <row r="165" s="2" customFormat="1" ht="33" customHeight="1">
      <c r="A165" s="40"/>
      <c r="B165" s="41"/>
      <c r="C165" s="219" t="s">
        <v>180</v>
      </c>
      <c r="D165" s="219" t="s">
        <v>141</v>
      </c>
      <c r="E165" s="220" t="s">
        <v>1530</v>
      </c>
      <c r="F165" s="221" t="s">
        <v>1531</v>
      </c>
      <c r="G165" s="222" t="s">
        <v>231</v>
      </c>
      <c r="H165" s="223">
        <v>10.792999999999999</v>
      </c>
      <c r="I165" s="224"/>
      <c r="J165" s="225">
        <f>ROUND(I165*H165,2)</f>
        <v>0</v>
      </c>
      <c r="K165" s="226"/>
      <c r="L165" s="46"/>
      <c r="M165" s="227" t="s">
        <v>1</v>
      </c>
      <c r="N165" s="228" t="s">
        <v>44</v>
      </c>
      <c r="O165" s="93"/>
      <c r="P165" s="229">
        <f>O165*H165</f>
        <v>0</v>
      </c>
      <c r="Q165" s="229">
        <v>0.56425000000000003</v>
      </c>
      <c r="R165" s="229">
        <f>Q165*H165</f>
        <v>6.0899502500000002</v>
      </c>
      <c r="S165" s="229">
        <v>0</v>
      </c>
      <c r="T165" s="23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1" t="s">
        <v>145</v>
      </c>
      <c r="AT165" s="231" t="s">
        <v>141</v>
      </c>
      <c r="AU165" s="231" t="s">
        <v>88</v>
      </c>
      <c r="AY165" s="19" t="s">
        <v>140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9" t="s">
        <v>86</v>
      </c>
      <c r="BK165" s="232">
        <f>ROUND(I165*H165,2)</f>
        <v>0</v>
      </c>
      <c r="BL165" s="19" t="s">
        <v>145</v>
      </c>
      <c r="BM165" s="231" t="s">
        <v>1532</v>
      </c>
    </row>
    <row r="166" s="13" customFormat="1">
      <c r="A166" s="13"/>
      <c r="B166" s="240"/>
      <c r="C166" s="241"/>
      <c r="D166" s="242" t="s">
        <v>233</v>
      </c>
      <c r="E166" s="243" t="s">
        <v>1</v>
      </c>
      <c r="F166" s="244" t="s">
        <v>564</v>
      </c>
      <c r="G166" s="241"/>
      <c r="H166" s="243" t="s">
        <v>1</v>
      </c>
      <c r="I166" s="245"/>
      <c r="J166" s="241"/>
      <c r="K166" s="241"/>
      <c r="L166" s="246"/>
      <c r="M166" s="247"/>
      <c r="N166" s="248"/>
      <c r="O166" s="248"/>
      <c r="P166" s="248"/>
      <c r="Q166" s="248"/>
      <c r="R166" s="248"/>
      <c r="S166" s="248"/>
      <c r="T166" s="24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0" t="s">
        <v>233</v>
      </c>
      <c r="AU166" s="250" t="s">
        <v>88</v>
      </c>
      <c r="AV166" s="13" t="s">
        <v>86</v>
      </c>
      <c r="AW166" s="13" t="s">
        <v>35</v>
      </c>
      <c r="AX166" s="13" t="s">
        <v>79</v>
      </c>
      <c r="AY166" s="250" t="s">
        <v>140</v>
      </c>
    </row>
    <row r="167" s="14" customFormat="1">
      <c r="A167" s="14"/>
      <c r="B167" s="251"/>
      <c r="C167" s="252"/>
      <c r="D167" s="242" t="s">
        <v>233</v>
      </c>
      <c r="E167" s="253" t="s">
        <v>1</v>
      </c>
      <c r="F167" s="254" t="s">
        <v>1533</v>
      </c>
      <c r="G167" s="252"/>
      <c r="H167" s="255">
        <v>10.792999999999999</v>
      </c>
      <c r="I167" s="256"/>
      <c r="J167" s="252"/>
      <c r="K167" s="252"/>
      <c r="L167" s="257"/>
      <c r="M167" s="258"/>
      <c r="N167" s="259"/>
      <c r="O167" s="259"/>
      <c r="P167" s="259"/>
      <c r="Q167" s="259"/>
      <c r="R167" s="259"/>
      <c r="S167" s="259"/>
      <c r="T167" s="26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1" t="s">
        <v>233</v>
      </c>
      <c r="AU167" s="261" t="s">
        <v>88</v>
      </c>
      <c r="AV167" s="14" t="s">
        <v>88</v>
      </c>
      <c r="AW167" s="14" t="s">
        <v>35</v>
      </c>
      <c r="AX167" s="14" t="s">
        <v>86</v>
      </c>
      <c r="AY167" s="261" t="s">
        <v>140</v>
      </c>
    </row>
    <row r="168" s="2" customFormat="1" ht="24.15" customHeight="1">
      <c r="A168" s="40"/>
      <c r="B168" s="41"/>
      <c r="C168" s="219" t="s">
        <v>164</v>
      </c>
      <c r="D168" s="219" t="s">
        <v>141</v>
      </c>
      <c r="E168" s="220" t="s">
        <v>1534</v>
      </c>
      <c r="F168" s="221" t="s">
        <v>1535</v>
      </c>
      <c r="G168" s="222" t="s">
        <v>289</v>
      </c>
      <c r="H168" s="223">
        <v>2</v>
      </c>
      <c r="I168" s="224"/>
      <c r="J168" s="225">
        <f>ROUND(I168*H168,2)</f>
        <v>0</v>
      </c>
      <c r="K168" s="226"/>
      <c r="L168" s="46"/>
      <c r="M168" s="227" t="s">
        <v>1</v>
      </c>
      <c r="N168" s="228" t="s">
        <v>44</v>
      </c>
      <c r="O168" s="93"/>
      <c r="P168" s="229">
        <f>O168*H168</f>
        <v>0</v>
      </c>
      <c r="Q168" s="229">
        <v>0.097129999999999994</v>
      </c>
      <c r="R168" s="229">
        <f>Q168*H168</f>
        <v>0.19425999999999999</v>
      </c>
      <c r="S168" s="229">
        <v>0</v>
      </c>
      <c r="T168" s="230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31" t="s">
        <v>145</v>
      </c>
      <c r="AT168" s="231" t="s">
        <v>141</v>
      </c>
      <c r="AU168" s="231" t="s">
        <v>88</v>
      </c>
      <c r="AY168" s="19" t="s">
        <v>140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9" t="s">
        <v>86</v>
      </c>
      <c r="BK168" s="232">
        <f>ROUND(I168*H168,2)</f>
        <v>0</v>
      </c>
      <c r="BL168" s="19" t="s">
        <v>145</v>
      </c>
      <c r="BM168" s="231" t="s">
        <v>1536</v>
      </c>
    </row>
    <row r="169" s="2" customFormat="1" ht="33" customHeight="1">
      <c r="A169" s="40"/>
      <c r="B169" s="41"/>
      <c r="C169" s="219" t="s">
        <v>8</v>
      </c>
      <c r="D169" s="219" t="s">
        <v>141</v>
      </c>
      <c r="E169" s="220" t="s">
        <v>271</v>
      </c>
      <c r="F169" s="221" t="s">
        <v>272</v>
      </c>
      <c r="G169" s="222" t="s">
        <v>267</v>
      </c>
      <c r="H169" s="223">
        <v>31.574999999999999</v>
      </c>
      <c r="I169" s="224"/>
      <c r="J169" s="225">
        <f>ROUND(I169*H169,2)</f>
        <v>0</v>
      </c>
      <c r="K169" s="226"/>
      <c r="L169" s="46"/>
      <c r="M169" s="227" t="s">
        <v>1</v>
      </c>
      <c r="N169" s="228" t="s">
        <v>44</v>
      </c>
      <c r="O169" s="93"/>
      <c r="P169" s="229">
        <f>O169*H169</f>
        <v>0</v>
      </c>
      <c r="Q169" s="229">
        <v>0.10421999999999999</v>
      </c>
      <c r="R169" s="229">
        <f>Q169*H169</f>
        <v>3.2907464999999996</v>
      </c>
      <c r="S169" s="229">
        <v>0</v>
      </c>
      <c r="T169" s="230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1" t="s">
        <v>145</v>
      </c>
      <c r="AT169" s="231" t="s">
        <v>141</v>
      </c>
      <c r="AU169" s="231" t="s">
        <v>88</v>
      </c>
      <c r="AY169" s="19" t="s">
        <v>140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9" t="s">
        <v>86</v>
      </c>
      <c r="BK169" s="232">
        <f>ROUND(I169*H169,2)</f>
        <v>0</v>
      </c>
      <c r="BL169" s="19" t="s">
        <v>145</v>
      </c>
      <c r="BM169" s="231" t="s">
        <v>1537</v>
      </c>
    </row>
    <row r="170" s="13" customFormat="1">
      <c r="A170" s="13"/>
      <c r="B170" s="240"/>
      <c r="C170" s="241"/>
      <c r="D170" s="242" t="s">
        <v>233</v>
      </c>
      <c r="E170" s="243" t="s">
        <v>1</v>
      </c>
      <c r="F170" s="244" t="s">
        <v>423</v>
      </c>
      <c r="G170" s="241"/>
      <c r="H170" s="243" t="s">
        <v>1</v>
      </c>
      <c r="I170" s="245"/>
      <c r="J170" s="241"/>
      <c r="K170" s="241"/>
      <c r="L170" s="246"/>
      <c r="M170" s="247"/>
      <c r="N170" s="248"/>
      <c r="O170" s="248"/>
      <c r="P170" s="248"/>
      <c r="Q170" s="248"/>
      <c r="R170" s="248"/>
      <c r="S170" s="248"/>
      <c r="T170" s="24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0" t="s">
        <v>233</v>
      </c>
      <c r="AU170" s="250" t="s">
        <v>88</v>
      </c>
      <c r="AV170" s="13" t="s">
        <v>86</v>
      </c>
      <c r="AW170" s="13" t="s">
        <v>35</v>
      </c>
      <c r="AX170" s="13" t="s">
        <v>79</v>
      </c>
      <c r="AY170" s="250" t="s">
        <v>140</v>
      </c>
    </row>
    <row r="171" s="14" customFormat="1">
      <c r="A171" s="14"/>
      <c r="B171" s="251"/>
      <c r="C171" s="252"/>
      <c r="D171" s="242" t="s">
        <v>233</v>
      </c>
      <c r="E171" s="253" t="s">
        <v>1</v>
      </c>
      <c r="F171" s="254" t="s">
        <v>1538</v>
      </c>
      <c r="G171" s="252"/>
      <c r="H171" s="255">
        <v>31.574999999999999</v>
      </c>
      <c r="I171" s="256"/>
      <c r="J171" s="252"/>
      <c r="K171" s="252"/>
      <c r="L171" s="257"/>
      <c r="M171" s="258"/>
      <c r="N171" s="259"/>
      <c r="O171" s="259"/>
      <c r="P171" s="259"/>
      <c r="Q171" s="259"/>
      <c r="R171" s="259"/>
      <c r="S171" s="259"/>
      <c r="T171" s="26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1" t="s">
        <v>233</v>
      </c>
      <c r="AU171" s="261" t="s">
        <v>88</v>
      </c>
      <c r="AV171" s="14" t="s">
        <v>88</v>
      </c>
      <c r="AW171" s="14" t="s">
        <v>35</v>
      </c>
      <c r="AX171" s="14" t="s">
        <v>86</v>
      </c>
      <c r="AY171" s="261" t="s">
        <v>140</v>
      </c>
    </row>
    <row r="172" s="12" customFormat="1" ht="22.8" customHeight="1">
      <c r="A172" s="12"/>
      <c r="B172" s="205"/>
      <c r="C172" s="206"/>
      <c r="D172" s="207" t="s">
        <v>78</v>
      </c>
      <c r="E172" s="233" t="s">
        <v>145</v>
      </c>
      <c r="F172" s="233" t="s">
        <v>313</v>
      </c>
      <c r="G172" s="206"/>
      <c r="H172" s="206"/>
      <c r="I172" s="209"/>
      <c r="J172" s="234">
        <f>BK172</f>
        <v>0</v>
      </c>
      <c r="K172" s="206"/>
      <c r="L172" s="211"/>
      <c r="M172" s="212"/>
      <c r="N172" s="213"/>
      <c r="O172" s="213"/>
      <c r="P172" s="214">
        <f>SUM(P173:P181)</f>
        <v>0</v>
      </c>
      <c r="Q172" s="213"/>
      <c r="R172" s="214">
        <f>SUM(R173:R181)</f>
        <v>2.5644161999999997</v>
      </c>
      <c r="S172" s="213"/>
      <c r="T172" s="215">
        <f>SUM(T173:T181)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6" t="s">
        <v>86</v>
      </c>
      <c r="AT172" s="217" t="s">
        <v>78</v>
      </c>
      <c r="AU172" s="217" t="s">
        <v>86</v>
      </c>
      <c r="AY172" s="216" t="s">
        <v>140</v>
      </c>
      <c r="BK172" s="218">
        <f>SUM(BK173:BK181)</f>
        <v>0</v>
      </c>
    </row>
    <row r="173" s="2" customFormat="1" ht="16.5" customHeight="1">
      <c r="A173" s="40"/>
      <c r="B173" s="41"/>
      <c r="C173" s="219" t="s">
        <v>168</v>
      </c>
      <c r="D173" s="219" t="s">
        <v>141</v>
      </c>
      <c r="E173" s="220" t="s">
        <v>352</v>
      </c>
      <c r="F173" s="221" t="s">
        <v>353</v>
      </c>
      <c r="G173" s="222" t="s">
        <v>231</v>
      </c>
      <c r="H173" s="223">
        <v>0.94499999999999995</v>
      </c>
      <c r="I173" s="224"/>
      <c r="J173" s="225">
        <f>ROUND(I173*H173,2)</f>
        <v>0</v>
      </c>
      <c r="K173" s="226"/>
      <c r="L173" s="46"/>
      <c r="M173" s="227" t="s">
        <v>1</v>
      </c>
      <c r="N173" s="228" t="s">
        <v>44</v>
      </c>
      <c r="O173" s="93"/>
      <c r="P173" s="229">
        <f>O173*H173</f>
        <v>0</v>
      </c>
      <c r="Q173" s="229">
        <v>2.4533999999999998</v>
      </c>
      <c r="R173" s="229">
        <f>Q173*H173</f>
        <v>2.3184629999999995</v>
      </c>
      <c r="S173" s="229">
        <v>0</v>
      </c>
      <c r="T173" s="230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1" t="s">
        <v>145</v>
      </c>
      <c r="AT173" s="231" t="s">
        <v>141</v>
      </c>
      <c r="AU173" s="231" t="s">
        <v>88</v>
      </c>
      <c r="AY173" s="19" t="s">
        <v>140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9" t="s">
        <v>86</v>
      </c>
      <c r="BK173" s="232">
        <f>ROUND(I173*H173,2)</f>
        <v>0</v>
      </c>
      <c r="BL173" s="19" t="s">
        <v>145</v>
      </c>
      <c r="BM173" s="231" t="s">
        <v>1539</v>
      </c>
    </row>
    <row r="174" s="13" customFormat="1">
      <c r="A174" s="13"/>
      <c r="B174" s="240"/>
      <c r="C174" s="241"/>
      <c r="D174" s="242" t="s">
        <v>233</v>
      </c>
      <c r="E174" s="243" t="s">
        <v>1</v>
      </c>
      <c r="F174" s="244" t="s">
        <v>564</v>
      </c>
      <c r="G174" s="241"/>
      <c r="H174" s="243" t="s">
        <v>1</v>
      </c>
      <c r="I174" s="245"/>
      <c r="J174" s="241"/>
      <c r="K174" s="241"/>
      <c r="L174" s="246"/>
      <c r="M174" s="247"/>
      <c r="N174" s="248"/>
      <c r="O174" s="248"/>
      <c r="P174" s="248"/>
      <c r="Q174" s="248"/>
      <c r="R174" s="248"/>
      <c r="S174" s="248"/>
      <c r="T174" s="24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0" t="s">
        <v>233</v>
      </c>
      <c r="AU174" s="250" t="s">
        <v>88</v>
      </c>
      <c r="AV174" s="13" t="s">
        <v>86</v>
      </c>
      <c r="AW174" s="13" t="s">
        <v>35</v>
      </c>
      <c r="AX174" s="13" t="s">
        <v>79</v>
      </c>
      <c r="AY174" s="250" t="s">
        <v>140</v>
      </c>
    </row>
    <row r="175" s="14" customFormat="1">
      <c r="A175" s="14"/>
      <c r="B175" s="251"/>
      <c r="C175" s="252"/>
      <c r="D175" s="242" t="s">
        <v>233</v>
      </c>
      <c r="E175" s="253" t="s">
        <v>1</v>
      </c>
      <c r="F175" s="254" t="s">
        <v>1540</v>
      </c>
      <c r="G175" s="252"/>
      <c r="H175" s="255">
        <v>0.94499999999999995</v>
      </c>
      <c r="I175" s="256"/>
      <c r="J175" s="252"/>
      <c r="K175" s="252"/>
      <c r="L175" s="257"/>
      <c r="M175" s="258"/>
      <c r="N175" s="259"/>
      <c r="O175" s="259"/>
      <c r="P175" s="259"/>
      <c r="Q175" s="259"/>
      <c r="R175" s="259"/>
      <c r="S175" s="259"/>
      <c r="T175" s="26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1" t="s">
        <v>233</v>
      </c>
      <c r="AU175" s="261" t="s">
        <v>88</v>
      </c>
      <c r="AV175" s="14" t="s">
        <v>88</v>
      </c>
      <c r="AW175" s="14" t="s">
        <v>35</v>
      </c>
      <c r="AX175" s="14" t="s">
        <v>86</v>
      </c>
      <c r="AY175" s="261" t="s">
        <v>140</v>
      </c>
    </row>
    <row r="176" s="2" customFormat="1" ht="16.5" customHeight="1">
      <c r="A176" s="40"/>
      <c r="B176" s="41"/>
      <c r="C176" s="219" t="s">
        <v>199</v>
      </c>
      <c r="D176" s="219" t="s">
        <v>141</v>
      </c>
      <c r="E176" s="220" t="s">
        <v>359</v>
      </c>
      <c r="F176" s="221" t="s">
        <v>360</v>
      </c>
      <c r="G176" s="222" t="s">
        <v>267</v>
      </c>
      <c r="H176" s="223">
        <v>5.6040000000000001</v>
      </c>
      <c r="I176" s="224"/>
      <c r="J176" s="225">
        <f>ROUND(I176*H176,2)</f>
        <v>0</v>
      </c>
      <c r="K176" s="226"/>
      <c r="L176" s="46"/>
      <c r="M176" s="227" t="s">
        <v>1</v>
      </c>
      <c r="N176" s="228" t="s">
        <v>44</v>
      </c>
      <c r="O176" s="93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31" t="s">
        <v>145</v>
      </c>
      <c r="AT176" s="231" t="s">
        <v>141</v>
      </c>
      <c r="AU176" s="231" t="s">
        <v>88</v>
      </c>
      <c r="AY176" s="19" t="s">
        <v>140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9" t="s">
        <v>86</v>
      </c>
      <c r="BK176" s="232">
        <f>ROUND(I176*H176,2)</f>
        <v>0</v>
      </c>
      <c r="BL176" s="19" t="s">
        <v>145</v>
      </c>
      <c r="BM176" s="231" t="s">
        <v>1541</v>
      </c>
    </row>
    <row r="177" s="13" customFormat="1">
      <c r="A177" s="13"/>
      <c r="B177" s="240"/>
      <c r="C177" s="241"/>
      <c r="D177" s="242" t="s">
        <v>233</v>
      </c>
      <c r="E177" s="243" t="s">
        <v>1</v>
      </c>
      <c r="F177" s="244" t="s">
        <v>564</v>
      </c>
      <c r="G177" s="241"/>
      <c r="H177" s="243" t="s">
        <v>1</v>
      </c>
      <c r="I177" s="245"/>
      <c r="J177" s="241"/>
      <c r="K177" s="241"/>
      <c r="L177" s="246"/>
      <c r="M177" s="247"/>
      <c r="N177" s="248"/>
      <c r="O177" s="248"/>
      <c r="P177" s="248"/>
      <c r="Q177" s="248"/>
      <c r="R177" s="248"/>
      <c r="S177" s="248"/>
      <c r="T177" s="24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0" t="s">
        <v>233</v>
      </c>
      <c r="AU177" s="250" t="s">
        <v>88</v>
      </c>
      <c r="AV177" s="13" t="s">
        <v>86</v>
      </c>
      <c r="AW177" s="13" t="s">
        <v>35</v>
      </c>
      <c r="AX177" s="13" t="s">
        <v>79</v>
      </c>
      <c r="AY177" s="250" t="s">
        <v>140</v>
      </c>
    </row>
    <row r="178" s="14" customFormat="1">
      <c r="A178" s="14"/>
      <c r="B178" s="251"/>
      <c r="C178" s="252"/>
      <c r="D178" s="242" t="s">
        <v>233</v>
      </c>
      <c r="E178" s="253" t="s">
        <v>1</v>
      </c>
      <c r="F178" s="254" t="s">
        <v>1542</v>
      </c>
      <c r="G178" s="252"/>
      <c r="H178" s="255">
        <v>5.6040000000000001</v>
      </c>
      <c r="I178" s="256"/>
      <c r="J178" s="252"/>
      <c r="K178" s="252"/>
      <c r="L178" s="257"/>
      <c r="M178" s="258"/>
      <c r="N178" s="259"/>
      <c r="O178" s="259"/>
      <c r="P178" s="259"/>
      <c r="Q178" s="259"/>
      <c r="R178" s="259"/>
      <c r="S178" s="259"/>
      <c r="T178" s="26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1" t="s">
        <v>233</v>
      </c>
      <c r="AU178" s="261" t="s">
        <v>88</v>
      </c>
      <c r="AV178" s="14" t="s">
        <v>88</v>
      </c>
      <c r="AW178" s="14" t="s">
        <v>35</v>
      </c>
      <c r="AX178" s="14" t="s">
        <v>86</v>
      </c>
      <c r="AY178" s="261" t="s">
        <v>140</v>
      </c>
    </row>
    <row r="179" s="2" customFormat="1" ht="16.5" customHeight="1">
      <c r="A179" s="40"/>
      <c r="B179" s="41"/>
      <c r="C179" s="219" t="s">
        <v>172</v>
      </c>
      <c r="D179" s="219" t="s">
        <v>141</v>
      </c>
      <c r="E179" s="220" t="s">
        <v>365</v>
      </c>
      <c r="F179" s="221" t="s">
        <v>366</v>
      </c>
      <c r="G179" s="222" t="s">
        <v>267</v>
      </c>
      <c r="H179" s="223">
        <v>5.6040000000000001</v>
      </c>
      <c r="I179" s="224"/>
      <c r="J179" s="225">
        <f>ROUND(I179*H179,2)</f>
        <v>0</v>
      </c>
      <c r="K179" s="226"/>
      <c r="L179" s="46"/>
      <c r="M179" s="227" t="s">
        <v>1</v>
      </c>
      <c r="N179" s="228" t="s">
        <v>44</v>
      </c>
      <c r="O179" s="93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31" t="s">
        <v>145</v>
      </c>
      <c r="AT179" s="231" t="s">
        <v>141</v>
      </c>
      <c r="AU179" s="231" t="s">
        <v>88</v>
      </c>
      <c r="AY179" s="19" t="s">
        <v>140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9" t="s">
        <v>86</v>
      </c>
      <c r="BK179" s="232">
        <f>ROUND(I179*H179,2)</f>
        <v>0</v>
      </c>
      <c r="BL179" s="19" t="s">
        <v>145</v>
      </c>
      <c r="BM179" s="231" t="s">
        <v>1543</v>
      </c>
    </row>
    <row r="180" s="2" customFormat="1" ht="24.15" customHeight="1">
      <c r="A180" s="40"/>
      <c r="B180" s="41"/>
      <c r="C180" s="219" t="s">
        <v>307</v>
      </c>
      <c r="D180" s="219" t="s">
        <v>141</v>
      </c>
      <c r="E180" s="220" t="s">
        <v>373</v>
      </c>
      <c r="F180" s="221" t="s">
        <v>374</v>
      </c>
      <c r="G180" s="222" t="s">
        <v>247</v>
      </c>
      <c r="H180" s="223">
        <v>0.095000000000000001</v>
      </c>
      <c r="I180" s="224"/>
      <c r="J180" s="225">
        <f>ROUND(I180*H180,2)</f>
        <v>0</v>
      </c>
      <c r="K180" s="226"/>
      <c r="L180" s="46"/>
      <c r="M180" s="227" t="s">
        <v>1</v>
      </c>
      <c r="N180" s="228" t="s">
        <v>44</v>
      </c>
      <c r="O180" s="93"/>
      <c r="P180" s="229">
        <f>O180*H180</f>
        <v>0</v>
      </c>
      <c r="Q180" s="229">
        <v>1.0525599999999999</v>
      </c>
      <c r="R180" s="229">
        <f>Q180*H180</f>
        <v>0.09999319999999999</v>
      </c>
      <c r="S180" s="229">
        <v>0</v>
      </c>
      <c r="T180" s="230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31" t="s">
        <v>145</v>
      </c>
      <c r="AT180" s="231" t="s">
        <v>141</v>
      </c>
      <c r="AU180" s="231" t="s">
        <v>88</v>
      </c>
      <c r="AY180" s="19" t="s">
        <v>140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9" t="s">
        <v>86</v>
      </c>
      <c r="BK180" s="232">
        <f>ROUND(I180*H180,2)</f>
        <v>0</v>
      </c>
      <c r="BL180" s="19" t="s">
        <v>145</v>
      </c>
      <c r="BM180" s="231" t="s">
        <v>1544</v>
      </c>
    </row>
    <row r="181" s="2" customFormat="1" ht="24.15" customHeight="1">
      <c r="A181" s="40"/>
      <c r="B181" s="41"/>
      <c r="C181" s="219" t="s">
        <v>175</v>
      </c>
      <c r="D181" s="219" t="s">
        <v>141</v>
      </c>
      <c r="E181" s="220" t="s">
        <v>1545</v>
      </c>
      <c r="F181" s="221" t="s">
        <v>1546</v>
      </c>
      <c r="G181" s="222" t="s">
        <v>289</v>
      </c>
      <c r="H181" s="223">
        <v>2</v>
      </c>
      <c r="I181" s="224"/>
      <c r="J181" s="225">
        <f>ROUND(I181*H181,2)</f>
        <v>0</v>
      </c>
      <c r="K181" s="226"/>
      <c r="L181" s="46"/>
      <c r="M181" s="227" t="s">
        <v>1</v>
      </c>
      <c r="N181" s="228" t="s">
        <v>44</v>
      </c>
      <c r="O181" s="93"/>
      <c r="P181" s="229">
        <f>O181*H181</f>
        <v>0</v>
      </c>
      <c r="Q181" s="229">
        <v>0.072980000000000003</v>
      </c>
      <c r="R181" s="229">
        <f>Q181*H181</f>
        <v>0.14596000000000001</v>
      </c>
      <c r="S181" s="229">
        <v>0</v>
      </c>
      <c r="T181" s="23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31" t="s">
        <v>145</v>
      </c>
      <c r="AT181" s="231" t="s">
        <v>141</v>
      </c>
      <c r="AU181" s="231" t="s">
        <v>88</v>
      </c>
      <c r="AY181" s="19" t="s">
        <v>140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9" t="s">
        <v>86</v>
      </c>
      <c r="BK181" s="232">
        <f>ROUND(I181*H181,2)</f>
        <v>0</v>
      </c>
      <c r="BL181" s="19" t="s">
        <v>145</v>
      </c>
      <c r="BM181" s="231" t="s">
        <v>1547</v>
      </c>
    </row>
    <row r="182" s="12" customFormat="1" ht="22.8" customHeight="1">
      <c r="A182" s="12"/>
      <c r="B182" s="205"/>
      <c r="C182" s="206"/>
      <c r="D182" s="207" t="s">
        <v>78</v>
      </c>
      <c r="E182" s="233" t="s">
        <v>151</v>
      </c>
      <c r="F182" s="233" t="s">
        <v>403</v>
      </c>
      <c r="G182" s="206"/>
      <c r="H182" s="206"/>
      <c r="I182" s="209"/>
      <c r="J182" s="234">
        <f>BK182</f>
        <v>0</v>
      </c>
      <c r="K182" s="206"/>
      <c r="L182" s="211"/>
      <c r="M182" s="212"/>
      <c r="N182" s="213"/>
      <c r="O182" s="213"/>
      <c r="P182" s="214">
        <f>SUM(P183:P215)</f>
        <v>0</v>
      </c>
      <c r="Q182" s="213"/>
      <c r="R182" s="214">
        <f>SUM(R183:R215)</f>
        <v>5.3601901199999986</v>
      </c>
      <c r="S182" s="213"/>
      <c r="T182" s="215">
        <f>SUM(T183:T215)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6" t="s">
        <v>86</v>
      </c>
      <c r="AT182" s="217" t="s">
        <v>78</v>
      </c>
      <c r="AU182" s="217" t="s">
        <v>86</v>
      </c>
      <c r="AY182" s="216" t="s">
        <v>140</v>
      </c>
      <c r="BK182" s="218">
        <f>SUM(BK183:BK215)</f>
        <v>0</v>
      </c>
    </row>
    <row r="183" s="2" customFormat="1" ht="24.15" customHeight="1">
      <c r="A183" s="40"/>
      <c r="B183" s="41"/>
      <c r="C183" s="219" t="s">
        <v>7</v>
      </c>
      <c r="D183" s="219" t="s">
        <v>141</v>
      </c>
      <c r="E183" s="220" t="s">
        <v>434</v>
      </c>
      <c r="F183" s="221" t="s">
        <v>435</v>
      </c>
      <c r="G183" s="222" t="s">
        <v>267</v>
      </c>
      <c r="H183" s="223">
        <v>61.005000000000003</v>
      </c>
      <c r="I183" s="224"/>
      <c r="J183" s="225">
        <f>ROUND(I183*H183,2)</f>
        <v>0</v>
      </c>
      <c r="K183" s="226"/>
      <c r="L183" s="46"/>
      <c r="M183" s="227" t="s">
        <v>1</v>
      </c>
      <c r="N183" s="228" t="s">
        <v>44</v>
      </c>
      <c r="O183" s="93"/>
      <c r="P183" s="229">
        <f>O183*H183</f>
        <v>0</v>
      </c>
      <c r="Q183" s="229">
        <v>0.0073499999999999998</v>
      </c>
      <c r="R183" s="229">
        <f>Q183*H183</f>
        <v>0.44838675</v>
      </c>
      <c r="S183" s="229">
        <v>0</v>
      </c>
      <c r="T183" s="230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1" t="s">
        <v>145</v>
      </c>
      <c r="AT183" s="231" t="s">
        <v>141</v>
      </c>
      <c r="AU183" s="231" t="s">
        <v>88</v>
      </c>
      <c r="AY183" s="19" t="s">
        <v>140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9" t="s">
        <v>86</v>
      </c>
      <c r="BK183" s="232">
        <f>ROUND(I183*H183,2)</f>
        <v>0</v>
      </c>
      <c r="BL183" s="19" t="s">
        <v>145</v>
      </c>
      <c r="BM183" s="231" t="s">
        <v>1548</v>
      </c>
    </row>
    <row r="184" s="13" customFormat="1">
      <c r="A184" s="13"/>
      <c r="B184" s="240"/>
      <c r="C184" s="241"/>
      <c r="D184" s="242" t="s">
        <v>233</v>
      </c>
      <c r="E184" s="243" t="s">
        <v>1</v>
      </c>
      <c r="F184" s="244" t="s">
        <v>564</v>
      </c>
      <c r="G184" s="241"/>
      <c r="H184" s="243" t="s">
        <v>1</v>
      </c>
      <c r="I184" s="245"/>
      <c r="J184" s="241"/>
      <c r="K184" s="241"/>
      <c r="L184" s="246"/>
      <c r="M184" s="247"/>
      <c r="N184" s="248"/>
      <c r="O184" s="248"/>
      <c r="P184" s="248"/>
      <c r="Q184" s="248"/>
      <c r="R184" s="248"/>
      <c r="S184" s="248"/>
      <c r="T184" s="24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0" t="s">
        <v>233</v>
      </c>
      <c r="AU184" s="250" t="s">
        <v>88</v>
      </c>
      <c r="AV184" s="13" t="s">
        <v>86</v>
      </c>
      <c r="AW184" s="13" t="s">
        <v>35</v>
      </c>
      <c r="AX184" s="13" t="s">
        <v>79</v>
      </c>
      <c r="AY184" s="250" t="s">
        <v>140</v>
      </c>
    </row>
    <row r="185" s="14" customFormat="1">
      <c r="A185" s="14"/>
      <c r="B185" s="251"/>
      <c r="C185" s="252"/>
      <c r="D185" s="242" t="s">
        <v>233</v>
      </c>
      <c r="E185" s="253" t="s">
        <v>1</v>
      </c>
      <c r="F185" s="254" t="s">
        <v>1549</v>
      </c>
      <c r="G185" s="252"/>
      <c r="H185" s="255">
        <v>36.914999999999999</v>
      </c>
      <c r="I185" s="256"/>
      <c r="J185" s="252"/>
      <c r="K185" s="252"/>
      <c r="L185" s="257"/>
      <c r="M185" s="258"/>
      <c r="N185" s="259"/>
      <c r="O185" s="259"/>
      <c r="P185" s="259"/>
      <c r="Q185" s="259"/>
      <c r="R185" s="259"/>
      <c r="S185" s="259"/>
      <c r="T185" s="26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1" t="s">
        <v>233</v>
      </c>
      <c r="AU185" s="261" t="s">
        <v>88</v>
      </c>
      <c r="AV185" s="14" t="s">
        <v>88</v>
      </c>
      <c r="AW185" s="14" t="s">
        <v>35</v>
      </c>
      <c r="AX185" s="14" t="s">
        <v>79</v>
      </c>
      <c r="AY185" s="261" t="s">
        <v>140</v>
      </c>
    </row>
    <row r="186" s="14" customFormat="1">
      <c r="A186" s="14"/>
      <c r="B186" s="251"/>
      <c r="C186" s="252"/>
      <c r="D186" s="242" t="s">
        <v>233</v>
      </c>
      <c r="E186" s="253" t="s">
        <v>1</v>
      </c>
      <c r="F186" s="254" t="s">
        <v>1550</v>
      </c>
      <c r="G186" s="252"/>
      <c r="H186" s="255">
        <v>24.09</v>
      </c>
      <c r="I186" s="256"/>
      <c r="J186" s="252"/>
      <c r="K186" s="252"/>
      <c r="L186" s="257"/>
      <c r="M186" s="258"/>
      <c r="N186" s="259"/>
      <c r="O186" s="259"/>
      <c r="P186" s="259"/>
      <c r="Q186" s="259"/>
      <c r="R186" s="259"/>
      <c r="S186" s="259"/>
      <c r="T186" s="26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1" t="s">
        <v>233</v>
      </c>
      <c r="AU186" s="261" t="s">
        <v>88</v>
      </c>
      <c r="AV186" s="14" t="s">
        <v>88</v>
      </c>
      <c r="AW186" s="14" t="s">
        <v>35</v>
      </c>
      <c r="AX186" s="14" t="s">
        <v>79</v>
      </c>
      <c r="AY186" s="261" t="s">
        <v>140</v>
      </c>
    </row>
    <row r="187" s="15" customFormat="1">
      <c r="A187" s="15"/>
      <c r="B187" s="262"/>
      <c r="C187" s="263"/>
      <c r="D187" s="242" t="s">
        <v>233</v>
      </c>
      <c r="E187" s="264" t="s">
        <v>1</v>
      </c>
      <c r="F187" s="265" t="s">
        <v>286</v>
      </c>
      <c r="G187" s="263"/>
      <c r="H187" s="266">
        <v>61.005000000000003</v>
      </c>
      <c r="I187" s="267"/>
      <c r="J187" s="263"/>
      <c r="K187" s="263"/>
      <c r="L187" s="268"/>
      <c r="M187" s="269"/>
      <c r="N187" s="270"/>
      <c r="O187" s="270"/>
      <c r="P187" s="270"/>
      <c r="Q187" s="270"/>
      <c r="R187" s="270"/>
      <c r="S187" s="270"/>
      <c r="T187" s="271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2" t="s">
        <v>233</v>
      </c>
      <c r="AU187" s="272" t="s">
        <v>88</v>
      </c>
      <c r="AV187" s="15" t="s">
        <v>145</v>
      </c>
      <c r="AW187" s="15" t="s">
        <v>35</v>
      </c>
      <c r="AX187" s="15" t="s">
        <v>86</v>
      </c>
      <c r="AY187" s="272" t="s">
        <v>140</v>
      </c>
    </row>
    <row r="188" s="2" customFormat="1" ht="24.15" customHeight="1">
      <c r="A188" s="40"/>
      <c r="B188" s="41"/>
      <c r="C188" s="219" t="s">
        <v>179</v>
      </c>
      <c r="D188" s="219" t="s">
        <v>141</v>
      </c>
      <c r="E188" s="220" t="s">
        <v>442</v>
      </c>
      <c r="F188" s="221" t="s">
        <v>443</v>
      </c>
      <c r="G188" s="222" t="s">
        <v>267</v>
      </c>
      <c r="H188" s="223">
        <v>61.005000000000003</v>
      </c>
      <c r="I188" s="224"/>
      <c r="J188" s="225">
        <f>ROUND(I188*H188,2)</f>
        <v>0</v>
      </c>
      <c r="K188" s="226"/>
      <c r="L188" s="46"/>
      <c r="M188" s="227" t="s">
        <v>1</v>
      </c>
      <c r="N188" s="228" t="s">
        <v>44</v>
      </c>
      <c r="O188" s="93"/>
      <c r="P188" s="229">
        <f>O188*H188</f>
        <v>0</v>
      </c>
      <c r="Q188" s="229">
        <v>0.018380000000000001</v>
      </c>
      <c r="R188" s="229">
        <f>Q188*H188</f>
        <v>1.1212719</v>
      </c>
      <c r="S188" s="229">
        <v>0</v>
      </c>
      <c r="T188" s="230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31" t="s">
        <v>145</v>
      </c>
      <c r="AT188" s="231" t="s">
        <v>141</v>
      </c>
      <c r="AU188" s="231" t="s">
        <v>88</v>
      </c>
      <c r="AY188" s="19" t="s">
        <v>140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9" t="s">
        <v>86</v>
      </c>
      <c r="BK188" s="232">
        <f>ROUND(I188*H188,2)</f>
        <v>0</v>
      </c>
      <c r="BL188" s="19" t="s">
        <v>145</v>
      </c>
      <c r="BM188" s="231" t="s">
        <v>1551</v>
      </c>
    </row>
    <row r="189" s="13" customFormat="1">
      <c r="A189" s="13"/>
      <c r="B189" s="240"/>
      <c r="C189" s="241"/>
      <c r="D189" s="242" t="s">
        <v>233</v>
      </c>
      <c r="E189" s="243" t="s">
        <v>1</v>
      </c>
      <c r="F189" s="244" t="s">
        <v>564</v>
      </c>
      <c r="G189" s="241"/>
      <c r="H189" s="243" t="s">
        <v>1</v>
      </c>
      <c r="I189" s="245"/>
      <c r="J189" s="241"/>
      <c r="K189" s="241"/>
      <c r="L189" s="246"/>
      <c r="M189" s="247"/>
      <c r="N189" s="248"/>
      <c r="O189" s="248"/>
      <c r="P189" s="248"/>
      <c r="Q189" s="248"/>
      <c r="R189" s="248"/>
      <c r="S189" s="248"/>
      <c r="T189" s="24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0" t="s">
        <v>233</v>
      </c>
      <c r="AU189" s="250" t="s">
        <v>88</v>
      </c>
      <c r="AV189" s="13" t="s">
        <v>86</v>
      </c>
      <c r="AW189" s="13" t="s">
        <v>35</v>
      </c>
      <c r="AX189" s="13" t="s">
        <v>79</v>
      </c>
      <c r="AY189" s="250" t="s">
        <v>140</v>
      </c>
    </row>
    <row r="190" s="14" customFormat="1">
      <c r="A190" s="14"/>
      <c r="B190" s="251"/>
      <c r="C190" s="252"/>
      <c r="D190" s="242" t="s">
        <v>233</v>
      </c>
      <c r="E190" s="253" t="s">
        <v>1</v>
      </c>
      <c r="F190" s="254" t="s">
        <v>1549</v>
      </c>
      <c r="G190" s="252"/>
      <c r="H190" s="255">
        <v>36.914999999999999</v>
      </c>
      <c r="I190" s="256"/>
      <c r="J190" s="252"/>
      <c r="K190" s="252"/>
      <c r="L190" s="257"/>
      <c r="M190" s="258"/>
      <c r="N190" s="259"/>
      <c r="O190" s="259"/>
      <c r="P190" s="259"/>
      <c r="Q190" s="259"/>
      <c r="R190" s="259"/>
      <c r="S190" s="259"/>
      <c r="T190" s="26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1" t="s">
        <v>233</v>
      </c>
      <c r="AU190" s="261" t="s">
        <v>88</v>
      </c>
      <c r="AV190" s="14" t="s">
        <v>88</v>
      </c>
      <c r="AW190" s="14" t="s">
        <v>35</v>
      </c>
      <c r="AX190" s="14" t="s">
        <v>79</v>
      </c>
      <c r="AY190" s="261" t="s">
        <v>140</v>
      </c>
    </row>
    <row r="191" s="14" customFormat="1">
      <c r="A191" s="14"/>
      <c r="B191" s="251"/>
      <c r="C191" s="252"/>
      <c r="D191" s="242" t="s">
        <v>233</v>
      </c>
      <c r="E191" s="253" t="s">
        <v>1</v>
      </c>
      <c r="F191" s="254" t="s">
        <v>1550</v>
      </c>
      <c r="G191" s="252"/>
      <c r="H191" s="255">
        <v>24.09</v>
      </c>
      <c r="I191" s="256"/>
      <c r="J191" s="252"/>
      <c r="K191" s="252"/>
      <c r="L191" s="257"/>
      <c r="M191" s="258"/>
      <c r="N191" s="259"/>
      <c r="O191" s="259"/>
      <c r="P191" s="259"/>
      <c r="Q191" s="259"/>
      <c r="R191" s="259"/>
      <c r="S191" s="259"/>
      <c r="T191" s="26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1" t="s">
        <v>233</v>
      </c>
      <c r="AU191" s="261" t="s">
        <v>88</v>
      </c>
      <c r="AV191" s="14" t="s">
        <v>88</v>
      </c>
      <c r="AW191" s="14" t="s">
        <v>35</v>
      </c>
      <c r="AX191" s="14" t="s">
        <v>79</v>
      </c>
      <c r="AY191" s="261" t="s">
        <v>140</v>
      </c>
    </row>
    <row r="192" s="15" customFormat="1">
      <c r="A192" s="15"/>
      <c r="B192" s="262"/>
      <c r="C192" s="263"/>
      <c r="D192" s="242" t="s">
        <v>233</v>
      </c>
      <c r="E192" s="264" t="s">
        <v>1</v>
      </c>
      <c r="F192" s="265" t="s">
        <v>286</v>
      </c>
      <c r="G192" s="263"/>
      <c r="H192" s="266">
        <v>61.005000000000003</v>
      </c>
      <c r="I192" s="267"/>
      <c r="J192" s="263"/>
      <c r="K192" s="263"/>
      <c r="L192" s="268"/>
      <c r="M192" s="269"/>
      <c r="N192" s="270"/>
      <c r="O192" s="270"/>
      <c r="P192" s="270"/>
      <c r="Q192" s="270"/>
      <c r="R192" s="270"/>
      <c r="S192" s="270"/>
      <c r="T192" s="271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2" t="s">
        <v>233</v>
      </c>
      <c r="AU192" s="272" t="s">
        <v>88</v>
      </c>
      <c r="AV192" s="15" t="s">
        <v>145</v>
      </c>
      <c r="AW192" s="15" t="s">
        <v>35</v>
      </c>
      <c r="AX192" s="15" t="s">
        <v>86</v>
      </c>
      <c r="AY192" s="272" t="s">
        <v>140</v>
      </c>
    </row>
    <row r="193" s="2" customFormat="1" ht="24.15" customHeight="1">
      <c r="A193" s="40"/>
      <c r="B193" s="41"/>
      <c r="C193" s="219" t="s">
        <v>328</v>
      </c>
      <c r="D193" s="219" t="s">
        <v>141</v>
      </c>
      <c r="E193" s="220" t="s">
        <v>467</v>
      </c>
      <c r="F193" s="221" t="s">
        <v>468</v>
      </c>
      <c r="G193" s="222" t="s">
        <v>267</v>
      </c>
      <c r="H193" s="223">
        <v>40.674999999999997</v>
      </c>
      <c r="I193" s="224"/>
      <c r="J193" s="225">
        <f>ROUND(I193*H193,2)</f>
        <v>0</v>
      </c>
      <c r="K193" s="226"/>
      <c r="L193" s="46"/>
      <c r="M193" s="227" t="s">
        <v>1</v>
      </c>
      <c r="N193" s="228" t="s">
        <v>44</v>
      </c>
      <c r="O193" s="93"/>
      <c r="P193" s="229">
        <f>O193*H193</f>
        <v>0</v>
      </c>
      <c r="Q193" s="229">
        <v>0.0073499999999999998</v>
      </c>
      <c r="R193" s="229">
        <f>Q193*H193</f>
        <v>0.29896124999999996</v>
      </c>
      <c r="S193" s="229">
        <v>0</v>
      </c>
      <c r="T193" s="230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31" t="s">
        <v>145</v>
      </c>
      <c r="AT193" s="231" t="s">
        <v>141</v>
      </c>
      <c r="AU193" s="231" t="s">
        <v>88</v>
      </c>
      <c r="AY193" s="19" t="s">
        <v>140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9" t="s">
        <v>86</v>
      </c>
      <c r="BK193" s="232">
        <f>ROUND(I193*H193,2)</f>
        <v>0</v>
      </c>
      <c r="BL193" s="19" t="s">
        <v>145</v>
      </c>
      <c r="BM193" s="231" t="s">
        <v>1552</v>
      </c>
    </row>
    <row r="194" s="13" customFormat="1">
      <c r="A194" s="13"/>
      <c r="B194" s="240"/>
      <c r="C194" s="241"/>
      <c r="D194" s="242" t="s">
        <v>233</v>
      </c>
      <c r="E194" s="243" t="s">
        <v>1</v>
      </c>
      <c r="F194" s="244" t="s">
        <v>564</v>
      </c>
      <c r="G194" s="241"/>
      <c r="H194" s="243" t="s">
        <v>1</v>
      </c>
      <c r="I194" s="245"/>
      <c r="J194" s="241"/>
      <c r="K194" s="241"/>
      <c r="L194" s="246"/>
      <c r="M194" s="247"/>
      <c r="N194" s="248"/>
      <c r="O194" s="248"/>
      <c r="P194" s="248"/>
      <c r="Q194" s="248"/>
      <c r="R194" s="248"/>
      <c r="S194" s="248"/>
      <c r="T194" s="24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0" t="s">
        <v>233</v>
      </c>
      <c r="AU194" s="250" t="s">
        <v>88</v>
      </c>
      <c r="AV194" s="13" t="s">
        <v>86</v>
      </c>
      <c r="AW194" s="13" t="s">
        <v>35</v>
      </c>
      <c r="AX194" s="13" t="s">
        <v>79</v>
      </c>
      <c r="AY194" s="250" t="s">
        <v>140</v>
      </c>
    </row>
    <row r="195" s="14" customFormat="1">
      <c r="A195" s="14"/>
      <c r="B195" s="251"/>
      <c r="C195" s="252"/>
      <c r="D195" s="242" t="s">
        <v>233</v>
      </c>
      <c r="E195" s="253" t="s">
        <v>1</v>
      </c>
      <c r="F195" s="254" t="s">
        <v>1553</v>
      </c>
      <c r="G195" s="252"/>
      <c r="H195" s="255">
        <v>40.674999999999997</v>
      </c>
      <c r="I195" s="256"/>
      <c r="J195" s="252"/>
      <c r="K195" s="252"/>
      <c r="L195" s="257"/>
      <c r="M195" s="258"/>
      <c r="N195" s="259"/>
      <c r="O195" s="259"/>
      <c r="P195" s="259"/>
      <c r="Q195" s="259"/>
      <c r="R195" s="259"/>
      <c r="S195" s="259"/>
      <c r="T195" s="26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1" t="s">
        <v>233</v>
      </c>
      <c r="AU195" s="261" t="s">
        <v>88</v>
      </c>
      <c r="AV195" s="14" t="s">
        <v>88</v>
      </c>
      <c r="AW195" s="14" t="s">
        <v>35</v>
      </c>
      <c r="AX195" s="14" t="s">
        <v>86</v>
      </c>
      <c r="AY195" s="261" t="s">
        <v>140</v>
      </c>
    </row>
    <row r="196" s="2" customFormat="1" ht="24.15" customHeight="1">
      <c r="A196" s="40"/>
      <c r="B196" s="41"/>
      <c r="C196" s="219" t="s">
        <v>183</v>
      </c>
      <c r="D196" s="219" t="s">
        <v>141</v>
      </c>
      <c r="E196" s="220" t="s">
        <v>452</v>
      </c>
      <c r="F196" s="221" t="s">
        <v>453</v>
      </c>
      <c r="G196" s="222" t="s">
        <v>267</v>
      </c>
      <c r="H196" s="223">
        <v>40.674999999999997</v>
      </c>
      <c r="I196" s="224"/>
      <c r="J196" s="225">
        <f>ROUND(I196*H196,2)</f>
        <v>0</v>
      </c>
      <c r="K196" s="226"/>
      <c r="L196" s="46"/>
      <c r="M196" s="227" t="s">
        <v>1</v>
      </c>
      <c r="N196" s="228" t="s">
        <v>44</v>
      </c>
      <c r="O196" s="93"/>
      <c r="P196" s="229">
        <f>O196*H196</f>
        <v>0</v>
      </c>
      <c r="Q196" s="229">
        <v>0.023630000000000002</v>
      </c>
      <c r="R196" s="229">
        <f>Q196*H196</f>
        <v>0.96115024999999998</v>
      </c>
      <c r="S196" s="229">
        <v>0</v>
      </c>
      <c r="T196" s="230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1" t="s">
        <v>145</v>
      </c>
      <c r="AT196" s="231" t="s">
        <v>141</v>
      </c>
      <c r="AU196" s="231" t="s">
        <v>88</v>
      </c>
      <c r="AY196" s="19" t="s">
        <v>140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9" t="s">
        <v>86</v>
      </c>
      <c r="BK196" s="232">
        <f>ROUND(I196*H196,2)</f>
        <v>0</v>
      </c>
      <c r="BL196" s="19" t="s">
        <v>145</v>
      </c>
      <c r="BM196" s="231" t="s">
        <v>1554</v>
      </c>
    </row>
    <row r="197" s="2" customFormat="1" ht="24.15" customHeight="1">
      <c r="A197" s="40"/>
      <c r="B197" s="41"/>
      <c r="C197" s="219" t="s">
        <v>336</v>
      </c>
      <c r="D197" s="219" t="s">
        <v>141</v>
      </c>
      <c r="E197" s="220" t="s">
        <v>471</v>
      </c>
      <c r="F197" s="221" t="s">
        <v>472</v>
      </c>
      <c r="G197" s="222" t="s">
        <v>267</v>
      </c>
      <c r="H197" s="223">
        <v>40.674999999999997</v>
      </c>
      <c r="I197" s="224"/>
      <c r="J197" s="225">
        <f>ROUND(I197*H197,2)</f>
        <v>0</v>
      </c>
      <c r="K197" s="226"/>
      <c r="L197" s="46"/>
      <c r="M197" s="227" t="s">
        <v>1</v>
      </c>
      <c r="N197" s="228" t="s">
        <v>44</v>
      </c>
      <c r="O197" s="93"/>
      <c r="P197" s="229">
        <f>O197*H197</f>
        <v>0</v>
      </c>
      <c r="Q197" s="229">
        <v>0.0048900000000000002</v>
      </c>
      <c r="R197" s="229">
        <f>Q197*H197</f>
        <v>0.19890074999999999</v>
      </c>
      <c r="S197" s="229">
        <v>0</v>
      </c>
      <c r="T197" s="230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31" t="s">
        <v>145</v>
      </c>
      <c r="AT197" s="231" t="s">
        <v>141</v>
      </c>
      <c r="AU197" s="231" t="s">
        <v>88</v>
      </c>
      <c r="AY197" s="19" t="s">
        <v>140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9" t="s">
        <v>86</v>
      </c>
      <c r="BK197" s="232">
        <f>ROUND(I197*H197,2)</f>
        <v>0</v>
      </c>
      <c r="BL197" s="19" t="s">
        <v>145</v>
      </c>
      <c r="BM197" s="231" t="s">
        <v>1555</v>
      </c>
    </row>
    <row r="198" s="2" customFormat="1" ht="24.15" customHeight="1">
      <c r="A198" s="40"/>
      <c r="B198" s="41"/>
      <c r="C198" s="219" t="s">
        <v>186</v>
      </c>
      <c r="D198" s="219" t="s">
        <v>141</v>
      </c>
      <c r="E198" s="220" t="s">
        <v>475</v>
      </c>
      <c r="F198" s="221" t="s">
        <v>476</v>
      </c>
      <c r="G198" s="222" t="s">
        <v>320</v>
      </c>
      <c r="H198" s="223">
        <v>24.199999999999999</v>
      </c>
      <c r="I198" s="224"/>
      <c r="J198" s="225">
        <f>ROUND(I198*H198,2)</f>
        <v>0</v>
      </c>
      <c r="K198" s="226"/>
      <c r="L198" s="46"/>
      <c r="M198" s="227" t="s">
        <v>1</v>
      </c>
      <c r="N198" s="228" t="s">
        <v>44</v>
      </c>
      <c r="O198" s="93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1" t="s">
        <v>145</v>
      </c>
      <c r="AT198" s="231" t="s">
        <v>141</v>
      </c>
      <c r="AU198" s="231" t="s">
        <v>88</v>
      </c>
      <c r="AY198" s="19" t="s">
        <v>140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9" t="s">
        <v>86</v>
      </c>
      <c r="BK198" s="232">
        <f>ROUND(I198*H198,2)</f>
        <v>0</v>
      </c>
      <c r="BL198" s="19" t="s">
        <v>145</v>
      </c>
      <c r="BM198" s="231" t="s">
        <v>1556</v>
      </c>
    </row>
    <row r="199" s="2" customFormat="1" ht="16.5" customHeight="1">
      <c r="A199" s="40"/>
      <c r="B199" s="41"/>
      <c r="C199" s="273" t="s">
        <v>343</v>
      </c>
      <c r="D199" s="273" t="s">
        <v>300</v>
      </c>
      <c r="E199" s="274" t="s">
        <v>479</v>
      </c>
      <c r="F199" s="275" t="s">
        <v>480</v>
      </c>
      <c r="G199" s="276" t="s">
        <v>320</v>
      </c>
      <c r="H199" s="277">
        <v>24.199999999999999</v>
      </c>
      <c r="I199" s="278"/>
      <c r="J199" s="279">
        <f>ROUND(I199*H199,2)</f>
        <v>0</v>
      </c>
      <c r="K199" s="280"/>
      <c r="L199" s="281"/>
      <c r="M199" s="282" t="s">
        <v>1</v>
      </c>
      <c r="N199" s="283" t="s">
        <v>44</v>
      </c>
      <c r="O199" s="93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31" t="s">
        <v>165</v>
      </c>
      <c r="AT199" s="231" t="s">
        <v>300</v>
      </c>
      <c r="AU199" s="231" t="s">
        <v>88</v>
      </c>
      <c r="AY199" s="19" t="s">
        <v>140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9" t="s">
        <v>86</v>
      </c>
      <c r="BK199" s="232">
        <f>ROUND(I199*H199,2)</f>
        <v>0</v>
      </c>
      <c r="BL199" s="19" t="s">
        <v>145</v>
      </c>
      <c r="BM199" s="231" t="s">
        <v>1557</v>
      </c>
    </row>
    <row r="200" s="2" customFormat="1" ht="24.15" customHeight="1">
      <c r="A200" s="40"/>
      <c r="B200" s="41"/>
      <c r="C200" s="219" t="s">
        <v>347</v>
      </c>
      <c r="D200" s="219" t="s">
        <v>141</v>
      </c>
      <c r="E200" s="220" t="s">
        <v>483</v>
      </c>
      <c r="F200" s="221" t="s">
        <v>484</v>
      </c>
      <c r="G200" s="222" t="s">
        <v>320</v>
      </c>
      <c r="H200" s="223">
        <v>18</v>
      </c>
      <c r="I200" s="224"/>
      <c r="J200" s="225">
        <f>ROUND(I200*H200,2)</f>
        <v>0</v>
      </c>
      <c r="K200" s="226"/>
      <c r="L200" s="46"/>
      <c r="M200" s="227" t="s">
        <v>1</v>
      </c>
      <c r="N200" s="228" t="s">
        <v>44</v>
      </c>
      <c r="O200" s="93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31" t="s">
        <v>145</v>
      </c>
      <c r="AT200" s="231" t="s">
        <v>141</v>
      </c>
      <c r="AU200" s="231" t="s">
        <v>88</v>
      </c>
      <c r="AY200" s="19" t="s">
        <v>140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9" t="s">
        <v>86</v>
      </c>
      <c r="BK200" s="232">
        <f>ROUND(I200*H200,2)</f>
        <v>0</v>
      </c>
      <c r="BL200" s="19" t="s">
        <v>145</v>
      </c>
      <c r="BM200" s="231" t="s">
        <v>1558</v>
      </c>
    </row>
    <row r="201" s="2" customFormat="1" ht="24.15" customHeight="1">
      <c r="A201" s="40"/>
      <c r="B201" s="41"/>
      <c r="C201" s="273" t="s">
        <v>351</v>
      </c>
      <c r="D201" s="273" t="s">
        <v>300</v>
      </c>
      <c r="E201" s="274" t="s">
        <v>487</v>
      </c>
      <c r="F201" s="275" t="s">
        <v>488</v>
      </c>
      <c r="G201" s="276" t="s">
        <v>320</v>
      </c>
      <c r="H201" s="277">
        <v>18</v>
      </c>
      <c r="I201" s="278"/>
      <c r="J201" s="279">
        <f>ROUND(I201*H201,2)</f>
        <v>0</v>
      </c>
      <c r="K201" s="280"/>
      <c r="L201" s="281"/>
      <c r="M201" s="282" t="s">
        <v>1</v>
      </c>
      <c r="N201" s="283" t="s">
        <v>44</v>
      </c>
      <c r="O201" s="93"/>
      <c r="P201" s="229">
        <f>O201*H201</f>
        <v>0</v>
      </c>
      <c r="Q201" s="229">
        <v>4.0000000000000003E-05</v>
      </c>
      <c r="R201" s="229">
        <f>Q201*H201</f>
        <v>0.00072000000000000005</v>
      </c>
      <c r="S201" s="229">
        <v>0</v>
      </c>
      <c r="T201" s="230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31" t="s">
        <v>165</v>
      </c>
      <c r="AT201" s="231" t="s">
        <v>300</v>
      </c>
      <c r="AU201" s="231" t="s">
        <v>88</v>
      </c>
      <c r="AY201" s="19" t="s">
        <v>140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9" t="s">
        <v>86</v>
      </c>
      <c r="BK201" s="232">
        <f>ROUND(I201*H201,2)</f>
        <v>0</v>
      </c>
      <c r="BL201" s="19" t="s">
        <v>145</v>
      </c>
      <c r="BM201" s="231" t="s">
        <v>1559</v>
      </c>
    </row>
    <row r="202" s="2" customFormat="1" ht="24.15" customHeight="1">
      <c r="A202" s="40"/>
      <c r="B202" s="41"/>
      <c r="C202" s="219" t="s">
        <v>358</v>
      </c>
      <c r="D202" s="219" t="s">
        <v>141</v>
      </c>
      <c r="E202" s="220" t="s">
        <v>463</v>
      </c>
      <c r="F202" s="221" t="s">
        <v>464</v>
      </c>
      <c r="G202" s="222" t="s">
        <v>267</v>
      </c>
      <c r="H202" s="223">
        <v>40.674999999999997</v>
      </c>
      <c r="I202" s="224"/>
      <c r="J202" s="225">
        <f>ROUND(I202*H202,2)</f>
        <v>0</v>
      </c>
      <c r="K202" s="226"/>
      <c r="L202" s="46"/>
      <c r="M202" s="227" t="s">
        <v>1</v>
      </c>
      <c r="N202" s="228" t="s">
        <v>44</v>
      </c>
      <c r="O202" s="93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31" t="s">
        <v>145</v>
      </c>
      <c r="AT202" s="231" t="s">
        <v>141</v>
      </c>
      <c r="AU202" s="231" t="s">
        <v>88</v>
      </c>
      <c r="AY202" s="19" t="s">
        <v>140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9" t="s">
        <v>86</v>
      </c>
      <c r="BK202" s="232">
        <f>ROUND(I202*H202,2)</f>
        <v>0</v>
      </c>
      <c r="BL202" s="19" t="s">
        <v>145</v>
      </c>
      <c r="BM202" s="231" t="s">
        <v>1560</v>
      </c>
    </row>
    <row r="203" s="13" customFormat="1">
      <c r="A203" s="13"/>
      <c r="B203" s="240"/>
      <c r="C203" s="241"/>
      <c r="D203" s="242" t="s">
        <v>233</v>
      </c>
      <c r="E203" s="243" t="s">
        <v>1</v>
      </c>
      <c r="F203" s="244" t="s">
        <v>564</v>
      </c>
      <c r="G203" s="241"/>
      <c r="H203" s="243" t="s">
        <v>1</v>
      </c>
      <c r="I203" s="245"/>
      <c r="J203" s="241"/>
      <c r="K203" s="241"/>
      <c r="L203" s="246"/>
      <c r="M203" s="247"/>
      <c r="N203" s="248"/>
      <c r="O203" s="248"/>
      <c r="P203" s="248"/>
      <c r="Q203" s="248"/>
      <c r="R203" s="248"/>
      <c r="S203" s="248"/>
      <c r="T203" s="24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0" t="s">
        <v>233</v>
      </c>
      <c r="AU203" s="250" t="s">
        <v>88</v>
      </c>
      <c r="AV203" s="13" t="s">
        <v>86</v>
      </c>
      <c r="AW203" s="13" t="s">
        <v>35</v>
      </c>
      <c r="AX203" s="13" t="s">
        <v>79</v>
      </c>
      <c r="AY203" s="250" t="s">
        <v>140</v>
      </c>
    </row>
    <row r="204" s="14" customFormat="1">
      <c r="A204" s="14"/>
      <c r="B204" s="251"/>
      <c r="C204" s="252"/>
      <c r="D204" s="242" t="s">
        <v>233</v>
      </c>
      <c r="E204" s="253" t="s">
        <v>1</v>
      </c>
      <c r="F204" s="254" t="s">
        <v>1553</v>
      </c>
      <c r="G204" s="252"/>
      <c r="H204" s="255">
        <v>40.674999999999997</v>
      </c>
      <c r="I204" s="256"/>
      <c r="J204" s="252"/>
      <c r="K204" s="252"/>
      <c r="L204" s="257"/>
      <c r="M204" s="258"/>
      <c r="N204" s="259"/>
      <c r="O204" s="259"/>
      <c r="P204" s="259"/>
      <c r="Q204" s="259"/>
      <c r="R204" s="259"/>
      <c r="S204" s="259"/>
      <c r="T204" s="26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1" t="s">
        <v>233</v>
      </c>
      <c r="AU204" s="261" t="s">
        <v>88</v>
      </c>
      <c r="AV204" s="14" t="s">
        <v>88</v>
      </c>
      <c r="AW204" s="14" t="s">
        <v>35</v>
      </c>
      <c r="AX204" s="14" t="s">
        <v>86</v>
      </c>
      <c r="AY204" s="261" t="s">
        <v>140</v>
      </c>
    </row>
    <row r="205" s="2" customFormat="1" ht="24.15" customHeight="1">
      <c r="A205" s="40"/>
      <c r="B205" s="41"/>
      <c r="C205" s="219" t="s">
        <v>364</v>
      </c>
      <c r="D205" s="219" t="s">
        <v>141</v>
      </c>
      <c r="E205" s="220" t="s">
        <v>491</v>
      </c>
      <c r="F205" s="221" t="s">
        <v>492</v>
      </c>
      <c r="G205" s="222" t="s">
        <v>267</v>
      </c>
      <c r="H205" s="223">
        <v>3.6379999999999999</v>
      </c>
      <c r="I205" s="224"/>
      <c r="J205" s="225">
        <f>ROUND(I205*H205,2)</f>
        <v>0</v>
      </c>
      <c r="K205" s="226"/>
      <c r="L205" s="46"/>
      <c r="M205" s="227" t="s">
        <v>1</v>
      </c>
      <c r="N205" s="228" t="s">
        <v>44</v>
      </c>
      <c r="O205" s="93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31" t="s">
        <v>145</v>
      </c>
      <c r="AT205" s="231" t="s">
        <v>141</v>
      </c>
      <c r="AU205" s="231" t="s">
        <v>88</v>
      </c>
      <c r="AY205" s="19" t="s">
        <v>140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9" t="s">
        <v>86</v>
      </c>
      <c r="BK205" s="232">
        <f>ROUND(I205*H205,2)</f>
        <v>0</v>
      </c>
      <c r="BL205" s="19" t="s">
        <v>145</v>
      </c>
      <c r="BM205" s="231" t="s">
        <v>1561</v>
      </c>
    </row>
    <row r="206" s="13" customFormat="1">
      <c r="A206" s="13"/>
      <c r="B206" s="240"/>
      <c r="C206" s="241"/>
      <c r="D206" s="242" t="s">
        <v>233</v>
      </c>
      <c r="E206" s="243" t="s">
        <v>1</v>
      </c>
      <c r="F206" s="244" t="s">
        <v>564</v>
      </c>
      <c r="G206" s="241"/>
      <c r="H206" s="243" t="s">
        <v>1</v>
      </c>
      <c r="I206" s="245"/>
      <c r="J206" s="241"/>
      <c r="K206" s="241"/>
      <c r="L206" s="246"/>
      <c r="M206" s="247"/>
      <c r="N206" s="248"/>
      <c r="O206" s="248"/>
      <c r="P206" s="248"/>
      <c r="Q206" s="248"/>
      <c r="R206" s="248"/>
      <c r="S206" s="248"/>
      <c r="T206" s="24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0" t="s">
        <v>233</v>
      </c>
      <c r="AU206" s="250" t="s">
        <v>88</v>
      </c>
      <c r="AV206" s="13" t="s">
        <v>86</v>
      </c>
      <c r="AW206" s="13" t="s">
        <v>35</v>
      </c>
      <c r="AX206" s="13" t="s">
        <v>79</v>
      </c>
      <c r="AY206" s="250" t="s">
        <v>140</v>
      </c>
    </row>
    <row r="207" s="14" customFormat="1">
      <c r="A207" s="14"/>
      <c r="B207" s="251"/>
      <c r="C207" s="252"/>
      <c r="D207" s="242" t="s">
        <v>233</v>
      </c>
      <c r="E207" s="253" t="s">
        <v>1</v>
      </c>
      <c r="F207" s="254" t="s">
        <v>1562</v>
      </c>
      <c r="G207" s="252"/>
      <c r="H207" s="255">
        <v>3.6379999999999999</v>
      </c>
      <c r="I207" s="256"/>
      <c r="J207" s="252"/>
      <c r="K207" s="252"/>
      <c r="L207" s="257"/>
      <c r="M207" s="258"/>
      <c r="N207" s="259"/>
      <c r="O207" s="259"/>
      <c r="P207" s="259"/>
      <c r="Q207" s="259"/>
      <c r="R207" s="259"/>
      <c r="S207" s="259"/>
      <c r="T207" s="26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1" t="s">
        <v>233</v>
      </c>
      <c r="AU207" s="261" t="s">
        <v>88</v>
      </c>
      <c r="AV207" s="14" t="s">
        <v>88</v>
      </c>
      <c r="AW207" s="14" t="s">
        <v>35</v>
      </c>
      <c r="AX207" s="14" t="s">
        <v>86</v>
      </c>
      <c r="AY207" s="261" t="s">
        <v>140</v>
      </c>
    </row>
    <row r="208" s="2" customFormat="1" ht="24.15" customHeight="1">
      <c r="A208" s="40"/>
      <c r="B208" s="41"/>
      <c r="C208" s="219" t="s">
        <v>368</v>
      </c>
      <c r="D208" s="219" t="s">
        <v>141</v>
      </c>
      <c r="E208" s="220" t="s">
        <v>496</v>
      </c>
      <c r="F208" s="221" t="s">
        <v>497</v>
      </c>
      <c r="G208" s="222" t="s">
        <v>267</v>
      </c>
      <c r="H208" s="223">
        <v>7.2999999999999998</v>
      </c>
      <c r="I208" s="224"/>
      <c r="J208" s="225">
        <f>ROUND(I208*H208,2)</f>
        <v>0</v>
      </c>
      <c r="K208" s="226"/>
      <c r="L208" s="46"/>
      <c r="M208" s="227" t="s">
        <v>1</v>
      </c>
      <c r="N208" s="228" t="s">
        <v>44</v>
      </c>
      <c r="O208" s="93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1" t="s">
        <v>145</v>
      </c>
      <c r="AT208" s="231" t="s">
        <v>141</v>
      </c>
      <c r="AU208" s="231" t="s">
        <v>88</v>
      </c>
      <c r="AY208" s="19" t="s">
        <v>140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9" t="s">
        <v>86</v>
      </c>
      <c r="BK208" s="232">
        <f>ROUND(I208*H208,2)</f>
        <v>0</v>
      </c>
      <c r="BL208" s="19" t="s">
        <v>145</v>
      </c>
      <c r="BM208" s="231" t="s">
        <v>1563</v>
      </c>
    </row>
    <row r="209" s="13" customFormat="1">
      <c r="A209" s="13"/>
      <c r="B209" s="240"/>
      <c r="C209" s="241"/>
      <c r="D209" s="242" t="s">
        <v>233</v>
      </c>
      <c r="E209" s="243" t="s">
        <v>1</v>
      </c>
      <c r="F209" s="244" t="s">
        <v>564</v>
      </c>
      <c r="G209" s="241"/>
      <c r="H209" s="243" t="s">
        <v>1</v>
      </c>
      <c r="I209" s="245"/>
      <c r="J209" s="241"/>
      <c r="K209" s="241"/>
      <c r="L209" s="246"/>
      <c r="M209" s="247"/>
      <c r="N209" s="248"/>
      <c r="O209" s="248"/>
      <c r="P209" s="248"/>
      <c r="Q209" s="248"/>
      <c r="R209" s="248"/>
      <c r="S209" s="248"/>
      <c r="T209" s="24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0" t="s">
        <v>233</v>
      </c>
      <c r="AU209" s="250" t="s">
        <v>88</v>
      </c>
      <c r="AV209" s="13" t="s">
        <v>86</v>
      </c>
      <c r="AW209" s="13" t="s">
        <v>35</v>
      </c>
      <c r="AX209" s="13" t="s">
        <v>79</v>
      </c>
      <c r="AY209" s="250" t="s">
        <v>140</v>
      </c>
    </row>
    <row r="210" s="14" customFormat="1">
      <c r="A210" s="14"/>
      <c r="B210" s="251"/>
      <c r="C210" s="252"/>
      <c r="D210" s="242" t="s">
        <v>233</v>
      </c>
      <c r="E210" s="253" t="s">
        <v>1</v>
      </c>
      <c r="F210" s="254" t="s">
        <v>1564</v>
      </c>
      <c r="G210" s="252"/>
      <c r="H210" s="255">
        <v>7.2999999999999998</v>
      </c>
      <c r="I210" s="256"/>
      <c r="J210" s="252"/>
      <c r="K210" s="252"/>
      <c r="L210" s="257"/>
      <c r="M210" s="258"/>
      <c r="N210" s="259"/>
      <c r="O210" s="259"/>
      <c r="P210" s="259"/>
      <c r="Q210" s="259"/>
      <c r="R210" s="259"/>
      <c r="S210" s="259"/>
      <c r="T210" s="26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1" t="s">
        <v>233</v>
      </c>
      <c r="AU210" s="261" t="s">
        <v>88</v>
      </c>
      <c r="AV210" s="14" t="s">
        <v>88</v>
      </c>
      <c r="AW210" s="14" t="s">
        <v>35</v>
      </c>
      <c r="AX210" s="14" t="s">
        <v>86</v>
      </c>
      <c r="AY210" s="261" t="s">
        <v>140</v>
      </c>
    </row>
    <row r="211" s="2" customFormat="1" ht="24.15" customHeight="1">
      <c r="A211" s="40"/>
      <c r="B211" s="41"/>
      <c r="C211" s="219" t="s">
        <v>372</v>
      </c>
      <c r="D211" s="219" t="s">
        <v>141</v>
      </c>
      <c r="E211" s="220" t="s">
        <v>503</v>
      </c>
      <c r="F211" s="221" t="s">
        <v>504</v>
      </c>
      <c r="G211" s="222" t="s">
        <v>231</v>
      </c>
      <c r="H211" s="223">
        <v>1.0329999999999999</v>
      </c>
      <c r="I211" s="224"/>
      <c r="J211" s="225">
        <f>ROUND(I211*H211,2)</f>
        <v>0</v>
      </c>
      <c r="K211" s="226"/>
      <c r="L211" s="46"/>
      <c r="M211" s="227" t="s">
        <v>1</v>
      </c>
      <c r="N211" s="228" t="s">
        <v>44</v>
      </c>
      <c r="O211" s="93"/>
      <c r="P211" s="229">
        <f>O211*H211</f>
        <v>0</v>
      </c>
      <c r="Q211" s="229">
        <v>2.2563399999999998</v>
      </c>
      <c r="R211" s="229">
        <f>Q211*H211</f>
        <v>2.3307992199999994</v>
      </c>
      <c r="S211" s="229">
        <v>0</v>
      </c>
      <c r="T211" s="230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31" t="s">
        <v>145</v>
      </c>
      <c r="AT211" s="231" t="s">
        <v>141</v>
      </c>
      <c r="AU211" s="231" t="s">
        <v>88</v>
      </c>
      <c r="AY211" s="19" t="s">
        <v>140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9" t="s">
        <v>86</v>
      </c>
      <c r="BK211" s="232">
        <f>ROUND(I211*H211,2)</f>
        <v>0</v>
      </c>
      <c r="BL211" s="19" t="s">
        <v>145</v>
      </c>
      <c r="BM211" s="231" t="s">
        <v>1565</v>
      </c>
    </row>
    <row r="212" s="13" customFormat="1">
      <c r="A212" s="13"/>
      <c r="B212" s="240"/>
      <c r="C212" s="241"/>
      <c r="D212" s="242" t="s">
        <v>233</v>
      </c>
      <c r="E212" s="243" t="s">
        <v>1</v>
      </c>
      <c r="F212" s="244" t="s">
        <v>564</v>
      </c>
      <c r="G212" s="241"/>
      <c r="H212" s="243" t="s">
        <v>1</v>
      </c>
      <c r="I212" s="245"/>
      <c r="J212" s="241"/>
      <c r="K212" s="241"/>
      <c r="L212" s="246"/>
      <c r="M212" s="247"/>
      <c r="N212" s="248"/>
      <c r="O212" s="248"/>
      <c r="P212" s="248"/>
      <c r="Q212" s="248"/>
      <c r="R212" s="248"/>
      <c r="S212" s="248"/>
      <c r="T212" s="24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0" t="s">
        <v>233</v>
      </c>
      <c r="AU212" s="250" t="s">
        <v>88</v>
      </c>
      <c r="AV212" s="13" t="s">
        <v>86</v>
      </c>
      <c r="AW212" s="13" t="s">
        <v>35</v>
      </c>
      <c r="AX212" s="13" t="s">
        <v>79</v>
      </c>
      <c r="AY212" s="250" t="s">
        <v>140</v>
      </c>
    </row>
    <row r="213" s="14" customFormat="1">
      <c r="A213" s="14"/>
      <c r="B213" s="251"/>
      <c r="C213" s="252"/>
      <c r="D213" s="242" t="s">
        <v>233</v>
      </c>
      <c r="E213" s="253" t="s">
        <v>1</v>
      </c>
      <c r="F213" s="254" t="s">
        <v>1566</v>
      </c>
      <c r="G213" s="252"/>
      <c r="H213" s="255">
        <v>1.0329999999999999</v>
      </c>
      <c r="I213" s="256"/>
      <c r="J213" s="252"/>
      <c r="K213" s="252"/>
      <c r="L213" s="257"/>
      <c r="M213" s="258"/>
      <c r="N213" s="259"/>
      <c r="O213" s="259"/>
      <c r="P213" s="259"/>
      <c r="Q213" s="259"/>
      <c r="R213" s="259"/>
      <c r="S213" s="259"/>
      <c r="T213" s="26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1" t="s">
        <v>233</v>
      </c>
      <c r="AU213" s="261" t="s">
        <v>88</v>
      </c>
      <c r="AV213" s="14" t="s">
        <v>88</v>
      </c>
      <c r="AW213" s="14" t="s">
        <v>35</v>
      </c>
      <c r="AX213" s="14" t="s">
        <v>86</v>
      </c>
      <c r="AY213" s="261" t="s">
        <v>140</v>
      </c>
    </row>
    <row r="214" s="2" customFormat="1" ht="24.15" customHeight="1">
      <c r="A214" s="40"/>
      <c r="B214" s="41"/>
      <c r="C214" s="219" t="s">
        <v>376</v>
      </c>
      <c r="D214" s="219" t="s">
        <v>141</v>
      </c>
      <c r="E214" s="220" t="s">
        <v>1567</v>
      </c>
      <c r="F214" s="221" t="s">
        <v>1568</v>
      </c>
      <c r="G214" s="222" t="s">
        <v>231</v>
      </c>
      <c r="H214" s="223">
        <v>1.0329999999999999</v>
      </c>
      <c r="I214" s="224"/>
      <c r="J214" s="225">
        <f>ROUND(I214*H214,2)</f>
        <v>0</v>
      </c>
      <c r="K214" s="226"/>
      <c r="L214" s="46"/>
      <c r="M214" s="227" t="s">
        <v>1</v>
      </c>
      <c r="N214" s="228" t="s">
        <v>44</v>
      </c>
      <c r="O214" s="93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31" t="s">
        <v>145</v>
      </c>
      <c r="AT214" s="231" t="s">
        <v>141</v>
      </c>
      <c r="AU214" s="231" t="s">
        <v>88</v>
      </c>
      <c r="AY214" s="19" t="s">
        <v>140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9" t="s">
        <v>86</v>
      </c>
      <c r="BK214" s="232">
        <f>ROUND(I214*H214,2)</f>
        <v>0</v>
      </c>
      <c r="BL214" s="19" t="s">
        <v>145</v>
      </c>
      <c r="BM214" s="231" t="s">
        <v>1569</v>
      </c>
    </row>
    <row r="215" s="2" customFormat="1" ht="16.5" customHeight="1">
      <c r="A215" s="40"/>
      <c r="B215" s="41"/>
      <c r="C215" s="219" t="s">
        <v>381</v>
      </c>
      <c r="D215" s="219" t="s">
        <v>141</v>
      </c>
      <c r="E215" s="220" t="s">
        <v>1570</v>
      </c>
      <c r="F215" s="221" t="s">
        <v>1571</v>
      </c>
      <c r="G215" s="222" t="s">
        <v>247</v>
      </c>
      <c r="H215" s="223">
        <v>0.086999999999999994</v>
      </c>
      <c r="I215" s="224"/>
      <c r="J215" s="225">
        <f>ROUND(I215*H215,2)</f>
        <v>0</v>
      </c>
      <c r="K215" s="226"/>
      <c r="L215" s="46"/>
      <c r="M215" s="227" t="s">
        <v>1</v>
      </c>
      <c r="N215" s="228" t="s">
        <v>44</v>
      </c>
      <c r="O215" s="93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31" t="s">
        <v>145</v>
      </c>
      <c r="AT215" s="231" t="s">
        <v>141</v>
      </c>
      <c r="AU215" s="231" t="s">
        <v>88</v>
      </c>
      <c r="AY215" s="19" t="s">
        <v>140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9" t="s">
        <v>86</v>
      </c>
      <c r="BK215" s="232">
        <f>ROUND(I215*H215,2)</f>
        <v>0</v>
      </c>
      <c r="BL215" s="19" t="s">
        <v>145</v>
      </c>
      <c r="BM215" s="231" t="s">
        <v>1572</v>
      </c>
    </row>
    <row r="216" s="12" customFormat="1" ht="22.8" customHeight="1">
      <c r="A216" s="12"/>
      <c r="B216" s="205"/>
      <c r="C216" s="206"/>
      <c r="D216" s="207" t="s">
        <v>78</v>
      </c>
      <c r="E216" s="233" t="s">
        <v>518</v>
      </c>
      <c r="F216" s="233" t="s">
        <v>519</v>
      </c>
      <c r="G216" s="206"/>
      <c r="H216" s="206"/>
      <c r="I216" s="209"/>
      <c r="J216" s="234">
        <f>BK216</f>
        <v>0</v>
      </c>
      <c r="K216" s="206"/>
      <c r="L216" s="211"/>
      <c r="M216" s="212"/>
      <c r="N216" s="213"/>
      <c r="O216" s="213"/>
      <c r="P216" s="214">
        <f>P217</f>
        <v>0</v>
      </c>
      <c r="Q216" s="213"/>
      <c r="R216" s="214">
        <f>R217</f>
        <v>0</v>
      </c>
      <c r="S216" s="213"/>
      <c r="T216" s="215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6" t="s">
        <v>86</v>
      </c>
      <c r="AT216" s="217" t="s">
        <v>78</v>
      </c>
      <c r="AU216" s="217" t="s">
        <v>86</v>
      </c>
      <c r="AY216" s="216" t="s">
        <v>140</v>
      </c>
      <c r="BK216" s="218">
        <f>BK217</f>
        <v>0</v>
      </c>
    </row>
    <row r="217" s="2" customFormat="1" ht="16.5" customHeight="1">
      <c r="A217" s="40"/>
      <c r="B217" s="41"/>
      <c r="C217" s="219" t="s">
        <v>385</v>
      </c>
      <c r="D217" s="219" t="s">
        <v>141</v>
      </c>
      <c r="E217" s="220" t="s">
        <v>1573</v>
      </c>
      <c r="F217" s="221" t="s">
        <v>1574</v>
      </c>
      <c r="G217" s="222" t="s">
        <v>247</v>
      </c>
      <c r="H217" s="223">
        <v>45.234999999999999</v>
      </c>
      <c r="I217" s="224"/>
      <c r="J217" s="225">
        <f>ROUND(I217*H217,2)</f>
        <v>0</v>
      </c>
      <c r="K217" s="226"/>
      <c r="L217" s="46"/>
      <c r="M217" s="227" t="s">
        <v>1</v>
      </c>
      <c r="N217" s="228" t="s">
        <v>44</v>
      </c>
      <c r="O217" s="93"/>
      <c r="P217" s="229">
        <f>O217*H217</f>
        <v>0</v>
      </c>
      <c r="Q217" s="229">
        <v>0</v>
      </c>
      <c r="R217" s="229">
        <f>Q217*H217</f>
        <v>0</v>
      </c>
      <c r="S217" s="229">
        <v>0</v>
      </c>
      <c r="T217" s="230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1" t="s">
        <v>145</v>
      </c>
      <c r="AT217" s="231" t="s">
        <v>141</v>
      </c>
      <c r="AU217" s="231" t="s">
        <v>88</v>
      </c>
      <c r="AY217" s="19" t="s">
        <v>140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9" t="s">
        <v>86</v>
      </c>
      <c r="BK217" s="232">
        <f>ROUND(I217*H217,2)</f>
        <v>0</v>
      </c>
      <c r="BL217" s="19" t="s">
        <v>145</v>
      </c>
      <c r="BM217" s="231" t="s">
        <v>1575</v>
      </c>
    </row>
    <row r="218" s="12" customFormat="1" ht="25.92" customHeight="1">
      <c r="A218" s="12"/>
      <c r="B218" s="205"/>
      <c r="C218" s="206"/>
      <c r="D218" s="207" t="s">
        <v>78</v>
      </c>
      <c r="E218" s="208" t="s">
        <v>524</v>
      </c>
      <c r="F218" s="208" t="s">
        <v>525</v>
      </c>
      <c r="G218" s="206"/>
      <c r="H218" s="206"/>
      <c r="I218" s="209"/>
      <c r="J218" s="210">
        <f>BK218</f>
        <v>0</v>
      </c>
      <c r="K218" s="206"/>
      <c r="L218" s="211"/>
      <c r="M218" s="212"/>
      <c r="N218" s="213"/>
      <c r="O218" s="213"/>
      <c r="P218" s="214">
        <f>P219+P229+P248+P258+P268+P285+P289+P300+P306+P319</f>
        <v>0</v>
      </c>
      <c r="Q218" s="213"/>
      <c r="R218" s="214">
        <f>R219+R229+R248+R258+R268+R285+R289+R300+R306+R319</f>
        <v>1.9088529600000002</v>
      </c>
      <c r="S218" s="213"/>
      <c r="T218" s="215">
        <f>T219+T229+T248+T258+T268+T285+T289+T300+T306+T319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6" t="s">
        <v>88</v>
      </c>
      <c r="AT218" s="217" t="s">
        <v>78</v>
      </c>
      <c r="AU218" s="217" t="s">
        <v>79</v>
      </c>
      <c r="AY218" s="216" t="s">
        <v>140</v>
      </c>
      <c r="BK218" s="218">
        <f>BK219+BK229+BK248+BK258+BK268+BK285+BK289+BK300+BK306+BK319</f>
        <v>0</v>
      </c>
    </row>
    <row r="219" s="12" customFormat="1" ht="22.8" customHeight="1">
      <c r="A219" s="12"/>
      <c r="B219" s="205"/>
      <c r="C219" s="206"/>
      <c r="D219" s="207" t="s">
        <v>78</v>
      </c>
      <c r="E219" s="233" t="s">
        <v>169</v>
      </c>
      <c r="F219" s="233" t="s">
        <v>526</v>
      </c>
      <c r="G219" s="206"/>
      <c r="H219" s="206"/>
      <c r="I219" s="209"/>
      <c r="J219" s="234">
        <f>BK219</f>
        <v>0</v>
      </c>
      <c r="K219" s="206"/>
      <c r="L219" s="211"/>
      <c r="M219" s="212"/>
      <c r="N219" s="213"/>
      <c r="O219" s="213"/>
      <c r="P219" s="214">
        <f>SUM(P220:P228)</f>
        <v>0</v>
      </c>
      <c r="Q219" s="213"/>
      <c r="R219" s="214">
        <f>SUM(R220:R228)</f>
        <v>0</v>
      </c>
      <c r="S219" s="213"/>
      <c r="T219" s="215">
        <f>SUM(T220:T228)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6" t="s">
        <v>86</v>
      </c>
      <c r="AT219" s="217" t="s">
        <v>78</v>
      </c>
      <c r="AU219" s="217" t="s">
        <v>86</v>
      </c>
      <c r="AY219" s="216" t="s">
        <v>140</v>
      </c>
      <c r="BK219" s="218">
        <f>SUM(BK220:BK228)</f>
        <v>0</v>
      </c>
    </row>
    <row r="220" s="2" customFormat="1" ht="33" customHeight="1">
      <c r="A220" s="40"/>
      <c r="B220" s="41"/>
      <c r="C220" s="219" t="s">
        <v>389</v>
      </c>
      <c r="D220" s="219" t="s">
        <v>141</v>
      </c>
      <c r="E220" s="220" t="s">
        <v>528</v>
      </c>
      <c r="F220" s="221" t="s">
        <v>529</v>
      </c>
      <c r="G220" s="222" t="s">
        <v>267</v>
      </c>
      <c r="H220" s="223">
        <v>44.25</v>
      </c>
      <c r="I220" s="224"/>
      <c r="J220" s="225">
        <f>ROUND(I220*H220,2)</f>
        <v>0</v>
      </c>
      <c r="K220" s="226"/>
      <c r="L220" s="46"/>
      <c r="M220" s="227" t="s">
        <v>1</v>
      </c>
      <c r="N220" s="228" t="s">
        <v>44</v>
      </c>
      <c r="O220" s="93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1" t="s">
        <v>145</v>
      </c>
      <c r="AT220" s="231" t="s">
        <v>141</v>
      </c>
      <c r="AU220" s="231" t="s">
        <v>88</v>
      </c>
      <c r="AY220" s="19" t="s">
        <v>140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9" t="s">
        <v>86</v>
      </c>
      <c r="BK220" s="232">
        <f>ROUND(I220*H220,2)</f>
        <v>0</v>
      </c>
      <c r="BL220" s="19" t="s">
        <v>145</v>
      </c>
      <c r="BM220" s="231" t="s">
        <v>1576</v>
      </c>
    </row>
    <row r="221" s="13" customFormat="1">
      <c r="A221" s="13"/>
      <c r="B221" s="240"/>
      <c r="C221" s="241"/>
      <c r="D221" s="242" t="s">
        <v>233</v>
      </c>
      <c r="E221" s="243" t="s">
        <v>1</v>
      </c>
      <c r="F221" s="244" t="s">
        <v>564</v>
      </c>
      <c r="G221" s="241"/>
      <c r="H221" s="243" t="s">
        <v>1</v>
      </c>
      <c r="I221" s="245"/>
      <c r="J221" s="241"/>
      <c r="K221" s="241"/>
      <c r="L221" s="246"/>
      <c r="M221" s="247"/>
      <c r="N221" s="248"/>
      <c r="O221" s="248"/>
      <c r="P221" s="248"/>
      <c r="Q221" s="248"/>
      <c r="R221" s="248"/>
      <c r="S221" s="248"/>
      <c r="T221" s="24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0" t="s">
        <v>233</v>
      </c>
      <c r="AU221" s="250" t="s">
        <v>88</v>
      </c>
      <c r="AV221" s="13" t="s">
        <v>86</v>
      </c>
      <c r="AW221" s="13" t="s">
        <v>35</v>
      </c>
      <c r="AX221" s="13" t="s">
        <v>79</v>
      </c>
      <c r="AY221" s="250" t="s">
        <v>140</v>
      </c>
    </row>
    <row r="222" s="14" customFormat="1">
      <c r="A222" s="14"/>
      <c r="B222" s="251"/>
      <c r="C222" s="252"/>
      <c r="D222" s="242" t="s">
        <v>233</v>
      </c>
      <c r="E222" s="253" t="s">
        <v>1</v>
      </c>
      <c r="F222" s="254" t="s">
        <v>1577</v>
      </c>
      <c r="G222" s="252"/>
      <c r="H222" s="255">
        <v>44.25</v>
      </c>
      <c r="I222" s="256"/>
      <c r="J222" s="252"/>
      <c r="K222" s="252"/>
      <c r="L222" s="257"/>
      <c r="M222" s="258"/>
      <c r="N222" s="259"/>
      <c r="O222" s="259"/>
      <c r="P222" s="259"/>
      <c r="Q222" s="259"/>
      <c r="R222" s="259"/>
      <c r="S222" s="259"/>
      <c r="T222" s="26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1" t="s">
        <v>233</v>
      </c>
      <c r="AU222" s="261" t="s">
        <v>88</v>
      </c>
      <c r="AV222" s="14" t="s">
        <v>88</v>
      </c>
      <c r="AW222" s="14" t="s">
        <v>35</v>
      </c>
      <c r="AX222" s="14" t="s">
        <v>86</v>
      </c>
      <c r="AY222" s="261" t="s">
        <v>140</v>
      </c>
    </row>
    <row r="223" s="2" customFormat="1" ht="33" customHeight="1">
      <c r="A223" s="40"/>
      <c r="B223" s="41"/>
      <c r="C223" s="219" t="s">
        <v>394</v>
      </c>
      <c r="D223" s="219" t="s">
        <v>141</v>
      </c>
      <c r="E223" s="220" t="s">
        <v>532</v>
      </c>
      <c r="F223" s="221" t="s">
        <v>533</v>
      </c>
      <c r="G223" s="222" t="s">
        <v>267</v>
      </c>
      <c r="H223" s="223">
        <v>929</v>
      </c>
      <c r="I223" s="224"/>
      <c r="J223" s="225">
        <f>ROUND(I223*H223,2)</f>
        <v>0</v>
      </c>
      <c r="K223" s="226"/>
      <c r="L223" s="46"/>
      <c r="M223" s="227" t="s">
        <v>1</v>
      </c>
      <c r="N223" s="228" t="s">
        <v>44</v>
      </c>
      <c r="O223" s="93"/>
      <c r="P223" s="229">
        <f>O223*H223</f>
        <v>0</v>
      </c>
      <c r="Q223" s="229">
        <v>0</v>
      </c>
      <c r="R223" s="229">
        <f>Q223*H223</f>
        <v>0</v>
      </c>
      <c r="S223" s="229">
        <v>0</v>
      </c>
      <c r="T223" s="230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31" t="s">
        <v>145</v>
      </c>
      <c r="AT223" s="231" t="s">
        <v>141</v>
      </c>
      <c r="AU223" s="231" t="s">
        <v>88</v>
      </c>
      <c r="AY223" s="19" t="s">
        <v>140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9" t="s">
        <v>86</v>
      </c>
      <c r="BK223" s="232">
        <f>ROUND(I223*H223,2)</f>
        <v>0</v>
      </c>
      <c r="BL223" s="19" t="s">
        <v>145</v>
      </c>
      <c r="BM223" s="231" t="s">
        <v>1578</v>
      </c>
    </row>
    <row r="224" s="2" customFormat="1" ht="33" customHeight="1">
      <c r="A224" s="40"/>
      <c r="B224" s="41"/>
      <c r="C224" s="219" t="s">
        <v>398</v>
      </c>
      <c r="D224" s="219" t="s">
        <v>141</v>
      </c>
      <c r="E224" s="220" t="s">
        <v>537</v>
      </c>
      <c r="F224" s="221" t="s">
        <v>538</v>
      </c>
      <c r="G224" s="222" t="s">
        <v>267</v>
      </c>
      <c r="H224" s="223">
        <v>40.25</v>
      </c>
      <c r="I224" s="224"/>
      <c r="J224" s="225">
        <f>ROUND(I224*H224,2)</f>
        <v>0</v>
      </c>
      <c r="K224" s="226"/>
      <c r="L224" s="46"/>
      <c r="M224" s="227" t="s">
        <v>1</v>
      </c>
      <c r="N224" s="228" t="s">
        <v>44</v>
      </c>
      <c r="O224" s="93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31" t="s">
        <v>145</v>
      </c>
      <c r="AT224" s="231" t="s">
        <v>141</v>
      </c>
      <c r="AU224" s="231" t="s">
        <v>88</v>
      </c>
      <c r="AY224" s="19" t="s">
        <v>140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9" t="s">
        <v>86</v>
      </c>
      <c r="BK224" s="232">
        <f>ROUND(I224*H224,2)</f>
        <v>0</v>
      </c>
      <c r="BL224" s="19" t="s">
        <v>145</v>
      </c>
      <c r="BM224" s="231" t="s">
        <v>1579</v>
      </c>
    </row>
    <row r="225" s="2" customFormat="1" ht="33" customHeight="1">
      <c r="A225" s="40"/>
      <c r="B225" s="41"/>
      <c r="C225" s="219" t="s">
        <v>404</v>
      </c>
      <c r="D225" s="219" t="s">
        <v>141</v>
      </c>
      <c r="E225" s="220" t="s">
        <v>553</v>
      </c>
      <c r="F225" s="221" t="s">
        <v>554</v>
      </c>
      <c r="G225" s="222" t="s">
        <v>267</v>
      </c>
      <c r="H225" s="223">
        <v>20.649999999999999</v>
      </c>
      <c r="I225" s="224"/>
      <c r="J225" s="225">
        <f>ROUND(I225*H225,2)</f>
        <v>0</v>
      </c>
      <c r="K225" s="226"/>
      <c r="L225" s="46"/>
      <c r="M225" s="227" t="s">
        <v>1</v>
      </c>
      <c r="N225" s="228" t="s">
        <v>44</v>
      </c>
      <c r="O225" s="93"/>
      <c r="P225" s="229">
        <f>O225*H225</f>
        <v>0</v>
      </c>
      <c r="Q225" s="229">
        <v>0</v>
      </c>
      <c r="R225" s="229">
        <f>Q225*H225</f>
        <v>0</v>
      </c>
      <c r="S225" s="229">
        <v>0</v>
      </c>
      <c r="T225" s="230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31" t="s">
        <v>145</v>
      </c>
      <c r="AT225" s="231" t="s">
        <v>141</v>
      </c>
      <c r="AU225" s="231" t="s">
        <v>88</v>
      </c>
      <c r="AY225" s="19" t="s">
        <v>140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9" t="s">
        <v>86</v>
      </c>
      <c r="BK225" s="232">
        <f>ROUND(I225*H225,2)</f>
        <v>0</v>
      </c>
      <c r="BL225" s="19" t="s">
        <v>145</v>
      </c>
      <c r="BM225" s="231" t="s">
        <v>1580</v>
      </c>
    </row>
    <row r="226" s="13" customFormat="1">
      <c r="A226" s="13"/>
      <c r="B226" s="240"/>
      <c r="C226" s="241"/>
      <c r="D226" s="242" t="s">
        <v>233</v>
      </c>
      <c r="E226" s="243" t="s">
        <v>1</v>
      </c>
      <c r="F226" s="244" t="s">
        <v>564</v>
      </c>
      <c r="G226" s="241"/>
      <c r="H226" s="243" t="s">
        <v>1</v>
      </c>
      <c r="I226" s="245"/>
      <c r="J226" s="241"/>
      <c r="K226" s="241"/>
      <c r="L226" s="246"/>
      <c r="M226" s="247"/>
      <c r="N226" s="248"/>
      <c r="O226" s="248"/>
      <c r="P226" s="248"/>
      <c r="Q226" s="248"/>
      <c r="R226" s="248"/>
      <c r="S226" s="248"/>
      <c r="T226" s="24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0" t="s">
        <v>233</v>
      </c>
      <c r="AU226" s="250" t="s">
        <v>88</v>
      </c>
      <c r="AV226" s="13" t="s">
        <v>86</v>
      </c>
      <c r="AW226" s="13" t="s">
        <v>35</v>
      </c>
      <c r="AX226" s="13" t="s">
        <v>79</v>
      </c>
      <c r="AY226" s="250" t="s">
        <v>140</v>
      </c>
    </row>
    <row r="227" s="14" customFormat="1">
      <c r="A227" s="14"/>
      <c r="B227" s="251"/>
      <c r="C227" s="252"/>
      <c r="D227" s="242" t="s">
        <v>233</v>
      </c>
      <c r="E227" s="253" t="s">
        <v>1</v>
      </c>
      <c r="F227" s="254" t="s">
        <v>1581</v>
      </c>
      <c r="G227" s="252"/>
      <c r="H227" s="255">
        <v>20.649999999999999</v>
      </c>
      <c r="I227" s="256"/>
      <c r="J227" s="252"/>
      <c r="K227" s="252"/>
      <c r="L227" s="257"/>
      <c r="M227" s="258"/>
      <c r="N227" s="259"/>
      <c r="O227" s="259"/>
      <c r="P227" s="259"/>
      <c r="Q227" s="259"/>
      <c r="R227" s="259"/>
      <c r="S227" s="259"/>
      <c r="T227" s="26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1" t="s">
        <v>233</v>
      </c>
      <c r="AU227" s="261" t="s">
        <v>88</v>
      </c>
      <c r="AV227" s="14" t="s">
        <v>88</v>
      </c>
      <c r="AW227" s="14" t="s">
        <v>35</v>
      </c>
      <c r="AX227" s="14" t="s">
        <v>86</v>
      </c>
      <c r="AY227" s="261" t="s">
        <v>140</v>
      </c>
    </row>
    <row r="228" s="2" customFormat="1" ht="24.15" customHeight="1">
      <c r="A228" s="40"/>
      <c r="B228" s="41"/>
      <c r="C228" s="219" t="s">
        <v>409</v>
      </c>
      <c r="D228" s="219" t="s">
        <v>141</v>
      </c>
      <c r="E228" s="220" t="s">
        <v>557</v>
      </c>
      <c r="F228" s="221" t="s">
        <v>558</v>
      </c>
      <c r="G228" s="222" t="s">
        <v>267</v>
      </c>
      <c r="H228" s="223">
        <v>20.649999999999999</v>
      </c>
      <c r="I228" s="224"/>
      <c r="J228" s="225">
        <f>ROUND(I228*H228,2)</f>
        <v>0</v>
      </c>
      <c r="K228" s="226"/>
      <c r="L228" s="46"/>
      <c r="M228" s="227" t="s">
        <v>1</v>
      </c>
      <c r="N228" s="228" t="s">
        <v>44</v>
      </c>
      <c r="O228" s="93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31" t="s">
        <v>145</v>
      </c>
      <c r="AT228" s="231" t="s">
        <v>141</v>
      </c>
      <c r="AU228" s="231" t="s">
        <v>88</v>
      </c>
      <c r="AY228" s="19" t="s">
        <v>140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9" t="s">
        <v>86</v>
      </c>
      <c r="BK228" s="232">
        <f>ROUND(I228*H228,2)</f>
        <v>0</v>
      </c>
      <c r="BL228" s="19" t="s">
        <v>145</v>
      </c>
      <c r="BM228" s="231" t="s">
        <v>1582</v>
      </c>
    </row>
    <row r="229" s="12" customFormat="1" ht="22.8" customHeight="1">
      <c r="A229" s="12"/>
      <c r="B229" s="205"/>
      <c r="C229" s="206"/>
      <c r="D229" s="207" t="s">
        <v>78</v>
      </c>
      <c r="E229" s="233" t="s">
        <v>620</v>
      </c>
      <c r="F229" s="233" t="s">
        <v>621</v>
      </c>
      <c r="G229" s="206"/>
      <c r="H229" s="206"/>
      <c r="I229" s="209"/>
      <c r="J229" s="234">
        <f>BK229</f>
        <v>0</v>
      </c>
      <c r="K229" s="206"/>
      <c r="L229" s="211"/>
      <c r="M229" s="212"/>
      <c r="N229" s="213"/>
      <c r="O229" s="213"/>
      <c r="P229" s="214">
        <f>SUM(P230:P247)</f>
        <v>0</v>
      </c>
      <c r="Q229" s="213"/>
      <c r="R229" s="214">
        <f>SUM(R230:R247)</f>
        <v>0.16733000000000001</v>
      </c>
      <c r="S229" s="213"/>
      <c r="T229" s="215">
        <f>SUM(T230:T247)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6" t="s">
        <v>88</v>
      </c>
      <c r="AT229" s="217" t="s">
        <v>78</v>
      </c>
      <c r="AU229" s="217" t="s">
        <v>86</v>
      </c>
      <c r="AY229" s="216" t="s">
        <v>140</v>
      </c>
      <c r="BK229" s="218">
        <f>SUM(BK230:BK247)</f>
        <v>0</v>
      </c>
    </row>
    <row r="230" s="2" customFormat="1" ht="24.15" customHeight="1">
      <c r="A230" s="40"/>
      <c r="B230" s="41"/>
      <c r="C230" s="219" t="s">
        <v>413</v>
      </c>
      <c r="D230" s="219" t="s">
        <v>141</v>
      </c>
      <c r="E230" s="220" t="s">
        <v>623</v>
      </c>
      <c r="F230" s="221" t="s">
        <v>624</v>
      </c>
      <c r="G230" s="222" t="s">
        <v>267</v>
      </c>
      <c r="H230" s="223">
        <v>28</v>
      </c>
      <c r="I230" s="224"/>
      <c r="J230" s="225">
        <f>ROUND(I230*H230,2)</f>
        <v>0</v>
      </c>
      <c r="K230" s="226"/>
      <c r="L230" s="46"/>
      <c r="M230" s="227" t="s">
        <v>1</v>
      </c>
      <c r="N230" s="228" t="s">
        <v>44</v>
      </c>
      <c r="O230" s="93"/>
      <c r="P230" s="229">
        <f>O230*H230</f>
        <v>0</v>
      </c>
      <c r="Q230" s="229">
        <v>0</v>
      </c>
      <c r="R230" s="229">
        <f>Q230*H230</f>
        <v>0</v>
      </c>
      <c r="S230" s="229">
        <v>0</v>
      </c>
      <c r="T230" s="230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31" t="s">
        <v>168</v>
      </c>
      <c r="AT230" s="231" t="s">
        <v>141</v>
      </c>
      <c r="AU230" s="231" t="s">
        <v>88</v>
      </c>
      <c r="AY230" s="19" t="s">
        <v>140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9" t="s">
        <v>86</v>
      </c>
      <c r="BK230" s="232">
        <f>ROUND(I230*H230,2)</f>
        <v>0</v>
      </c>
      <c r="BL230" s="19" t="s">
        <v>168</v>
      </c>
      <c r="BM230" s="231" t="s">
        <v>1583</v>
      </c>
    </row>
    <row r="231" s="13" customFormat="1">
      <c r="A231" s="13"/>
      <c r="B231" s="240"/>
      <c r="C231" s="241"/>
      <c r="D231" s="242" t="s">
        <v>233</v>
      </c>
      <c r="E231" s="243" t="s">
        <v>1</v>
      </c>
      <c r="F231" s="244" t="s">
        <v>564</v>
      </c>
      <c r="G231" s="241"/>
      <c r="H231" s="243" t="s">
        <v>1</v>
      </c>
      <c r="I231" s="245"/>
      <c r="J231" s="241"/>
      <c r="K231" s="241"/>
      <c r="L231" s="246"/>
      <c r="M231" s="247"/>
      <c r="N231" s="248"/>
      <c r="O231" s="248"/>
      <c r="P231" s="248"/>
      <c r="Q231" s="248"/>
      <c r="R231" s="248"/>
      <c r="S231" s="248"/>
      <c r="T231" s="24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0" t="s">
        <v>233</v>
      </c>
      <c r="AU231" s="250" t="s">
        <v>88</v>
      </c>
      <c r="AV231" s="13" t="s">
        <v>86</v>
      </c>
      <c r="AW231" s="13" t="s">
        <v>35</v>
      </c>
      <c r="AX231" s="13" t="s">
        <v>79</v>
      </c>
      <c r="AY231" s="250" t="s">
        <v>140</v>
      </c>
    </row>
    <row r="232" s="14" customFormat="1">
      <c r="A232" s="14"/>
      <c r="B232" s="251"/>
      <c r="C232" s="252"/>
      <c r="D232" s="242" t="s">
        <v>233</v>
      </c>
      <c r="E232" s="253" t="s">
        <v>1</v>
      </c>
      <c r="F232" s="254" t="s">
        <v>1584</v>
      </c>
      <c r="G232" s="252"/>
      <c r="H232" s="255">
        <v>28</v>
      </c>
      <c r="I232" s="256"/>
      <c r="J232" s="252"/>
      <c r="K232" s="252"/>
      <c r="L232" s="257"/>
      <c r="M232" s="258"/>
      <c r="N232" s="259"/>
      <c r="O232" s="259"/>
      <c r="P232" s="259"/>
      <c r="Q232" s="259"/>
      <c r="R232" s="259"/>
      <c r="S232" s="259"/>
      <c r="T232" s="26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1" t="s">
        <v>233</v>
      </c>
      <c r="AU232" s="261" t="s">
        <v>88</v>
      </c>
      <c r="AV232" s="14" t="s">
        <v>88</v>
      </c>
      <c r="AW232" s="14" t="s">
        <v>35</v>
      </c>
      <c r="AX232" s="14" t="s">
        <v>86</v>
      </c>
      <c r="AY232" s="261" t="s">
        <v>140</v>
      </c>
    </row>
    <row r="233" s="2" customFormat="1" ht="24.15" customHeight="1">
      <c r="A233" s="40"/>
      <c r="B233" s="41"/>
      <c r="C233" s="219" t="s">
        <v>419</v>
      </c>
      <c r="D233" s="219" t="s">
        <v>141</v>
      </c>
      <c r="E233" s="220" t="s">
        <v>1585</v>
      </c>
      <c r="F233" s="221" t="s">
        <v>1586</v>
      </c>
      <c r="G233" s="222" t="s">
        <v>267</v>
      </c>
      <c r="H233" s="223">
        <v>1.2250000000000001</v>
      </c>
      <c r="I233" s="224"/>
      <c r="J233" s="225">
        <f>ROUND(I233*H233,2)</f>
        <v>0</v>
      </c>
      <c r="K233" s="226"/>
      <c r="L233" s="46"/>
      <c r="M233" s="227" t="s">
        <v>1</v>
      </c>
      <c r="N233" s="228" t="s">
        <v>44</v>
      </c>
      <c r="O233" s="93"/>
      <c r="P233" s="229">
        <f>O233*H233</f>
        <v>0</v>
      </c>
      <c r="Q233" s="229">
        <v>0</v>
      </c>
      <c r="R233" s="229">
        <f>Q233*H233</f>
        <v>0</v>
      </c>
      <c r="S233" s="229">
        <v>0</v>
      </c>
      <c r="T233" s="230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31" t="s">
        <v>168</v>
      </c>
      <c r="AT233" s="231" t="s">
        <v>141</v>
      </c>
      <c r="AU233" s="231" t="s">
        <v>88</v>
      </c>
      <c r="AY233" s="19" t="s">
        <v>140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9" t="s">
        <v>86</v>
      </c>
      <c r="BK233" s="232">
        <f>ROUND(I233*H233,2)</f>
        <v>0</v>
      </c>
      <c r="BL233" s="19" t="s">
        <v>168</v>
      </c>
      <c r="BM233" s="231" t="s">
        <v>1587</v>
      </c>
    </row>
    <row r="234" s="13" customFormat="1">
      <c r="A234" s="13"/>
      <c r="B234" s="240"/>
      <c r="C234" s="241"/>
      <c r="D234" s="242" t="s">
        <v>233</v>
      </c>
      <c r="E234" s="243" t="s">
        <v>1</v>
      </c>
      <c r="F234" s="244" t="s">
        <v>564</v>
      </c>
      <c r="G234" s="241"/>
      <c r="H234" s="243" t="s">
        <v>1</v>
      </c>
      <c r="I234" s="245"/>
      <c r="J234" s="241"/>
      <c r="K234" s="241"/>
      <c r="L234" s="246"/>
      <c r="M234" s="247"/>
      <c r="N234" s="248"/>
      <c r="O234" s="248"/>
      <c r="P234" s="248"/>
      <c r="Q234" s="248"/>
      <c r="R234" s="248"/>
      <c r="S234" s="248"/>
      <c r="T234" s="24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0" t="s">
        <v>233</v>
      </c>
      <c r="AU234" s="250" t="s">
        <v>88</v>
      </c>
      <c r="AV234" s="13" t="s">
        <v>86</v>
      </c>
      <c r="AW234" s="13" t="s">
        <v>35</v>
      </c>
      <c r="AX234" s="13" t="s">
        <v>79</v>
      </c>
      <c r="AY234" s="250" t="s">
        <v>140</v>
      </c>
    </row>
    <row r="235" s="14" customFormat="1">
      <c r="A235" s="14"/>
      <c r="B235" s="251"/>
      <c r="C235" s="252"/>
      <c r="D235" s="242" t="s">
        <v>233</v>
      </c>
      <c r="E235" s="253" t="s">
        <v>1</v>
      </c>
      <c r="F235" s="254" t="s">
        <v>1588</v>
      </c>
      <c r="G235" s="252"/>
      <c r="H235" s="255">
        <v>1.2250000000000001</v>
      </c>
      <c r="I235" s="256"/>
      <c r="J235" s="252"/>
      <c r="K235" s="252"/>
      <c r="L235" s="257"/>
      <c r="M235" s="258"/>
      <c r="N235" s="259"/>
      <c r="O235" s="259"/>
      <c r="P235" s="259"/>
      <c r="Q235" s="259"/>
      <c r="R235" s="259"/>
      <c r="S235" s="259"/>
      <c r="T235" s="26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1" t="s">
        <v>233</v>
      </c>
      <c r="AU235" s="261" t="s">
        <v>88</v>
      </c>
      <c r="AV235" s="14" t="s">
        <v>88</v>
      </c>
      <c r="AW235" s="14" t="s">
        <v>35</v>
      </c>
      <c r="AX235" s="14" t="s">
        <v>86</v>
      </c>
      <c r="AY235" s="261" t="s">
        <v>140</v>
      </c>
    </row>
    <row r="236" s="2" customFormat="1" ht="16.5" customHeight="1">
      <c r="A236" s="40"/>
      <c r="B236" s="41"/>
      <c r="C236" s="273" t="s">
        <v>427</v>
      </c>
      <c r="D236" s="273" t="s">
        <v>300</v>
      </c>
      <c r="E236" s="274" t="s">
        <v>627</v>
      </c>
      <c r="F236" s="275" t="s">
        <v>628</v>
      </c>
      <c r="G236" s="276" t="s">
        <v>247</v>
      </c>
      <c r="H236" s="277">
        <v>0.0089999999999999993</v>
      </c>
      <c r="I236" s="278"/>
      <c r="J236" s="279">
        <f>ROUND(I236*H236,2)</f>
        <v>0</v>
      </c>
      <c r="K236" s="280"/>
      <c r="L236" s="281"/>
      <c r="M236" s="282" t="s">
        <v>1</v>
      </c>
      <c r="N236" s="283" t="s">
        <v>44</v>
      </c>
      <c r="O236" s="93"/>
      <c r="P236" s="229">
        <f>O236*H236</f>
        <v>0</v>
      </c>
      <c r="Q236" s="229">
        <v>1</v>
      </c>
      <c r="R236" s="229">
        <f>Q236*H236</f>
        <v>0.0089999999999999993</v>
      </c>
      <c r="S236" s="229">
        <v>0</v>
      </c>
      <c r="T236" s="230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1" t="s">
        <v>368</v>
      </c>
      <c r="AT236" s="231" t="s">
        <v>300</v>
      </c>
      <c r="AU236" s="231" t="s">
        <v>88</v>
      </c>
      <c r="AY236" s="19" t="s">
        <v>140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9" t="s">
        <v>86</v>
      </c>
      <c r="BK236" s="232">
        <f>ROUND(I236*H236,2)</f>
        <v>0</v>
      </c>
      <c r="BL236" s="19" t="s">
        <v>168</v>
      </c>
      <c r="BM236" s="231" t="s">
        <v>1589</v>
      </c>
    </row>
    <row r="237" s="2" customFormat="1" ht="24.15" customHeight="1">
      <c r="A237" s="40"/>
      <c r="B237" s="41"/>
      <c r="C237" s="219" t="s">
        <v>433</v>
      </c>
      <c r="D237" s="219" t="s">
        <v>141</v>
      </c>
      <c r="E237" s="220" t="s">
        <v>631</v>
      </c>
      <c r="F237" s="221" t="s">
        <v>632</v>
      </c>
      <c r="G237" s="222" t="s">
        <v>267</v>
      </c>
      <c r="H237" s="223">
        <v>28</v>
      </c>
      <c r="I237" s="224"/>
      <c r="J237" s="225">
        <f>ROUND(I237*H237,2)</f>
        <v>0</v>
      </c>
      <c r="K237" s="226"/>
      <c r="L237" s="46"/>
      <c r="M237" s="227" t="s">
        <v>1</v>
      </c>
      <c r="N237" s="228" t="s">
        <v>44</v>
      </c>
      <c r="O237" s="93"/>
      <c r="P237" s="229">
        <f>O237*H237</f>
        <v>0</v>
      </c>
      <c r="Q237" s="229">
        <v>0.00040000000000000002</v>
      </c>
      <c r="R237" s="229">
        <f>Q237*H237</f>
        <v>0.0112</v>
      </c>
      <c r="S237" s="229">
        <v>0</v>
      </c>
      <c r="T237" s="230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31" t="s">
        <v>168</v>
      </c>
      <c r="AT237" s="231" t="s">
        <v>141</v>
      </c>
      <c r="AU237" s="231" t="s">
        <v>88</v>
      </c>
      <c r="AY237" s="19" t="s">
        <v>140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9" t="s">
        <v>86</v>
      </c>
      <c r="BK237" s="232">
        <f>ROUND(I237*H237,2)</f>
        <v>0</v>
      </c>
      <c r="BL237" s="19" t="s">
        <v>168</v>
      </c>
      <c r="BM237" s="231" t="s">
        <v>1590</v>
      </c>
    </row>
    <row r="238" s="13" customFormat="1">
      <c r="A238" s="13"/>
      <c r="B238" s="240"/>
      <c r="C238" s="241"/>
      <c r="D238" s="242" t="s">
        <v>233</v>
      </c>
      <c r="E238" s="243" t="s">
        <v>1</v>
      </c>
      <c r="F238" s="244" t="s">
        <v>564</v>
      </c>
      <c r="G238" s="241"/>
      <c r="H238" s="243" t="s">
        <v>1</v>
      </c>
      <c r="I238" s="245"/>
      <c r="J238" s="241"/>
      <c r="K238" s="241"/>
      <c r="L238" s="246"/>
      <c r="M238" s="247"/>
      <c r="N238" s="248"/>
      <c r="O238" s="248"/>
      <c r="P238" s="248"/>
      <c r="Q238" s="248"/>
      <c r="R238" s="248"/>
      <c r="S238" s="248"/>
      <c r="T238" s="24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0" t="s">
        <v>233</v>
      </c>
      <c r="AU238" s="250" t="s">
        <v>88</v>
      </c>
      <c r="AV238" s="13" t="s">
        <v>86</v>
      </c>
      <c r="AW238" s="13" t="s">
        <v>35</v>
      </c>
      <c r="AX238" s="13" t="s">
        <v>79</v>
      </c>
      <c r="AY238" s="250" t="s">
        <v>140</v>
      </c>
    </row>
    <row r="239" s="14" customFormat="1">
      <c r="A239" s="14"/>
      <c r="B239" s="251"/>
      <c r="C239" s="252"/>
      <c r="D239" s="242" t="s">
        <v>233</v>
      </c>
      <c r="E239" s="253" t="s">
        <v>1</v>
      </c>
      <c r="F239" s="254" t="s">
        <v>1584</v>
      </c>
      <c r="G239" s="252"/>
      <c r="H239" s="255">
        <v>28</v>
      </c>
      <c r="I239" s="256"/>
      <c r="J239" s="252"/>
      <c r="K239" s="252"/>
      <c r="L239" s="257"/>
      <c r="M239" s="258"/>
      <c r="N239" s="259"/>
      <c r="O239" s="259"/>
      <c r="P239" s="259"/>
      <c r="Q239" s="259"/>
      <c r="R239" s="259"/>
      <c r="S239" s="259"/>
      <c r="T239" s="26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1" t="s">
        <v>233</v>
      </c>
      <c r="AU239" s="261" t="s">
        <v>88</v>
      </c>
      <c r="AV239" s="14" t="s">
        <v>88</v>
      </c>
      <c r="AW239" s="14" t="s">
        <v>35</v>
      </c>
      <c r="AX239" s="14" t="s">
        <v>86</v>
      </c>
      <c r="AY239" s="261" t="s">
        <v>140</v>
      </c>
    </row>
    <row r="240" s="2" customFormat="1" ht="24.15" customHeight="1">
      <c r="A240" s="40"/>
      <c r="B240" s="41"/>
      <c r="C240" s="219" t="s">
        <v>441</v>
      </c>
      <c r="D240" s="219" t="s">
        <v>141</v>
      </c>
      <c r="E240" s="220" t="s">
        <v>1591</v>
      </c>
      <c r="F240" s="221" t="s">
        <v>1592</v>
      </c>
      <c r="G240" s="222" t="s">
        <v>267</v>
      </c>
      <c r="H240" s="223">
        <v>1.2250000000000001</v>
      </c>
      <c r="I240" s="224"/>
      <c r="J240" s="225">
        <f>ROUND(I240*H240,2)</f>
        <v>0</v>
      </c>
      <c r="K240" s="226"/>
      <c r="L240" s="46"/>
      <c r="M240" s="227" t="s">
        <v>1</v>
      </c>
      <c r="N240" s="228" t="s">
        <v>44</v>
      </c>
      <c r="O240" s="93"/>
      <c r="P240" s="229">
        <f>O240*H240</f>
        <v>0</v>
      </c>
      <c r="Q240" s="229">
        <v>0.00040000000000000002</v>
      </c>
      <c r="R240" s="229">
        <f>Q240*H240</f>
        <v>0.00049000000000000009</v>
      </c>
      <c r="S240" s="229">
        <v>0</v>
      </c>
      <c r="T240" s="230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31" t="s">
        <v>168</v>
      </c>
      <c r="AT240" s="231" t="s">
        <v>141</v>
      </c>
      <c r="AU240" s="231" t="s">
        <v>88</v>
      </c>
      <c r="AY240" s="19" t="s">
        <v>140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9" t="s">
        <v>86</v>
      </c>
      <c r="BK240" s="232">
        <f>ROUND(I240*H240,2)</f>
        <v>0</v>
      </c>
      <c r="BL240" s="19" t="s">
        <v>168</v>
      </c>
      <c r="BM240" s="231" t="s">
        <v>1593</v>
      </c>
    </row>
    <row r="241" s="13" customFormat="1">
      <c r="A241" s="13"/>
      <c r="B241" s="240"/>
      <c r="C241" s="241"/>
      <c r="D241" s="242" t="s">
        <v>233</v>
      </c>
      <c r="E241" s="243" t="s">
        <v>1</v>
      </c>
      <c r="F241" s="244" t="s">
        <v>564</v>
      </c>
      <c r="G241" s="241"/>
      <c r="H241" s="243" t="s">
        <v>1</v>
      </c>
      <c r="I241" s="245"/>
      <c r="J241" s="241"/>
      <c r="K241" s="241"/>
      <c r="L241" s="246"/>
      <c r="M241" s="247"/>
      <c r="N241" s="248"/>
      <c r="O241" s="248"/>
      <c r="P241" s="248"/>
      <c r="Q241" s="248"/>
      <c r="R241" s="248"/>
      <c r="S241" s="248"/>
      <c r="T241" s="24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0" t="s">
        <v>233</v>
      </c>
      <c r="AU241" s="250" t="s">
        <v>88</v>
      </c>
      <c r="AV241" s="13" t="s">
        <v>86</v>
      </c>
      <c r="AW241" s="13" t="s">
        <v>35</v>
      </c>
      <c r="AX241" s="13" t="s">
        <v>79</v>
      </c>
      <c r="AY241" s="250" t="s">
        <v>140</v>
      </c>
    </row>
    <row r="242" s="14" customFormat="1">
      <c r="A242" s="14"/>
      <c r="B242" s="251"/>
      <c r="C242" s="252"/>
      <c r="D242" s="242" t="s">
        <v>233</v>
      </c>
      <c r="E242" s="253" t="s">
        <v>1</v>
      </c>
      <c r="F242" s="254" t="s">
        <v>1588</v>
      </c>
      <c r="G242" s="252"/>
      <c r="H242" s="255">
        <v>1.2250000000000001</v>
      </c>
      <c r="I242" s="256"/>
      <c r="J242" s="252"/>
      <c r="K242" s="252"/>
      <c r="L242" s="257"/>
      <c r="M242" s="258"/>
      <c r="N242" s="259"/>
      <c r="O242" s="259"/>
      <c r="P242" s="259"/>
      <c r="Q242" s="259"/>
      <c r="R242" s="259"/>
      <c r="S242" s="259"/>
      <c r="T242" s="26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1" t="s">
        <v>233</v>
      </c>
      <c r="AU242" s="261" t="s">
        <v>88</v>
      </c>
      <c r="AV242" s="14" t="s">
        <v>88</v>
      </c>
      <c r="AW242" s="14" t="s">
        <v>35</v>
      </c>
      <c r="AX242" s="14" t="s">
        <v>86</v>
      </c>
      <c r="AY242" s="261" t="s">
        <v>140</v>
      </c>
    </row>
    <row r="243" s="2" customFormat="1" ht="16.5" customHeight="1">
      <c r="A243" s="40"/>
      <c r="B243" s="41"/>
      <c r="C243" s="273" t="s">
        <v>445</v>
      </c>
      <c r="D243" s="273" t="s">
        <v>300</v>
      </c>
      <c r="E243" s="274" t="s">
        <v>1594</v>
      </c>
      <c r="F243" s="275" t="s">
        <v>1595</v>
      </c>
      <c r="G243" s="276" t="s">
        <v>267</v>
      </c>
      <c r="H243" s="277">
        <v>29.125</v>
      </c>
      <c r="I243" s="278"/>
      <c r="J243" s="279">
        <f>ROUND(I243*H243,2)</f>
        <v>0</v>
      </c>
      <c r="K243" s="280"/>
      <c r="L243" s="281"/>
      <c r="M243" s="282" t="s">
        <v>1</v>
      </c>
      <c r="N243" s="283" t="s">
        <v>44</v>
      </c>
      <c r="O243" s="93"/>
      <c r="P243" s="229">
        <f>O243*H243</f>
        <v>0</v>
      </c>
      <c r="Q243" s="229">
        <v>0.0044999999999999997</v>
      </c>
      <c r="R243" s="229">
        <f>Q243*H243</f>
        <v>0.1310625</v>
      </c>
      <c r="S243" s="229">
        <v>0</v>
      </c>
      <c r="T243" s="230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31" t="s">
        <v>368</v>
      </c>
      <c r="AT243" s="231" t="s">
        <v>300</v>
      </c>
      <c r="AU243" s="231" t="s">
        <v>88</v>
      </c>
      <c r="AY243" s="19" t="s">
        <v>140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9" t="s">
        <v>86</v>
      </c>
      <c r="BK243" s="232">
        <f>ROUND(I243*H243,2)</f>
        <v>0</v>
      </c>
      <c r="BL243" s="19" t="s">
        <v>168</v>
      </c>
      <c r="BM243" s="231" t="s">
        <v>1596</v>
      </c>
    </row>
    <row r="244" s="2" customFormat="1" ht="33" customHeight="1">
      <c r="A244" s="40"/>
      <c r="B244" s="41"/>
      <c r="C244" s="219" t="s">
        <v>451</v>
      </c>
      <c r="D244" s="219" t="s">
        <v>141</v>
      </c>
      <c r="E244" s="220" t="s">
        <v>1321</v>
      </c>
      <c r="F244" s="221" t="s">
        <v>1322</v>
      </c>
      <c r="G244" s="222" t="s">
        <v>267</v>
      </c>
      <c r="H244" s="223">
        <v>23.25</v>
      </c>
      <c r="I244" s="224"/>
      <c r="J244" s="225">
        <f>ROUND(I244*H244,2)</f>
        <v>0</v>
      </c>
      <c r="K244" s="226"/>
      <c r="L244" s="46"/>
      <c r="M244" s="227" t="s">
        <v>1</v>
      </c>
      <c r="N244" s="228" t="s">
        <v>44</v>
      </c>
      <c r="O244" s="93"/>
      <c r="P244" s="229">
        <f>O244*H244</f>
        <v>0</v>
      </c>
      <c r="Q244" s="229">
        <v>0.00067000000000000002</v>
      </c>
      <c r="R244" s="229">
        <f>Q244*H244</f>
        <v>0.015577500000000001</v>
      </c>
      <c r="S244" s="229">
        <v>0</v>
      </c>
      <c r="T244" s="230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31" t="s">
        <v>168</v>
      </c>
      <c r="AT244" s="231" t="s">
        <v>141</v>
      </c>
      <c r="AU244" s="231" t="s">
        <v>88</v>
      </c>
      <c r="AY244" s="19" t="s">
        <v>140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9" t="s">
        <v>86</v>
      </c>
      <c r="BK244" s="232">
        <f>ROUND(I244*H244,2)</f>
        <v>0</v>
      </c>
      <c r="BL244" s="19" t="s">
        <v>168</v>
      </c>
      <c r="BM244" s="231" t="s">
        <v>1597</v>
      </c>
    </row>
    <row r="245" s="13" customFormat="1">
      <c r="A245" s="13"/>
      <c r="B245" s="240"/>
      <c r="C245" s="241"/>
      <c r="D245" s="242" t="s">
        <v>233</v>
      </c>
      <c r="E245" s="243" t="s">
        <v>1</v>
      </c>
      <c r="F245" s="244" t="s">
        <v>564</v>
      </c>
      <c r="G245" s="241"/>
      <c r="H245" s="243" t="s">
        <v>1</v>
      </c>
      <c r="I245" s="245"/>
      <c r="J245" s="241"/>
      <c r="K245" s="241"/>
      <c r="L245" s="246"/>
      <c r="M245" s="247"/>
      <c r="N245" s="248"/>
      <c r="O245" s="248"/>
      <c r="P245" s="248"/>
      <c r="Q245" s="248"/>
      <c r="R245" s="248"/>
      <c r="S245" s="248"/>
      <c r="T245" s="24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0" t="s">
        <v>233</v>
      </c>
      <c r="AU245" s="250" t="s">
        <v>88</v>
      </c>
      <c r="AV245" s="13" t="s">
        <v>86</v>
      </c>
      <c r="AW245" s="13" t="s">
        <v>35</v>
      </c>
      <c r="AX245" s="13" t="s">
        <v>79</v>
      </c>
      <c r="AY245" s="250" t="s">
        <v>140</v>
      </c>
    </row>
    <row r="246" s="14" customFormat="1">
      <c r="A246" s="14"/>
      <c r="B246" s="251"/>
      <c r="C246" s="252"/>
      <c r="D246" s="242" t="s">
        <v>233</v>
      </c>
      <c r="E246" s="253" t="s">
        <v>1</v>
      </c>
      <c r="F246" s="254" t="s">
        <v>1598</v>
      </c>
      <c r="G246" s="252"/>
      <c r="H246" s="255">
        <v>23.25</v>
      </c>
      <c r="I246" s="256"/>
      <c r="J246" s="252"/>
      <c r="K246" s="252"/>
      <c r="L246" s="257"/>
      <c r="M246" s="258"/>
      <c r="N246" s="259"/>
      <c r="O246" s="259"/>
      <c r="P246" s="259"/>
      <c r="Q246" s="259"/>
      <c r="R246" s="259"/>
      <c r="S246" s="259"/>
      <c r="T246" s="26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1" t="s">
        <v>233</v>
      </c>
      <c r="AU246" s="261" t="s">
        <v>88</v>
      </c>
      <c r="AV246" s="14" t="s">
        <v>88</v>
      </c>
      <c r="AW246" s="14" t="s">
        <v>35</v>
      </c>
      <c r="AX246" s="14" t="s">
        <v>86</v>
      </c>
      <c r="AY246" s="261" t="s">
        <v>140</v>
      </c>
    </row>
    <row r="247" s="2" customFormat="1" ht="24.15" customHeight="1">
      <c r="A247" s="40"/>
      <c r="B247" s="41"/>
      <c r="C247" s="219" t="s">
        <v>462</v>
      </c>
      <c r="D247" s="219" t="s">
        <v>141</v>
      </c>
      <c r="E247" s="220" t="s">
        <v>1599</v>
      </c>
      <c r="F247" s="221" t="s">
        <v>1600</v>
      </c>
      <c r="G247" s="222" t="s">
        <v>247</v>
      </c>
      <c r="H247" s="223">
        <v>0.16700000000000001</v>
      </c>
      <c r="I247" s="224"/>
      <c r="J247" s="225">
        <f>ROUND(I247*H247,2)</f>
        <v>0</v>
      </c>
      <c r="K247" s="226"/>
      <c r="L247" s="46"/>
      <c r="M247" s="227" t="s">
        <v>1</v>
      </c>
      <c r="N247" s="228" t="s">
        <v>44</v>
      </c>
      <c r="O247" s="93"/>
      <c r="P247" s="229">
        <f>O247*H247</f>
        <v>0</v>
      </c>
      <c r="Q247" s="229">
        <v>0</v>
      </c>
      <c r="R247" s="229">
        <f>Q247*H247</f>
        <v>0</v>
      </c>
      <c r="S247" s="229">
        <v>0</v>
      </c>
      <c r="T247" s="230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1" t="s">
        <v>168</v>
      </c>
      <c r="AT247" s="231" t="s">
        <v>141</v>
      </c>
      <c r="AU247" s="231" t="s">
        <v>88</v>
      </c>
      <c r="AY247" s="19" t="s">
        <v>140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9" t="s">
        <v>86</v>
      </c>
      <c r="BK247" s="232">
        <f>ROUND(I247*H247,2)</f>
        <v>0</v>
      </c>
      <c r="BL247" s="19" t="s">
        <v>168</v>
      </c>
      <c r="BM247" s="231" t="s">
        <v>1601</v>
      </c>
    </row>
    <row r="248" s="12" customFormat="1" ht="22.8" customHeight="1">
      <c r="A248" s="12"/>
      <c r="B248" s="205"/>
      <c r="C248" s="206"/>
      <c r="D248" s="207" t="s">
        <v>78</v>
      </c>
      <c r="E248" s="233" t="s">
        <v>642</v>
      </c>
      <c r="F248" s="233" t="s">
        <v>643</v>
      </c>
      <c r="G248" s="206"/>
      <c r="H248" s="206"/>
      <c r="I248" s="209"/>
      <c r="J248" s="234">
        <f>BK248</f>
        <v>0</v>
      </c>
      <c r="K248" s="206"/>
      <c r="L248" s="211"/>
      <c r="M248" s="212"/>
      <c r="N248" s="213"/>
      <c r="O248" s="213"/>
      <c r="P248" s="214">
        <f>SUM(P249:P257)</f>
        <v>0</v>
      </c>
      <c r="Q248" s="213"/>
      <c r="R248" s="214">
        <f>SUM(R249:R257)</f>
        <v>0.31061759999999999</v>
      </c>
      <c r="S248" s="213"/>
      <c r="T248" s="215">
        <f>SUM(T249:T257)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6" t="s">
        <v>88</v>
      </c>
      <c r="AT248" s="217" t="s">
        <v>78</v>
      </c>
      <c r="AU248" s="217" t="s">
        <v>86</v>
      </c>
      <c r="AY248" s="216" t="s">
        <v>140</v>
      </c>
      <c r="BK248" s="218">
        <f>SUM(BK249:BK257)</f>
        <v>0</v>
      </c>
    </row>
    <row r="249" s="2" customFormat="1" ht="24.15" customHeight="1">
      <c r="A249" s="40"/>
      <c r="B249" s="41"/>
      <c r="C249" s="219" t="s">
        <v>466</v>
      </c>
      <c r="D249" s="219" t="s">
        <v>141</v>
      </c>
      <c r="E249" s="220" t="s">
        <v>645</v>
      </c>
      <c r="F249" s="221" t="s">
        <v>646</v>
      </c>
      <c r="G249" s="222" t="s">
        <v>267</v>
      </c>
      <c r="H249" s="223">
        <v>29.414999999999999</v>
      </c>
      <c r="I249" s="224"/>
      <c r="J249" s="225">
        <f>ROUND(I249*H249,2)</f>
        <v>0</v>
      </c>
      <c r="K249" s="226"/>
      <c r="L249" s="46"/>
      <c r="M249" s="227" t="s">
        <v>1</v>
      </c>
      <c r="N249" s="228" t="s">
        <v>44</v>
      </c>
      <c r="O249" s="93"/>
      <c r="P249" s="229">
        <f>O249*H249</f>
        <v>0</v>
      </c>
      <c r="Q249" s="229">
        <v>0</v>
      </c>
      <c r="R249" s="229">
        <f>Q249*H249</f>
        <v>0</v>
      </c>
      <c r="S249" s="229">
        <v>0</v>
      </c>
      <c r="T249" s="230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31" t="s">
        <v>168</v>
      </c>
      <c r="AT249" s="231" t="s">
        <v>141</v>
      </c>
      <c r="AU249" s="231" t="s">
        <v>88</v>
      </c>
      <c r="AY249" s="19" t="s">
        <v>140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9" t="s">
        <v>86</v>
      </c>
      <c r="BK249" s="232">
        <f>ROUND(I249*H249,2)</f>
        <v>0</v>
      </c>
      <c r="BL249" s="19" t="s">
        <v>168</v>
      </c>
      <c r="BM249" s="231" t="s">
        <v>1602</v>
      </c>
    </row>
    <row r="250" s="13" customFormat="1">
      <c r="A250" s="13"/>
      <c r="B250" s="240"/>
      <c r="C250" s="241"/>
      <c r="D250" s="242" t="s">
        <v>233</v>
      </c>
      <c r="E250" s="243" t="s">
        <v>1</v>
      </c>
      <c r="F250" s="244" t="s">
        <v>564</v>
      </c>
      <c r="G250" s="241"/>
      <c r="H250" s="243" t="s">
        <v>1</v>
      </c>
      <c r="I250" s="245"/>
      <c r="J250" s="241"/>
      <c r="K250" s="241"/>
      <c r="L250" s="246"/>
      <c r="M250" s="247"/>
      <c r="N250" s="248"/>
      <c r="O250" s="248"/>
      <c r="P250" s="248"/>
      <c r="Q250" s="248"/>
      <c r="R250" s="248"/>
      <c r="S250" s="248"/>
      <c r="T250" s="24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0" t="s">
        <v>233</v>
      </c>
      <c r="AU250" s="250" t="s">
        <v>88</v>
      </c>
      <c r="AV250" s="13" t="s">
        <v>86</v>
      </c>
      <c r="AW250" s="13" t="s">
        <v>35</v>
      </c>
      <c r="AX250" s="13" t="s">
        <v>79</v>
      </c>
      <c r="AY250" s="250" t="s">
        <v>140</v>
      </c>
    </row>
    <row r="251" s="14" customFormat="1">
      <c r="A251" s="14"/>
      <c r="B251" s="251"/>
      <c r="C251" s="252"/>
      <c r="D251" s="242" t="s">
        <v>233</v>
      </c>
      <c r="E251" s="253" t="s">
        <v>1</v>
      </c>
      <c r="F251" s="254" t="s">
        <v>1603</v>
      </c>
      <c r="G251" s="252"/>
      <c r="H251" s="255">
        <v>29.414999999999999</v>
      </c>
      <c r="I251" s="256"/>
      <c r="J251" s="252"/>
      <c r="K251" s="252"/>
      <c r="L251" s="257"/>
      <c r="M251" s="258"/>
      <c r="N251" s="259"/>
      <c r="O251" s="259"/>
      <c r="P251" s="259"/>
      <c r="Q251" s="259"/>
      <c r="R251" s="259"/>
      <c r="S251" s="259"/>
      <c r="T251" s="26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1" t="s">
        <v>233</v>
      </c>
      <c r="AU251" s="261" t="s">
        <v>88</v>
      </c>
      <c r="AV251" s="14" t="s">
        <v>88</v>
      </c>
      <c r="AW251" s="14" t="s">
        <v>35</v>
      </c>
      <c r="AX251" s="14" t="s">
        <v>86</v>
      </c>
      <c r="AY251" s="261" t="s">
        <v>140</v>
      </c>
    </row>
    <row r="252" s="2" customFormat="1" ht="16.5" customHeight="1">
      <c r="A252" s="40"/>
      <c r="B252" s="41"/>
      <c r="C252" s="273" t="s">
        <v>470</v>
      </c>
      <c r="D252" s="273" t="s">
        <v>300</v>
      </c>
      <c r="E252" s="274" t="s">
        <v>1604</v>
      </c>
      <c r="F252" s="275" t="s">
        <v>628</v>
      </c>
      <c r="G252" s="276" t="s">
        <v>247</v>
      </c>
      <c r="H252" s="277">
        <v>0.0080000000000000002</v>
      </c>
      <c r="I252" s="278"/>
      <c r="J252" s="279">
        <f>ROUND(I252*H252,2)</f>
        <v>0</v>
      </c>
      <c r="K252" s="280"/>
      <c r="L252" s="281"/>
      <c r="M252" s="282" t="s">
        <v>1</v>
      </c>
      <c r="N252" s="283" t="s">
        <v>44</v>
      </c>
      <c r="O252" s="93"/>
      <c r="P252" s="229">
        <f>O252*H252</f>
        <v>0</v>
      </c>
      <c r="Q252" s="229">
        <v>0</v>
      </c>
      <c r="R252" s="229">
        <f>Q252*H252</f>
        <v>0</v>
      </c>
      <c r="S252" s="229">
        <v>0</v>
      </c>
      <c r="T252" s="230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31" t="s">
        <v>368</v>
      </c>
      <c r="AT252" s="231" t="s">
        <v>300</v>
      </c>
      <c r="AU252" s="231" t="s">
        <v>88</v>
      </c>
      <c r="AY252" s="19" t="s">
        <v>140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9" t="s">
        <v>86</v>
      </c>
      <c r="BK252" s="232">
        <f>ROUND(I252*H252,2)</f>
        <v>0</v>
      </c>
      <c r="BL252" s="19" t="s">
        <v>168</v>
      </c>
      <c r="BM252" s="231" t="s">
        <v>1605</v>
      </c>
    </row>
    <row r="253" s="2" customFormat="1" ht="24.15" customHeight="1">
      <c r="A253" s="40"/>
      <c r="B253" s="41"/>
      <c r="C253" s="219" t="s">
        <v>474</v>
      </c>
      <c r="D253" s="219" t="s">
        <v>141</v>
      </c>
      <c r="E253" s="220" t="s">
        <v>660</v>
      </c>
      <c r="F253" s="221" t="s">
        <v>661</v>
      </c>
      <c r="G253" s="222" t="s">
        <v>267</v>
      </c>
      <c r="H253" s="223">
        <v>58.829999999999998</v>
      </c>
      <c r="I253" s="224"/>
      <c r="J253" s="225">
        <f>ROUND(I253*H253,2)</f>
        <v>0</v>
      </c>
      <c r="K253" s="226"/>
      <c r="L253" s="46"/>
      <c r="M253" s="227" t="s">
        <v>1</v>
      </c>
      <c r="N253" s="228" t="s">
        <v>44</v>
      </c>
      <c r="O253" s="93"/>
      <c r="P253" s="229">
        <f>O253*H253</f>
        <v>0</v>
      </c>
      <c r="Q253" s="229">
        <v>0</v>
      </c>
      <c r="R253" s="229">
        <f>Q253*H253</f>
        <v>0</v>
      </c>
      <c r="S253" s="229">
        <v>0</v>
      </c>
      <c r="T253" s="230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31" t="s">
        <v>168</v>
      </c>
      <c r="AT253" s="231" t="s">
        <v>141</v>
      </c>
      <c r="AU253" s="231" t="s">
        <v>88</v>
      </c>
      <c r="AY253" s="19" t="s">
        <v>140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9" t="s">
        <v>86</v>
      </c>
      <c r="BK253" s="232">
        <f>ROUND(I253*H253,2)</f>
        <v>0</v>
      </c>
      <c r="BL253" s="19" t="s">
        <v>168</v>
      </c>
      <c r="BM253" s="231" t="s">
        <v>1606</v>
      </c>
    </row>
    <row r="254" s="13" customFormat="1">
      <c r="A254" s="13"/>
      <c r="B254" s="240"/>
      <c r="C254" s="241"/>
      <c r="D254" s="242" t="s">
        <v>233</v>
      </c>
      <c r="E254" s="243" t="s">
        <v>1</v>
      </c>
      <c r="F254" s="244" t="s">
        <v>564</v>
      </c>
      <c r="G254" s="241"/>
      <c r="H254" s="243" t="s">
        <v>1</v>
      </c>
      <c r="I254" s="245"/>
      <c r="J254" s="241"/>
      <c r="K254" s="241"/>
      <c r="L254" s="246"/>
      <c r="M254" s="247"/>
      <c r="N254" s="248"/>
      <c r="O254" s="248"/>
      <c r="P254" s="248"/>
      <c r="Q254" s="248"/>
      <c r="R254" s="248"/>
      <c r="S254" s="248"/>
      <c r="T254" s="24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0" t="s">
        <v>233</v>
      </c>
      <c r="AU254" s="250" t="s">
        <v>88</v>
      </c>
      <c r="AV254" s="13" t="s">
        <v>86</v>
      </c>
      <c r="AW254" s="13" t="s">
        <v>35</v>
      </c>
      <c r="AX254" s="13" t="s">
        <v>79</v>
      </c>
      <c r="AY254" s="250" t="s">
        <v>140</v>
      </c>
    </row>
    <row r="255" s="14" customFormat="1">
      <c r="A255" s="14"/>
      <c r="B255" s="251"/>
      <c r="C255" s="252"/>
      <c r="D255" s="242" t="s">
        <v>233</v>
      </c>
      <c r="E255" s="253" t="s">
        <v>1</v>
      </c>
      <c r="F255" s="254" t="s">
        <v>1607</v>
      </c>
      <c r="G255" s="252"/>
      <c r="H255" s="255">
        <v>58.829999999999998</v>
      </c>
      <c r="I255" s="256"/>
      <c r="J255" s="252"/>
      <c r="K255" s="252"/>
      <c r="L255" s="257"/>
      <c r="M255" s="258"/>
      <c r="N255" s="259"/>
      <c r="O255" s="259"/>
      <c r="P255" s="259"/>
      <c r="Q255" s="259"/>
      <c r="R255" s="259"/>
      <c r="S255" s="259"/>
      <c r="T255" s="26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1" t="s">
        <v>233</v>
      </c>
      <c r="AU255" s="261" t="s">
        <v>88</v>
      </c>
      <c r="AV255" s="14" t="s">
        <v>88</v>
      </c>
      <c r="AW255" s="14" t="s">
        <v>35</v>
      </c>
      <c r="AX255" s="14" t="s">
        <v>86</v>
      </c>
      <c r="AY255" s="261" t="s">
        <v>140</v>
      </c>
    </row>
    <row r="256" s="2" customFormat="1" ht="24.15" customHeight="1">
      <c r="A256" s="40"/>
      <c r="B256" s="41"/>
      <c r="C256" s="273" t="s">
        <v>478</v>
      </c>
      <c r="D256" s="273" t="s">
        <v>300</v>
      </c>
      <c r="E256" s="274" t="s">
        <v>668</v>
      </c>
      <c r="F256" s="275" t="s">
        <v>669</v>
      </c>
      <c r="G256" s="276" t="s">
        <v>267</v>
      </c>
      <c r="H256" s="277">
        <v>64.712000000000003</v>
      </c>
      <c r="I256" s="278"/>
      <c r="J256" s="279">
        <f>ROUND(I256*H256,2)</f>
        <v>0</v>
      </c>
      <c r="K256" s="280"/>
      <c r="L256" s="281"/>
      <c r="M256" s="282" t="s">
        <v>1</v>
      </c>
      <c r="N256" s="283" t="s">
        <v>44</v>
      </c>
      <c r="O256" s="93"/>
      <c r="P256" s="229">
        <f>O256*H256</f>
        <v>0</v>
      </c>
      <c r="Q256" s="229">
        <v>0.0047999999999999996</v>
      </c>
      <c r="R256" s="229">
        <f>Q256*H256</f>
        <v>0.31061759999999999</v>
      </c>
      <c r="S256" s="229">
        <v>0</v>
      </c>
      <c r="T256" s="230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31" t="s">
        <v>368</v>
      </c>
      <c r="AT256" s="231" t="s">
        <v>300</v>
      </c>
      <c r="AU256" s="231" t="s">
        <v>88</v>
      </c>
      <c r="AY256" s="19" t="s">
        <v>140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9" t="s">
        <v>86</v>
      </c>
      <c r="BK256" s="232">
        <f>ROUND(I256*H256,2)</f>
        <v>0</v>
      </c>
      <c r="BL256" s="19" t="s">
        <v>168</v>
      </c>
      <c r="BM256" s="231" t="s">
        <v>1608</v>
      </c>
    </row>
    <row r="257" s="2" customFormat="1" ht="24.15" customHeight="1">
      <c r="A257" s="40"/>
      <c r="B257" s="41"/>
      <c r="C257" s="219" t="s">
        <v>482</v>
      </c>
      <c r="D257" s="219" t="s">
        <v>141</v>
      </c>
      <c r="E257" s="220" t="s">
        <v>1609</v>
      </c>
      <c r="F257" s="221" t="s">
        <v>1610</v>
      </c>
      <c r="G257" s="222" t="s">
        <v>247</v>
      </c>
      <c r="H257" s="223">
        <v>0.311</v>
      </c>
      <c r="I257" s="224"/>
      <c r="J257" s="225">
        <f>ROUND(I257*H257,2)</f>
        <v>0</v>
      </c>
      <c r="K257" s="226"/>
      <c r="L257" s="46"/>
      <c r="M257" s="227" t="s">
        <v>1</v>
      </c>
      <c r="N257" s="228" t="s">
        <v>44</v>
      </c>
      <c r="O257" s="93"/>
      <c r="P257" s="229">
        <f>O257*H257</f>
        <v>0</v>
      </c>
      <c r="Q257" s="229">
        <v>0</v>
      </c>
      <c r="R257" s="229">
        <f>Q257*H257</f>
        <v>0</v>
      </c>
      <c r="S257" s="229">
        <v>0</v>
      </c>
      <c r="T257" s="230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31" t="s">
        <v>168</v>
      </c>
      <c r="AT257" s="231" t="s">
        <v>141</v>
      </c>
      <c r="AU257" s="231" t="s">
        <v>88</v>
      </c>
      <c r="AY257" s="19" t="s">
        <v>140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9" t="s">
        <v>86</v>
      </c>
      <c r="BK257" s="232">
        <f>ROUND(I257*H257,2)</f>
        <v>0</v>
      </c>
      <c r="BL257" s="19" t="s">
        <v>168</v>
      </c>
      <c r="BM257" s="231" t="s">
        <v>1611</v>
      </c>
    </row>
    <row r="258" s="12" customFormat="1" ht="22.8" customHeight="1">
      <c r="A258" s="12"/>
      <c r="B258" s="205"/>
      <c r="C258" s="206"/>
      <c r="D258" s="207" t="s">
        <v>78</v>
      </c>
      <c r="E258" s="233" t="s">
        <v>675</v>
      </c>
      <c r="F258" s="233" t="s">
        <v>676</v>
      </c>
      <c r="G258" s="206"/>
      <c r="H258" s="206"/>
      <c r="I258" s="209"/>
      <c r="J258" s="234">
        <f>BK258</f>
        <v>0</v>
      </c>
      <c r="K258" s="206"/>
      <c r="L258" s="211"/>
      <c r="M258" s="212"/>
      <c r="N258" s="213"/>
      <c r="O258" s="213"/>
      <c r="P258" s="214">
        <f>SUM(P259:P267)</f>
        <v>0</v>
      </c>
      <c r="Q258" s="213"/>
      <c r="R258" s="214">
        <f>SUM(R259:R267)</f>
        <v>0.108206</v>
      </c>
      <c r="S258" s="213"/>
      <c r="T258" s="215">
        <f>SUM(T259:T267)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6" t="s">
        <v>88</v>
      </c>
      <c r="AT258" s="217" t="s">
        <v>78</v>
      </c>
      <c r="AU258" s="217" t="s">
        <v>86</v>
      </c>
      <c r="AY258" s="216" t="s">
        <v>140</v>
      </c>
      <c r="BK258" s="218">
        <f>SUM(BK259:BK267)</f>
        <v>0</v>
      </c>
    </row>
    <row r="259" s="2" customFormat="1" ht="24.15" customHeight="1">
      <c r="A259" s="40"/>
      <c r="B259" s="41"/>
      <c r="C259" s="219" t="s">
        <v>486</v>
      </c>
      <c r="D259" s="219" t="s">
        <v>141</v>
      </c>
      <c r="E259" s="220" t="s">
        <v>1612</v>
      </c>
      <c r="F259" s="221" t="s">
        <v>1613</v>
      </c>
      <c r="G259" s="222" t="s">
        <v>267</v>
      </c>
      <c r="H259" s="223">
        <v>20.649999999999999</v>
      </c>
      <c r="I259" s="224"/>
      <c r="J259" s="225">
        <f>ROUND(I259*H259,2)</f>
        <v>0</v>
      </c>
      <c r="K259" s="226"/>
      <c r="L259" s="46"/>
      <c r="M259" s="227" t="s">
        <v>1</v>
      </c>
      <c r="N259" s="228" t="s">
        <v>44</v>
      </c>
      <c r="O259" s="93"/>
      <c r="P259" s="229">
        <f>O259*H259</f>
        <v>0</v>
      </c>
      <c r="Q259" s="229">
        <v>0</v>
      </c>
      <c r="R259" s="229">
        <f>Q259*H259</f>
        <v>0</v>
      </c>
      <c r="S259" s="229">
        <v>0</v>
      </c>
      <c r="T259" s="230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31" t="s">
        <v>168</v>
      </c>
      <c r="AT259" s="231" t="s">
        <v>141</v>
      </c>
      <c r="AU259" s="231" t="s">
        <v>88</v>
      </c>
      <c r="AY259" s="19" t="s">
        <v>140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9" t="s">
        <v>86</v>
      </c>
      <c r="BK259" s="232">
        <f>ROUND(I259*H259,2)</f>
        <v>0</v>
      </c>
      <c r="BL259" s="19" t="s">
        <v>168</v>
      </c>
      <c r="BM259" s="231" t="s">
        <v>1614</v>
      </c>
    </row>
    <row r="260" s="13" customFormat="1">
      <c r="A260" s="13"/>
      <c r="B260" s="240"/>
      <c r="C260" s="241"/>
      <c r="D260" s="242" t="s">
        <v>233</v>
      </c>
      <c r="E260" s="243" t="s">
        <v>1</v>
      </c>
      <c r="F260" s="244" t="s">
        <v>564</v>
      </c>
      <c r="G260" s="241"/>
      <c r="H260" s="243" t="s">
        <v>1</v>
      </c>
      <c r="I260" s="245"/>
      <c r="J260" s="241"/>
      <c r="K260" s="241"/>
      <c r="L260" s="246"/>
      <c r="M260" s="247"/>
      <c r="N260" s="248"/>
      <c r="O260" s="248"/>
      <c r="P260" s="248"/>
      <c r="Q260" s="248"/>
      <c r="R260" s="248"/>
      <c r="S260" s="248"/>
      <c r="T260" s="24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0" t="s">
        <v>233</v>
      </c>
      <c r="AU260" s="250" t="s">
        <v>88</v>
      </c>
      <c r="AV260" s="13" t="s">
        <v>86</v>
      </c>
      <c r="AW260" s="13" t="s">
        <v>35</v>
      </c>
      <c r="AX260" s="13" t="s">
        <v>79</v>
      </c>
      <c r="AY260" s="250" t="s">
        <v>140</v>
      </c>
    </row>
    <row r="261" s="14" customFormat="1">
      <c r="A261" s="14"/>
      <c r="B261" s="251"/>
      <c r="C261" s="252"/>
      <c r="D261" s="242" t="s">
        <v>233</v>
      </c>
      <c r="E261" s="253" t="s">
        <v>1</v>
      </c>
      <c r="F261" s="254" t="s">
        <v>1581</v>
      </c>
      <c r="G261" s="252"/>
      <c r="H261" s="255">
        <v>20.649999999999999</v>
      </c>
      <c r="I261" s="256"/>
      <c r="J261" s="252"/>
      <c r="K261" s="252"/>
      <c r="L261" s="257"/>
      <c r="M261" s="258"/>
      <c r="N261" s="259"/>
      <c r="O261" s="259"/>
      <c r="P261" s="259"/>
      <c r="Q261" s="259"/>
      <c r="R261" s="259"/>
      <c r="S261" s="259"/>
      <c r="T261" s="26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1" t="s">
        <v>233</v>
      </c>
      <c r="AU261" s="261" t="s">
        <v>88</v>
      </c>
      <c r="AV261" s="14" t="s">
        <v>88</v>
      </c>
      <c r="AW261" s="14" t="s">
        <v>35</v>
      </c>
      <c r="AX261" s="14" t="s">
        <v>86</v>
      </c>
      <c r="AY261" s="261" t="s">
        <v>140</v>
      </c>
    </row>
    <row r="262" s="2" customFormat="1" ht="21.75" customHeight="1">
      <c r="A262" s="40"/>
      <c r="B262" s="41"/>
      <c r="C262" s="273" t="s">
        <v>490</v>
      </c>
      <c r="D262" s="273" t="s">
        <v>300</v>
      </c>
      <c r="E262" s="274" t="s">
        <v>1615</v>
      </c>
      <c r="F262" s="275" t="s">
        <v>1616</v>
      </c>
      <c r="G262" s="276" t="s">
        <v>267</v>
      </c>
      <c r="H262" s="277">
        <v>20.649999999999999</v>
      </c>
      <c r="I262" s="278"/>
      <c r="J262" s="279">
        <f>ROUND(I262*H262,2)</f>
        <v>0</v>
      </c>
      <c r="K262" s="280"/>
      <c r="L262" s="281"/>
      <c r="M262" s="282" t="s">
        <v>1</v>
      </c>
      <c r="N262" s="283" t="s">
        <v>44</v>
      </c>
      <c r="O262" s="93"/>
      <c r="P262" s="229">
        <f>O262*H262</f>
        <v>0</v>
      </c>
      <c r="Q262" s="229">
        <v>0.0039199999999999999</v>
      </c>
      <c r="R262" s="229">
        <f>Q262*H262</f>
        <v>0.080947999999999992</v>
      </c>
      <c r="S262" s="229">
        <v>0</v>
      </c>
      <c r="T262" s="230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31" t="s">
        <v>368</v>
      </c>
      <c r="AT262" s="231" t="s">
        <v>300</v>
      </c>
      <c r="AU262" s="231" t="s">
        <v>88</v>
      </c>
      <c r="AY262" s="19" t="s">
        <v>140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9" t="s">
        <v>86</v>
      </c>
      <c r="BK262" s="232">
        <f>ROUND(I262*H262,2)</f>
        <v>0</v>
      </c>
      <c r="BL262" s="19" t="s">
        <v>168</v>
      </c>
      <c r="BM262" s="231" t="s">
        <v>1617</v>
      </c>
    </row>
    <row r="263" s="2" customFormat="1" ht="24.15" customHeight="1">
      <c r="A263" s="40"/>
      <c r="B263" s="41"/>
      <c r="C263" s="219" t="s">
        <v>495</v>
      </c>
      <c r="D263" s="219" t="s">
        <v>141</v>
      </c>
      <c r="E263" s="220" t="s">
        <v>678</v>
      </c>
      <c r="F263" s="221" t="s">
        <v>679</v>
      </c>
      <c r="G263" s="222" t="s">
        <v>267</v>
      </c>
      <c r="H263" s="223">
        <v>20.649999999999999</v>
      </c>
      <c r="I263" s="224"/>
      <c r="J263" s="225">
        <f>ROUND(I263*H263,2)</f>
        <v>0</v>
      </c>
      <c r="K263" s="226"/>
      <c r="L263" s="46"/>
      <c r="M263" s="227" t="s">
        <v>1</v>
      </c>
      <c r="N263" s="228" t="s">
        <v>44</v>
      </c>
      <c r="O263" s="93"/>
      <c r="P263" s="229">
        <f>O263*H263</f>
        <v>0</v>
      </c>
      <c r="Q263" s="229">
        <v>0</v>
      </c>
      <c r="R263" s="229">
        <f>Q263*H263</f>
        <v>0</v>
      </c>
      <c r="S263" s="229">
        <v>0</v>
      </c>
      <c r="T263" s="230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31" t="s">
        <v>168</v>
      </c>
      <c r="AT263" s="231" t="s">
        <v>141</v>
      </c>
      <c r="AU263" s="231" t="s">
        <v>88</v>
      </c>
      <c r="AY263" s="19" t="s">
        <v>140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9" t="s">
        <v>86</v>
      </c>
      <c r="BK263" s="232">
        <f>ROUND(I263*H263,2)</f>
        <v>0</v>
      </c>
      <c r="BL263" s="19" t="s">
        <v>168</v>
      </c>
      <c r="BM263" s="231" t="s">
        <v>1618</v>
      </c>
    </row>
    <row r="264" s="13" customFormat="1">
      <c r="A264" s="13"/>
      <c r="B264" s="240"/>
      <c r="C264" s="241"/>
      <c r="D264" s="242" t="s">
        <v>233</v>
      </c>
      <c r="E264" s="243" t="s">
        <v>1</v>
      </c>
      <c r="F264" s="244" t="s">
        <v>564</v>
      </c>
      <c r="G264" s="241"/>
      <c r="H264" s="243" t="s">
        <v>1</v>
      </c>
      <c r="I264" s="245"/>
      <c r="J264" s="241"/>
      <c r="K264" s="241"/>
      <c r="L264" s="246"/>
      <c r="M264" s="247"/>
      <c r="N264" s="248"/>
      <c r="O264" s="248"/>
      <c r="P264" s="248"/>
      <c r="Q264" s="248"/>
      <c r="R264" s="248"/>
      <c r="S264" s="248"/>
      <c r="T264" s="24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0" t="s">
        <v>233</v>
      </c>
      <c r="AU264" s="250" t="s">
        <v>88</v>
      </c>
      <c r="AV264" s="13" t="s">
        <v>86</v>
      </c>
      <c r="AW264" s="13" t="s">
        <v>35</v>
      </c>
      <c r="AX264" s="13" t="s">
        <v>79</v>
      </c>
      <c r="AY264" s="250" t="s">
        <v>140</v>
      </c>
    </row>
    <row r="265" s="14" customFormat="1">
      <c r="A265" s="14"/>
      <c r="B265" s="251"/>
      <c r="C265" s="252"/>
      <c r="D265" s="242" t="s">
        <v>233</v>
      </c>
      <c r="E265" s="253" t="s">
        <v>1</v>
      </c>
      <c r="F265" s="254" t="s">
        <v>1581</v>
      </c>
      <c r="G265" s="252"/>
      <c r="H265" s="255">
        <v>20.649999999999999</v>
      </c>
      <c r="I265" s="256"/>
      <c r="J265" s="252"/>
      <c r="K265" s="252"/>
      <c r="L265" s="257"/>
      <c r="M265" s="258"/>
      <c r="N265" s="259"/>
      <c r="O265" s="259"/>
      <c r="P265" s="259"/>
      <c r="Q265" s="259"/>
      <c r="R265" s="259"/>
      <c r="S265" s="259"/>
      <c r="T265" s="26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1" t="s">
        <v>233</v>
      </c>
      <c r="AU265" s="261" t="s">
        <v>88</v>
      </c>
      <c r="AV265" s="14" t="s">
        <v>88</v>
      </c>
      <c r="AW265" s="14" t="s">
        <v>35</v>
      </c>
      <c r="AX265" s="14" t="s">
        <v>86</v>
      </c>
      <c r="AY265" s="261" t="s">
        <v>140</v>
      </c>
    </row>
    <row r="266" s="2" customFormat="1" ht="21.75" customHeight="1">
      <c r="A266" s="40"/>
      <c r="B266" s="41"/>
      <c r="C266" s="273" t="s">
        <v>502</v>
      </c>
      <c r="D266" s="273" t="s">
        <v>300</v>
      </c>
      <c r="E266" s="274" t="s">
        <v>1619</v>
      </c>
      <c r="F266" s="275" t="s">
        <v>1620</v>
      </c>
      <c r="G266" s="276" t="s">
        <v>267</v>
      </c>
      <c r="H266" s="277">
        <v>22.715</v>
      </c>
      <c r="I266" s="278"/>
      <c r="J266" s="279">
        <f>ROUND(I266*H266,2)</f>
        <v>0</v>
      </c>
      <c r="K266" s="280"/>
      <c r="L266" s="281"/>
      <c r="M266" s="282" t="s">
        <v>1</v>
      </c>
      <c r="N266" s="283" t="s">
        <v>44</v>
      </c>
      <c r="O266" s="93"/>
      <c r="P266" s="229">
        <f>O266*H266</f>
        <v>0</v>
      </c>
      <c r="Q266" s="229">
        <v>0.0011999999999999999</v>
      </c>
      <c r="R266" s="229">
        <f>Q266*H266</f>
        <v>0.027257999999999998</v>
      </c>
      <c r="S266" s="229">
        <v>0</v>
      </c>
      <c r="T266" s="230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31" t="s">
        <v>368</v>
      </c>
      <c r="AT266" s="231" t="s">
        <v>300</v>
      </c>
      <c r="AU266" s="231" t="s">
        <v>88</v>
      </c>
      <c r="AY266" s="19" t="s">
        <v>140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9" t="s">
        <v>86</v>
      </c>
      <c r="BK266" s="232">
        <f>ROUND(I266*H266,2)</f>
        <v>0</v>
      </c>
      <c r="BL266" s="19" t="s">
        <v>168</v>
      </c>
      <c r="BM266" s="231" t="s">
        <v>1621</v>
      </c>
    </row>
    <row r="267" s="2" customFormat="1" ht="24.15" customHeight="1">
      <c r="A267" s="40"/>
      <c r="B267" s="41"/>
      <c r="C267" s="219" t="s">
        <v>508</v>
      </c>
      <c r="D267" s="219" t="s">
        <v>141</v>
      </c>
      <c r="E267" s="220" t="s">
        <v>1622</v>
      </c>
      <c r="F267" s="221" t="s">
        <v>1623</v>
      </c>
      <c r="G267" s="222" t="s">
        <v>247</v>
      </c>
      <c r="H267" s="223">
        <v>0.108</v>
      </c>
      <c r="I267" s="224"/>
      <c r="J267" s="225">
        <f>ROUND(I267*H267,2)</f>
        <v>0</v>
      </c>
      <c r="K267" s="226"/>
      <c r="L267" s="46"/>
      <c r="M267" s="227" t="s">
        <v>1</v>
      </c>
      <c r="N267" s="228" t="s">
        <v>44</v>
      </c>
      <c r="O267" s="93"/>
      <c r="P267" s="229">
        <f>O267*H267</f>
        <v>0</v>
      </c>
      <c r="Q267" s="229">
        <v>0</v>
      </c>
      <c r="R267" s="229">
        <f>Q267*H267</f>
        <v>0</v>
      </c>
      <c r="S267" s="229">
        <v>0</v>
      </c>
      <c r="T267" s="230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31" t="s">
        <v>168</v>
      </c>
      <c r="AT267" s="231" t="s">
        <v>141</v>
      </c>
      <c r="AU267" s="231" t="s">
        <v>88</v>
      </c>
      <c r="AY267" s="19" t="s">
        <v>140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9" t="s">
        <v>86</v>
      </c>
      <c r="BK267" s="232">
        <f>ROUND(I267*H267,2)</f>
        <v>0</v>
      </c>
      <c r="BL267" s="19" t="s">
        <v>168</v>
      </c>
      <c r="BM267" s="231" t="s">
        <v>1624</v>
      </c>
    </row>
    <row r="268" s="12" customFormat="1" ht="22.8" customHeight="1">
      <c r="A268" s="12"/>
      <c r="B268" s="205"/>
      <c r="C268" s="206"/>
      <c r="D268" s="207" t="s">
        <v>78</v>
      </c>
      <c r="E268" s="233" t="s">
        <v>712</v>
      </c>
      <c r="F268" s="233" t="s">
        <v>713</v>
      </c>
      <c r="G268" s="206"/>
      <c r="H268" s="206"/>
      <c r="I268" s="209"/>
      <c r="J268" s="234">
        <f>BK268</f>
        <v>0</v>
      </c>
      <c r="K268" s="206"/>
      <c r="L268" s="211"/>
      <c r="M268" s="212"/>
      <c r="N268" s="213"/>
      <c r="O268" s="213"/>
      <c r="P268" s="214">
        <f>SUM(P269:P284)</f>
        <v>0</v>
      </c>
      <c r="Q268" s="213"/>
      <c r="R268" s="214">
        <f>SUM(R269:R284)</f>
        <v>0.83600000000000008</v>
      </c>
      <c r="S268" s="213"/>
      <c r="T268" s="215">
        <f>SUM(T269:T284)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16" t="s">
        <v>88</v>
      </c>
      <c r="AT268" s="217" t="s">
        <v>78</v>
      </c>
      <c r="AU268" s="217" t="s">
        <v>86</v>
      </c>
      <c r="AY268" s="216" t="s">
        <v>140</v>
      </c>
      <c r="BK268" s="218">
        <f>SUM(BK269:BK284)</f>
        <v>0</v>
      </c>
    </row>
    <row r="269" s="2" customFormat="1" ht="24.15" customHeight="1">
      <c r="A269" s="40"/>
      <c r="B269" s="41"/>
      <c r="C269" s="219" t="s">
        <v>512</v>
      </c>
      <c r="D269" s="219" t="s">
        <v>141</v>
      </c>
      <c r="E269" s="220" t="s">
        <v>1625</v>
      </c>
      <c r="F269" s="221" t="s">
        <v>1626</v>
      </c>
      <c r="G269" s="222" t="s">
        <v>320</v>
      </c>
      <c r="H269" s="223">
        <v>52.899999999999999</v>
      </c>
      <c r="I269" s="224"/>
      <c r="J269" s="225">
        <f>ROUND(I269*H269,2)</f>
        <v>0</v>
      </c>
      <c r="K269" s="226"/>
      <c r="L269" s="46"/>
      <c r="M269" s="227" t="s">
        <v>1</v>
      </c>
      <c r="N269" s="228" t="s">
        <v>44</v>
      </c>
      <c r="O269" s="93"/>
      <c r="P269" s="229">
        <f>O269*H269</f>
        <v>0</v>
      </c>
      <c r="Q269" s="229">
        <v>0</v>
      </c>
      <c r="R269" s="229">
        <f>Q269*H269</f>
        <v>0</v>
      </c>
      <c r="S269" s="229">
        <v>0</v>
      </c>
      <c r="T269" s="230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31" t="s">
        <v>168</v>
      </c>
      <c r="AT269" s="231" t="s">
        <v>141</v>
      </c>
      <c r="AU269" s="231" t="s">
        <v>88</v>
      </c>
      <c r="AY269" s="19" t="s">
        <v>140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9" t="s">
        <v>86</v>
      </c>
      <c r="BK269" s="232">
        <f>ROUND(I269*H269,2)</f>
        <v>0</v>
      </c>
      <c r="BL269" s="19" t="s">
        <v>168</v>
      </c>
      <c r="BM269" s="231" t="s">
        <v>1627</v>
      </c>
    </row>
    <row r="270" s="13" customFormat="1">
      <c r="A270" s="13"/>
      <c r="B270" s="240"/>
      <c r="C270" s="241"/>
      <c r="D270" s="242" t="s">
        <v>233</v>
      </c>
      <c r="E270" s="243" t="s">
        <v>1</v>
      </c>
      <c r="F270" s="244" t="s">
        <v>564</v>
      </c>
      <c r="G270" s="241"/>
      <c r="H270" s="243" t="s">
        <v>1</v>
      </c>
      <c r="I270" s="245"/>
      <c r="J270" s="241"/>
      <c r="K270" s="241"/>
      <c r="L270" s="246"/>
      <c r="M270" s="247"/>
      <c r="N270" s="248"/>
      <c r="O270" s="248"/>
      <c r="P270" s="248"/>
      <c r="Q270" s="248"/>
      <c r="R270" s="248"/>
      <c r="S270" s="248"/>
      <c r="T270" s="24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0" t="s">
        <v>233</v>
      </c>
      <c r="AU270" s="250" t="s">
        <v>88</v>
      </c>
      <c r="AV270" s="13" t="s">
        <v>86</v>
      </c>
      <c r="AW270" s="13" t="s">
        <v>35</v>
      </c>
      <c r="AX270" s="13" t="s">
        <v>79</v>
      </c>
      <c r="AY270" s="250" t="s">
        <v>140</v>
      </c>
    </row>
    <row r="271" s="14" customFormat="1">
      <c r="A271" s="14"/>
      <c r="B271" s="251"/>
      <c r="C271" s="252"/>
      <c r="D271" s="242" t="s">
        <v>233</v>
      </c>
      <c r="E271" s="253" t="s">
        <v>1</v>
      </c>
      <c r="F271" s="254" t="s">
        <v>1628</v>
      </c>
      <c r="G271" s="252"/>
      <c r="H271" s="255">
        <v>52.899999999999999</v>
      </c>
      <c r="I271" s="256"/>
      <c r="J271" s="252"/>
      <c r="K271" s="252"/>
      <c r="L271" s="257"/>
      <c r="M271" s="258"/>
      <c r="N271" s="259"/>
      <c r="O271" s="259"/>
      <c r="P271" s="259"/>
      <c r="Q271" s="259"/>
      <c r="R271" s="259"/>
      <c r="S271" s="259"/>
      <c r="T271" s="26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1" t="s">
        <v>233</v>
      </c>
      <c r="AU271" s="261" t="s">
        <v>88</v>
      </c>
      <c r="AV271" s="14" t="s">
        <v>88</v>
      </c>
      <c r="AW271" s="14" t="s">
        <v>35</v>
      </c>
      <c r="AX271" s="14" t="s">
        <v>86</v>
      </c>
      <c r="AY271" s="261" t="s">
        <v>140</v>
      </c>
    </row>
    <row r="272" s="2" customFormat="1" ht="16.5" customHeight="1">
      <c r="A272" s="40"/>
      <c r="B272" s="41"/>
      <c r="C272" s="273" t="s">
        <v>520</v>
      </c>
      <c r="D272" s="273" t="s">
        <v>300</v>
      </c>
      <c r="E272" s="274" t="s">
        <v>1629</v>
      </c>
      <c r="F272" s="275" t="s">
        <v>1630</v>
      </c>
      <c r="G272" s="276" t="s">
        <v>231</v>
      </c>
      <c r="H272" s="277">
        <v>0.69599999999999995</v>
      </c>
      <c r="I272" s="278"/>
      <c r="J272" s="279">
        <f>ROUND(I272*H272,2)</f>
        <v>0</v>
      </c>
      <c r="K272" s="280"/>
      <c r="L272" s="281"/>
      <c r="M272" s="282" t="s">
        <v>1</v>
      </c>
      <c r="N272" s="283" t="s">
        <v>44</v>
      </c>
      <c r="O272" s="93"/>
      <c r="P272" s="229">
        <f>O272*H272</f>
        <v>0</v>
      </c>
      <c r="Q272" s="229">
        <v>0.55000000000000004</v>
      </c>
      <c r="R272" s="229">
        <f>Q272*H272</f>
        <v>0.38280000000000003</v>
      </c>
      <c r="S272" s="229">
        <v>0</v>
      </c>
      <c r="T272" s="230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31" t="s">
        <v>368</v>
      </c>
      <c r="AT272" s="231" t="s">
        <v>300</v>
      </c>
      <c r="AU272" s="231" t="s">
        <v>88</v>
      </c>
      <c r="AY272" s="19" t="s">
        <v>140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9" t="s">
        <v>86</v>
      </c>
      <c r="BK272" s="232">
        <f>ROUND(I272*H272,2)</f>
        <v>0</v>
      </c>
      <c r="BL272" s="19" t="s">
        <v>168</v>
      </c>
      <c r="BM272" s="231" t="s">
        <v>1631</v>
      </c>
    </row>
    <row r="273" s="13" customFormat="1">
      <c r="A273" s="13"/>
      <c r="B273" s="240"/>
      <c r="C273" s="241"/>
      <c r="D273" s="242" t="s">
        <v>233</v>
      </c>
      <c r="E273" s="243" t="s">
        <v>1</v>
      </c>
      <c r="F273" s="244" t="s">
        <v>564</v>
      </c>
      <c r="G273" s="241"/>
      <c r="H273" s="243" t="s">
        <v>1</v>
      </c>
      <c r="I273" s="245"/>
      <c r="J273" s="241"/>
      <c r="K273" s="241"/>
      <c r="L273" s="246"/>
      <c r="M273" s="247"/>
      <c r="N273" s="248"/>
      <c r="O273" s="248"/>
      <c r="P273" s="248"/>
      <c r="Q273" s="248"/>
      <c r="R273" s="248"/>
      <c r="S273" s="248"/>
      <c r="T273" s="24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0" t="s">
        <v>233</v>
      </c>
      <c r="AU273" s="250" t="s">
        <v>88</v>
      </c>
      <c r="AV273" s="13" t="s">
        <v>86</v>
      </c>
      <c r="AW273" s="13" t="s">
        <v>35</v>
      </c>
      <c r="AX273" s="13" t="s">
        <v>79</v>
      </c>
      <c r="AY273" s="250" t="s">
        <v>140</v>
      </c>
    </row>
    <row r="274" s="14" customFormat="1">
      <c r="A274" s="14"/>
      <c r="B274" s="251"/>
      <c r="C274" s="252"/>
      <c r="D274" s="242" t="s">
        <v>233</v>
      </c>
      <c r="E274" s="253" t="s">
        <v>1</v>
      </c>
      <c r="F274" s="254" t="s">
        <v>1632</v>
      </c>
      <c r="G274" s="252"/>
      <c r="H274" s="255">
        <v>0.69599999999999995</v>
      </c>
      <c r="I274" s="256"/>
      <c r="J274" s="252"/>
      <c r="K274" s="252"/>
      <c r="L274" s="257"/>
      <c r="M274" s="258"/>
      <c r="N274" s="259"/>
      <c r="O274" s="259"/>
      <c r="P274" s="259"/>
      <c r="Q274" s="259"/>
      <c r="R274" s="259"/>
      <c r="S274" s="259"/>
      <c r="T274" s="26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1" t="s">
        <v>233</v>
      </c>
      <c r="AU274" s="261" t="s">
        <v>88</v>
      </c>
      <c r="AV274" s="14" t="s">
        <v>88</v>
      </c>
      <c r="AW274" s="14" t="s">
        <v>35</v>
      </c>
      <c r="AX274" s="14" t="s">
        <v>86</v>
      </c>
      <c r="AY274" s="261" t="s">
        <v>140</v>
      </c>
    </row>
    <row r="275" s="2" customFormat="1" ht="16.5" customHeight="1">
      <c r="A275" s="40"/>
      <c r="B275" s="41"/>
      <c r="C275" s="273" t="s">
        <v>527</v>
      </c>
      <c r="D275" s="273" t="s">
        <v>300</v>
      </c>
      <c r="E275" s="274" t="s">
        <v>720</v>
      </c>
      <c r="F275" s="275" t="s">
        <v>721</v>
      </c>
      <c r="G275" s="276" t="s">
        <v>231</v>
      </c>
      <c r="H275" s="277">
        <v>0.088999999999999996</v>
      </c>
      <c r="I275" s="278"/>
      <c r="J275" s="279">
        <f>ROUND(I275*H275,2)</f>
        <v>0</v>
      </c>
      <c r="K275" s="280"/>
      <c r="L275" s="281"/>
      <c r="M275" s="282" t="s">
        <v>1</v>
      </c>
      <c r="N275" s="283" t="s">
        <v>44</v>
      </c>
      <c r="O275" s="93"/>
      <c r="P275" s="229">
        <f>O275*H275</f>
        <v>0</v>
      </c>
      <c r="Q275" s="229">
        <v>0.55000000000000004</v>
      </c>
      <c r="R275" s="229">
        <f>Q275*H275</f>
        <v>0.04895</v>
      </c>
      <c r="S275" s="229">
        <v>0</v>
      </c>
      <c r="T275" s="230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31" t="s">
        <v>368</v>
      </c>
      <c r="AT275" s="231" t="s">
        <v>300</v>
      </c>
      <c r="AU275" s="231" t="s">
        <v>88</v>
      </c>
      <c r="AY275" s="19" t="s">
        <v>140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9" t="s">
        <v>86</v>
      </c>
      <c r="BK275" s="232">
        <f>ROUND(I275*H275,2)</f>
        <v>0</v>
      </c>
      <c r="BL275" s="19" t="s">
        <v>168</v>
      </c>
      <c r="BM275" s="231" t="s">
        <v>1633</v>
      </c>
    </row>
    <row r="276" s="13" customFormat="1">
      <c r="A276" s="13"/>
      <c r="B276" s="240"/>
      <c r="C276" s="241"/>
      <c r="D276" s="242" t="s">
        <v>233</v>
      </c>
      <c r="E276" s="243" t="s">
        <v>1</v>
      </c>
      <c r="F276" s="244" t="s">
        <v>564</v>
      </c>
      <c r="G276" s="241"/>
      <c r="H276" s="243" t="s">
        <v>1</v>
      </c>
      <c r="I276" s="245"/>
      <c r="J276" s="241"/>
      <c r="K276" s="241"/>
      <c r="L276" s="246"/>
      <c r="M276" s="247"/>
      <c r="N276" s="248"/>
      <c r="O276" s="248"/>
      <c r="P276" s="248"/>
      <c r="Q276" s="248"/>
      <c r="R276" s="248"/>
      <c r="S276" s="248"/>
      <c r="T276" s="24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0" t="s">
        <v>233</v>
      </c>
      <c r="AU276" s="250" t="s">
        <v>88</v>
      </c>
      <c r="AV276" s="13" t="s">
        <v>86</v>
      </c>
      <c r="AW276" s="13" t="s">
        <v>35</v>
      </c>
      <c r="AX276" s="13" t="s">
        <v>79</v>
      </c>
      <c r="AY276" s="250" t="s">
        <v>140</v>
      </c>
    </row>
    <row r="277" s="14" customFormat="1">
      <c r="A277" s="14"/>
      <c r="B277" s="251"/>
      <c r="C277" s="252"/>
      <c r="D277" s="242" t="s">
        <v>233</v>
      </c>
      <c r="E277" s="253" t="s">
        <v>1</v>
      </c>
      <c r="F277" s="254" t="s">
        <v>1634</v>
      </c>
      <c r="G277" s="252"/>
      <c r="H277" s="255">
        <v>0.088999999999999996</v>
      </c>
      <c r="I277" s="256"/>
      <c r="J277" s="252"/>
      <c r="K277" s="252"/>
      <c r="L277" s="257"/>
      <c r="M277" s="258"/>
      <c r="N277" s="259"/>
      <c r="O277" s="259"/>
      <c r="P277" s="259"/>
      <c r="Q277" s="259"/>
      <c r="R277" s="259"/>
      <c r="S277" s="259"/>
      <c r="T277" s="26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1" t="s">
        <v>233</v>
      </c>
      <c r="AU277" s="261" t="s">
        <v>88</v>
      </c>
      <c r="AV277" s="14" t="s">
        <v>88</v>
      </c>
      <c r="AW277" s="14" t="s">
        <v>35</v>
      </c>
      <c r="AX277" s="14" t="s">
        <v>86</v>
      </c>
      <c r="AY277" s="261" t="s">
        <v>140</v>
      </c>
    </row>
    <row r="278" s="2" customFormat="1" ht="24.15" customHeight="1">
      <c r="A278" s="40"/>
      <c r="B278" s="41"/>
      <c r="C278" s="219" t="s">
        <v>531</v>
      </c>
      <c r="D278" s="219" t="s">
        <v>141</v>
      </c>
      <c r="E278" s="220" t="s">
        <v>1635</v>
      </c>
      <c r="F278" s="221" t="s">
        <v>1636</v>
      </c>
      <c r="G278" s="222" t="s">
        <v>267</v>
      </c>
      <c r="H278" s="223">
        <v>29.414999999999999</v>
      </c>
      <c r="I278" s="224"/>
      <c r="J278" s="225">
        <f>ROUND(I278*H278,2)</f>
        <v>0</v>
      </c>
      <c r="K278" s="226"/>
      <c r="L278" s="46"/>
      <c r="M278" s="227" t="s">
        <v>1</v>
      </c>
      <c r="N278" s="228" t="s">
        <v>44</v>
      </c>
      <c r="O278" s="93"/>
      <c r="P278" s="229">
        <f>O278*H278</f>
        <v>0</v>
      </c>
      <c r="Q278" s="229">
        <v>0</v>
      </c>
      <c r="R278" s="229">
        <f>Q278*H278</f>
        <v>0</v>
      </c>
      <c r="S278" s="229">
        <v>0</v>
      </c>
      <c r="T278" s="230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31" t="s">
        <v>168</v>
      </c>
      <c r="AT278" s="231" t="s">
        <v>141</v>
      </c>
      <c r="AU278" s="231" t="s">
        <v>88</v>
      </c>
      <c r="AY278" s="19" t="s">
        <v>140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9" t="s">
        <v>86</v>
      </c>
      <c r="BK278" s="232">
        <f>ROUND(I278*H278,2)</f>
        <v>0</v>
      </c>
      <c r="BL278" s="19" t="s">
        <v>168</v>
      </c>
      <c r="BM278" s="231" t="s">
        <v>1637</v>
      </c>
    </row>
    <row r="279" s="13" customFormat="1">
      <c r="A279" s="13"/>
      <c r="B279" s="240"/>
      <c r="C279" s="241"/>
      <c r="D279" s="242" t="s">
        <v>233</v>
      </c>
      <c r="E279" s="243" t="s">
        <v>1</v>
      </c>
      <c r="F279" s="244" t="s">
        <v>564</v>
      </c>
      <c r="G279" s="241"/>
      <c r="H279" s="243" t="s">
        <v>1</v>
      </c>
      <c r="I279" s="245"/>
      <c r="J279" s="241"/>
      <c r="K279" s="241"/>
      <c r="L279" s="246"/>
      <c r="M279" s="247"/>
      <c r="N279" s="248"/>
      <c r="O279" s="248"/>
      <c r="P279" s="248"/>
      <c r="Q279" s="248"/>
      <c r="R279" s="248"/>
      <c r="S279" s="248"/>
      <c r="T279" s="24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0" t="s">
        <v>233</v>
      </c>
      <c r="AU279" s="250" t="s">
        <v>88</v>
      </c>
      <c r="AV279" s="13" t="s">
        <v>86</v>
      </c>
      <c r="AW279" s="13" t="s">
        <v>35</v>
      </c>
      <c r="AX279" s="13" t="s">
        <v>79</v>
      </c>
      <c r="AY279" s="250" t="s">
        <v>140</v>
      </c>
    </row>
    <row r="280" s="14" customFormat="1">
      <c r="A280" s="14"/>
      <c r="B280" s="251"/>
      <c r="C280" s="252"/>
      <c r="D280" s="242" t="s">
        <v>233</v>
      </c>
      <c r="E280" s="253" t="s">
        <v>1</v>
      </c>
      <c r="F280" s="254" t="s">
        <v>1603</v>
      </c>
      <c r="G280" s="252"/>
      <c r="H280" s="255">
        <v>29.414999999999999</v>
      </c>
      <c r="I280" s="256"/>
      <c r="J280" s="252"/>
      <c r="K280" s="252"/>
      <c r="L280" s="257"/>
      <c r="M280" s="258"/>
      <c r="N280" s="259"/>
      <c r="O280" s="259"/>
      <c r="P280" s="259"/>
      <c r="Q280" s="259"/>
      <c r="R280" s="259"/>
      <c r="S280" s="259"/>
      <c r="T280" s="26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1" t="s">
        <v>233</v>
      </c>
      <c r="AU280" s="261" t="s">
        <v>88</v>
      </c>
      <c r="AV280" s="14" t="s">
        <v>88</v>
      </c>
      <c r="AW280" s="14" t="s">
        <v>35</v>
      </c>
      <c r="AX280" s="14" t="s">
        <v>86</v>
      </c>
      <c r="AY280" s="261" t="s">
        <v>140</v>
      </c>
    </row>
    <row r="281" s="2" customFormat="1" ht="21.75" customHeight="1">
      <c r="A281" s="40"/>
      <c r="B281" s="41"/>
      <c r="C281" s="273" t="s">
        <v>536</v>
      </c>
      <c r="D281" s="273" t="s">
        <v>300</v>
      </c>
      <c r="E281" s="274" t="s">
        <v>1638</v>
      </c>
      <c r="F281" s="275" t="s">
        <v>1639</v>
      </c>
      <c r="G281" s="276" t="s">
        <v>231</v>
      </c>
      <c r="H281" s="277">
        <v>0.73499999999999999</v>
      </c>
      <c r="I281" s="278"/>
      <c r="J281" s="279">
        <f>ROUND(I281*H281,2)</f>
        <v>0</v>
      </c>
      <c r="K281" s="280"/>
      <c r="L281" s="281"/>
      <c r="M281" s="282" t="s">
        <v>1</v>
      </c>
      <c r="N281" s="283" t="s">
        <v>44</v>
      </c>
      <c r="O281" s="93"/>
      <c r="P281" s="229">
        <f>O281*H281</f>
        <v>0</v>
      </c>
      <c r="Q281" s="229">
        <v>0.55000000000000004</v>
      </c>
      <c r="R281" s="229">
        <f>Q281*H281</f>
        <v>0.40425</v>
      </c>
      <c r="S281" s="229">
        <v>0</v>
      </c>
      <c r="T281" s="230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31" t="s">
        <v>368</v>
      </c>
      <c r="AT281" s="231" t="s">
        <v>300</v>
      </c>
      <c r="AU281" s="231" t="s">
        <v>88</v>
      </c>
      <c r="AY281" s="19" t="s">
        <v>140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9" t="s">
        <v>86</v>
      </c>
      <c r="BK281" s="232">
        <f>ROUND(I281*H281,2)</f>
        <v>0</v>
      </c>
      <c r="BL281" s="19" t="s">
        <v>168</v>
      </c>
      <c r="BM281" s="231" t="s">
        <v>1640</v>
      </c>
    </row>
    <row r="282" s="13" customFormat="1">
      <c r="A282" s="13"/>
      <c r="B282" s="240"/>
      <c r="C282" s="241"/>
      <c r="D282" s="242" t="s">
        <v>233</v>
      </c>
      <c r="E282" s="243" t="s">
        <v>1</v>
      </c>
      <c r="F282" s="244" t="s">
        <v>564</v>
      </c>
      <c r="G282" s="241"/>
      <c r="H282" s="243" t="s">
        <v>1</v>
      </c>
      <c r="I282" s="245"/>
      <c r="J282" s="241"/>
      <c r="K282" s="241"/>
      <c r="L282" s="246"/>
      <c r="M282" s="247"/>
      <c r="N282" s="248"/>
      <c r="O282" s="248"/>
      <c r="P282" s="248"/>
      <c r="Q282" s="248"/>
      <c r="R282" s="248"/>
      <c r="S282" s="248"/>
      <c r="T282" s="24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0" t="s">
        <v>233</v>
      </c>
      <c r="AU282" s="250" t="s">
        <v>88</v>
      </c>
      <c r="AV282" s="13" t="s">
        <v>86</v>
      </c>
      <c r="AW282" s="13" t="s">
        <v>35</v>
      </c>
      <c r="AX282" s="13" t="s">
        <v>79</v>
      </c>
      <c r="AY282" s="250" t="s">
        <v>140</v>
      </c>
    </row>
    <row r="283" s="14" customFormat="1">
      <c r="A283" s="14"/>
      <c r="B283" s="251"/>
      <c r="C283" s="252"/>
      <c r="D283" s="242" t="s">
        <v>233</v>
      </c>
      <c r="E283" s="253" t="s">
        <v>1</v>
      </c>
      <c r="F283" s="254" t="s">
        <v>1641</v>
      </c>
      <c r="G283" s="252"/>
      <c r="H283" s="255">
        <v>0.73499999999999999</v>
      </c>
      <c r="I283" s="256"/>
      <c r="J283" s="252"/>
      <c r="K283" s="252"/>
      <c r="L283" s="257"/>
      <c r="M283" s="258"/>
      <c r="N283" s="259"/>
      <c r="O283" s="259"/>
      <c r="P283" s="259"/>
      <c r="Q283" s="259"/>
      <c r="R283" s="259"/>
      <c r="S283" s="259"/>
      <c r="T283" s="26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1" t="s">
        <v>233</v>
      </c>
      <c r="AU283" s="261" t="s">
        <v>88</v>
      </c>
      <c r="AV283" s="14" t="s">
        <v>88</v>
      </c>
      <c r="AW283" s="14" t="s">
        <v>35</v>
      </c>
      <c r="AX283" s="14" t="s">
        <v>86</v>
      </c>
      <c r="AY283" s="261" t="s">
        <v>140</v>
      </c>
    </row>
    <row r="284" s="2" customFormat="1" ht="24.15" customHeight="1">
      <c r="A284" s="40"/>
      <c r="B284" s="41"/>
      <c r="C284" s="219" t="s">
        <v>540</v>
      </c>
      <c r="D284" s="219" t="s">
        <v>141</v>
      </c>
      <c r="E284" s="220" t="s">
        <v>1642</v>
      </c>
      <c r="F284" s="221" t="s">
        <v>1643</v>
      </c>
      <c r="G284" s="222" t="s">
        <v>247</v>
      </c>
      <c r="H284" s="223">
        <v>0.83599999999999997</v>
      </c>
      <c r="I284" s="224"/>
      <c r="J284" s="225">
        <f>ROUND(I284*H284,2)</f>
        <v>0</v>
      </c>
      <c r="K284" s="226"/>
      <c r="L284" s="46"/>
      <c r="M284" s="227" t="s">
        <v>1</v>
      </c>
      <c r="N284" s="228" t="s">
        <v>44</v>
      </c>
      <c r="O284" s="93"/>
      <c r="P284" s="229">
        <f>O284*H284</f>
        <v>0</v>
      </c>
      <c r="Q284" s="229">
        <v>0</v>
      </c>
      <c r="R284" s="229">
        <f>Q284*H284</f>
        <v>0</v>
      </c>
      <c r="S284" s="229">
        <v>0</v>
      </c>
      <c r="T284" s="230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31" t="s">
        <v>168</v>
      </c>
      <c r="AT284" s="231" t="s">
        <v>141</v>
      </c>
      <c r="AU284" s="231" t="s">
        <v>88</v>
      </c>
      <c r="AY284" s="19" t="s">
        <v>140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9" t="s">
        <v>86</v>
      </c>
      <c r="BK284" s="232">
        <f>ROUND(I284*H284,2)</f>
        <v>0</v>
      </c>
      <c r="BL284" s="19" t="s">
        <v>168</v>
      </c>
      <c r="BM284" s="231" t="s">
        <v>1644</v>
      </c>
    </row>
    <row r="285" s="12" customFormat="1" ht="22.8" customHeight="1">
      <c r="A285" s="12"/>
      <c r="B285" s="205"/>
      <c r="C285" s="206"/>
      <c r="D285" s="207" t="s">
        <v>78</v>
      </c>
      <c r="E285" s="233" t="s">
        <v>738</v>
      </c>
      <c r="F285" s="233" t="s">
        <v>739</v>
      </c>
      <c r="G285" s="206"/>
      <c r="H285" s="206"/>
      <c r="I285" s="209"/>
      <c r="J285" s="234">
        <f>BK285</f>
        <v>0</v>
      </c>
      <c r="K285" s="206"/>
      <c r="L285" s="211"/>
      <c r="M285" s="212"/>
      <c r="N285" s="213"/>
      <c r="O285" s="213"/>
      <c r="P285" s="214">
        <f>SUM(P286:P288)</f>
        <v>0</v>
      </c>
      <c r="Q285" s="213"/>
      <c r="R285" s="214">
        <f>SUM(R286:R288)</f>
        <v>0.25254949999999998</v>
      </c>
      <c r="S285" s="213"/>
      <c r="T285" s="215">
        <f>SUM(T286:T288)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6" t="s">
        <v>88</v>
      </c>
      <c r="AT285" s="217" t="s">
        <v>78</v>
      </c>
      <c r="AU285" s="217" t="s">
        <v>86</v>
      </c>
      <c r="AY285" s="216" t="s">
        <v>140</v>
      </c>
      <c r="BK285" s="218">
        <f>SUM(BK286:BK288)</f>
        <v>0</v>
      </c>
    </row>
    <row r="286" s="2" customFormat="1" ht="24.15" customHeight="1">
      <c r="A286" s="40"/>
      <c r="B286" s="41"/>
      <c r="C286" s="219" t="s">
        <v>544</v>
      </c>
      <c r="D286" s="219" t="s">
        <v>141</v>
      </c>
      <c r="E286" s="220" t="s">
        <v>1368</v>
      </c>
      <c r="F286" s="221" t="s">
        <v>1369</v>
      </c>
      <c r="G286" s="222" t="s">
        <v>267</v>
      </c>
      <c r="H286" s="223">
        <v>20.649999999999999</v>
      </c>
      <c r="I286" s="224"/>
      <c r="J286" s="225">
        <f>ROUND(I286*H286,2)</f>
        <v>0</v>
      </c>
      <c r="K286" s="226"/>
      <c r="L286" s="46"/>
      <c r="M286" s="227" t="s">
        <v>1</v>
      </c>
      <c r="N286" s="228" t="s">
        <v>44</v>
      </c>
      <c r="O286" s="93"/>
      <c r="P286" s="229">
        <f>O286*H286</f>
        <v>0</v>
      </c>
      <c r="Q286" s="229">
        <v>0.01223</v>
      </c>
      <c r="R286" s="229">
        <f>Q286*H286</f>
        <v>0.25254949999999998</v>
      </c>
      <c r="S286" s="229">
        <v>0</v>
      </c>
      <c r="T286" s="230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31" t="s">
        <v>168</v>
      </c>
      <c r="AT286" s="231" t="s">
        <v>141</v>
      </c>
      <c r="AU286" s="231" t="s">
        <v>88</v>
      </c>
      <c r="AY286" s="19" t="s">
        <v>140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9" t="s">
        <v>86</v>
      </c>
      <c r="BK286" s="232">
        <f>ROUND(I286*H286,2)</f>
        <v>0</v>
      </c>
      <c r="BL286" s="19" t="s">
        <v>168</v>
      </c>
      <c r="BM286" s="231" t="s">
        <v>1645</v>
      </c>
    </row>
    <row r="287" s="14" customFormat="1">
      <c r="A287" s="14"/>
      <c r="B287" s="251"/>
      <c r="C287" s="252"/>
      <c r="D287" s="242" t="s">
        <v>233</v>
      </c>
      <c r="E287" s="253" t="s">
        <v>1</v>
      </c>
      <c r="F287" s="254" t="s">
        <v>1581</v>
      </c>
      <c r="G287" s="252"/>
      <c r="H287" s="255">
        <v>20.649999999999999</v>
      </c>
      <c r="I287" s="256"/>
      <c r="J287" s="252"/>
      <c r="K287" s="252"/>
      <c r="L287" s="257"/>
      <c r="M287" s="258"/>
      <c r="N287" s="259"/>
      <c r="O287" s="259"/>
      <c r="P287" s="259"/>
      <c r="Q287" s="259"/>
      <c r="R287" s="259"/>
      <c r="S287" s="259"/>
      <c r="T287" s="26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1" t="s">
        <v>233</v>
      </c>
      <c r="AU287" s="261" t="s">
        <v>88</v>
      </c>
      <c r="AV287" s="14" t="s">
        <v>88</v>
      </c>
      <c r="AW287" s="14" t="s">
        <v>35</v>
      </c>
      <c r="AX287" s="14" t="s">
        <v>86</v>
      </c>
      <c r="AY287" s="261" t="s">
        <v>140</v>
      </c>
    </row>
    <row r="288" s="2" customFormat="1" ht="24.15" customHeight="1">
      <c r="A288" s="40"/>
      <c r="B288" s="41"/>
      <c r="C288" s="219" t="s">
        <v>548</v>
      </c>
      <c r="D288" s="219" t="s">
        <v>141</v>
      </c>
      <c r="E288" s="220" t="s">
        <v>1646</v>
      </c>
      <c r="F288" s="221" t="s">
        <v>1647</v>
      </c>
      <c r="G288" s="222" t="s">
        <v>247</v>
      </c>
      <c r="H288" s="223">
        <v>0.253</v>
      </c>
      <c r="I288" s="224"/>
      <c r="J288" s="225">
        <f>ROUND(I288*H288,2)</f>
        <v>0</v>
      </c>
      <c r="K288" s="226"/>
      <c r="L288" s="46"/>
      <c r="M288" s="227" t="s">
        <v>1</v>
      </c>
      <c r="N288" s="228" t="s">
        <v>44</v>
      </c>
      <c r="O288" s="93"/>
      <c r="P288" s="229">
        <f>O288*H288</f>
        <v>0</v>
      </c>
      <c r="Q288" s="229">
        <v>0</v>
      </c>
      <c r="R288" s="229">
        <f>Q288*H288</f>
        <v>0</v>
      </c>
      <c r="S288" s="229">
        <v>0</v>
      </c>
      <c r="T288" s="230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31" t="s">
        <v>168</v>
      </c>
      <c r="AT288" s="231" t="s">
        <v>141</v>
      </c>
      <c r="AU288" s="231" t="s">
        <v>88</v>
      </c>
      <c r="AY288" s="19" t="s">
        <v>140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9" t="s">
        <v>86</v>
      </c>
      <c r="BK288" s="232">
        <f>ROUND(I288*H288,2)</f>
        <v>0</v>
      </c>
      <c r="BL288" s="19" t="s">
        <v>168</v>
      </c>
      <c r="BM288" s="231" t="s">
        <v>1648</v>
      </c>
    </row>
    <row r="289" s="12" customFormat="1" ht="22.8" customHeight="1">
      <c r="A289" s="12"/>
      <c r="B289" s="205"/>
      <c r="C289" s="206"/>
      <c r="D289" s="207" t="s">
        <v>78</v>
      </c>
      <c r="E289" s="233" t="s">
        <v>759</v>
      </c>
      <c r="F289" s="233" t="s">
        <v>760</v>
      </c>
      <c r="G289" s="206"/>
      <c r="H289" s="206"/>
      <c r="I289" s="209"/>
      <c r="J289" s="234">
        <f>BK289</f>
        <v>0</v>
      </c>
      <c r="K289" s="206"/>
      <c r="L289" s="211"/>
      <c r="M289" s="212"/>
      <c r="N289" s="213"/>
      <c r="O289" s="213"/>
      <c r="P289" s="214">
        <f>SUM(P290:P299)</f>
        <v>0</v>
      </c>
      <c r="Q289" s="213"/>
      <c r="R289" s="214">
        <f>SUM(R290:R299)</f>
        <v>0.090305999999999997</v>
      </c>
      <c r="S289" s="213"/>
      <c r="T289" s="215">
        <f>SUM(T290:T299)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16" t="s">
        <v>88</v>
      </c>
      <c r="AT289" s="217" t="s">
        <v>78</v>
      </c>
      <c r="AU289" s="217" t="s">
        <v>86</v>
      </c>
      <c r="AY289" s="216" t="s">
        <v>140</v>
      </c>
      <c r="BK289" s="218">
        <f>SUM(BK290:BK299)</f>
        <v>0</v>
      </c>
    </row>
    <row r="290" s="2" customFormat="1" ht="24.15" customHeight="1">
      <c r="A290" s="40"/>
      <c r="B290" s="41"/>
      <c r="C290" s="219" t="s">
        <v>552</v>
      </c>
      <c r="D290" s="219" t="s">
        <v>141</v>
      </c>
      <c r="E290" s="220" t="s">
        <v>1649</v>
      </c>
      <c r="F290" s="221" t="s">
        <v>1650</v>
      </c>
      <c r="G290" s="222" t="s">
        <v>320</v>
      </c>
      <c r="H290" s="223">
        <v>7.4000000000000004</v>
      </c>
      <c r="I290" s="224"/>
      <c r="J290" s="225">
        <f>ROUND(I290*H290,2)</f>
        <v>0</v>
      </c>
      <c r="K290" s="226"/>
      <c r="L290" s="46"/>
      <c r="M290" s="227" t="s">
        <v>1</v>
      </c>
      <c r="N290" s="228" t="s">
        <v>44</v>
      </c>
      <c r="O290" s="93"/>
      <c r="P290" s="229">
        <f>O290*H290</f>
        <v>0</v>
      </c>
      <c r="Q290" s="229">
        <v>0.0013400000000000001</v>
      </c>
      <c r="R290" s="229">
        <f>Q290*H290</f>
        <v>0.0099160000000000012</v>
      </c>
      <c r="S290" s="229">
        <v>0</v>
      </c>
      <c r="T290" s="230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31" t="s">
        <v>168</v>
      </c>
      <c r="AT290" s="231" t="s">
        <v>141</v>
      </c>
      <c r="AU290" s="231" t="s">
        <v>88</v>
      </c>
      <c r="AY290" s="19" t="s">
        <v>140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9" t="s">
        <v>86</v>
      </c>
      <c r="BK290" s="232">
        <f>ROUND(I290*H290,2)</f>
        <v>0</v>
      </c>
      <c r="BL290" s="19" t="s">
        <v>168</v>
      </c>
      <c r="BM290" s="231" t="s">
        <v>1651</v>
      </c>
    </row>
    <row r="291" s="13" customFormat="1">
      <c r="A291" s="13"/>
      <c r="B291" s="240"/>
      <c r="C291" s="241"/>
      <c r="D291" s="242" t="s">
        <v>233</v>
      </c>
      <c r="E291" s="243" t="s">
        <v>1</v>
      </c>
      <c r="F291" s="244" t="s">
        <v>564</v>
      </c>
      <c r="G291" s="241"/>
      <c r="H291" s="243" t="s">
        <v>1</v>
      </c>
      <c r="I291" s="245"/>
      <c r="J291" s="241"/>
      <c r="K291" s="241"/>
      <c r="L291" s="246"/>
      <c r="M291" s="247"/>
      <c r="N291" s="248"/>
      <c r="O291" s="248"/>
      <c r="P291" s="248"/>
      <c r="Q291" s="248"/>
      <c r="R291" s="248"/>
      <c r="S291" s="248"/>
      <c r="T291" s="24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0" t="s">
        <v>233</v>
      </c>
      <c r="AU291" s="250" t="s">
        <v>88</v>
      </c>
      <c r="AV291" s="13" t="s">
        <v>86</v>
      </c>
      <c r="AW291" s="13" t="s">
        <v>35</v>
      </c>
      <c r="AX291" s="13" t="s">
        <v>79</v>
      </c>
      <c r="AY291" s="250" t="s">
        <v>140</v>
      </c>
    </row>
    <row r="292" s="14" customFormat="1">
      <c r="A292" s="14"/>
      <c r="B292" s="251"/>
      <c r="C292" s="252"/>
      <c r="D292" s="242" t="s">
        <v>233</v>
      </c>
      <c r="E292" s="253" t="s">
        <v>1</v>
      </c>
      <c r="F292" s="254" t="s">
        <v>1652</v>
      </c>
      <c r="G292" s="252"/>
      <c r="H292" s="255">
        <v>7.4000000000000004</v>
      </c>
      <c r="I292" s="256"/>
      <c r="J292" s="252"/>
      <c r="K292" s="252"/>
      <c r="L292" s="257"/>
      <c r="M292" s="258"/>
      <c r="N292" s="259"/>
      <c r="O292" s="259"/>
      <c r="P292" s="259"/>
      <c r="Q292" s="259"/>
      <c r="R292" s="259"/>
      <c r="S292" s="259"/>
      <c r="T292" s="26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1" t="s">
        <v>233</v>
      </c>
      <c r="AU292" s="261" t="s">
        <v>88</v>
      </c>
      <c r="AV292" s="14" t="s">
        <v>88</v>
      </c>
      <c r="AW292" s="14" t="s">
        <v>35</v>
      </c>
      <c r="AX292" s="14" t="s">
        <v>86</v>
      </c>
      <c r="AY292" s="261" t="s">
        <v>140</v>
      </c>
    </row>
    <row r="293" s="2" customFormat="1" ht="24.15" customHeight="1">
      <c r="A293" s="40"/>
      <c r="B293" s="41"/>
      <c r="C293" s="219" t="s">
        <v>556</v>
      </c>
      <c r="D293" s="219" t="s">
        <v>141</v>
      </c>
      <c r="E293" s="220" t="s">
        <v>1372</v>
      </c>
      <c r="F293" s="221" t="s">
        <v>1373</v>
      </c>
      <c r="G293" s="222" t="s">
        <v>320</v>
      </c>
      <c r="H293" s="223">
        <v>7.9500000000000002</v>
      </c>
      <c r="I293" s="224"/>
      <c r="J293" s="225">
        <f>ROUND(I293*H293,2)</f>
        <v>0</v>
      </c>
      <c r="K293" s="226"/>
      <c r="L293" s="46"/>
      <c r="M293" s="227" t="s">
        <v>1</v>
      </c>
      <c r="N293" s="228" t="s">
        <v>44</v>
      </c>
      <c r="O293" s="93"/>
      <c r="P293" s="229">
        <f>O293*H293</f>
        <v>0</v>
      </c>
      <c r="Q293" s="229">
        <v>0.0058599999999999998</v>
      </c>
      <c r="R293" s="229">
        <f>Q293*H293</f>
        <v>0.046586999999999996</v>
      </c>
      <c r="S293" s="229">
        <v>0</v>
      </c>
      <c r="T293" s="230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31" t="s">
        <v>168</v>
      </c>
      <c r="AT293" s="231" t="s">
        <v>141</v>
      </c>
      <c r="AU293" s="231" t="s">
        <v>88</v>
      </c>
      <c r="AY293" s="19" t="s">
        <v>140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9" t="s">
        <v>86</v>
      </c>
      <c r="BK293" s="232">
        <f>ROUND(I293*H293,2)</f>
        <v>0</v>
      </c>
      <c r="BL293" s="19" t="s">
        <v>168</v>
      </c>
      <c r="BM293" s="231" t="s">
        <v>1653</v>
      </c>
    </row>
    <row r="294" s="2" customFormat="1" ht="24.15" customHeight="1">
      <c r="A294" s="40"/>
      <c r="B294" s="41"/>
      <c r="C294" s="219" t="s">
        <v>560</v>
      </c>
      <c r="D294" s="219" t="s">
        <v>141</v>
      </c>
      <c r="E294" s="220" t="s">
        <v>772</v>
      </c>
      <c r="F294" s="221" t="s">
        <v>773</v>
      </c>
      <c r="G294" s="222" t="s">
        <v>320</v>
      </c>
      <c r="H294" s="223">
        <v>2.3999999999999999</v>
      </c>
      <c r="I294" s="224"/>
      <c r="J294" s="225">
        <f>ROUND(I294*H294,2)</f>
        <v>0</v>
      </c>
      <c r="K294" s="226"/>
      <c r="L294" s="46"/>
      <c r="M294" s="227" t="s">
        <v>1</v>
      </c>
      <c r="N294" s="228" t="s">
        <v>44</v>
      </c>
      <c r="O294" s="93"/>
      <c r="P294" s="229">
        <f>O294*H294</f>
        <v>0</v>
      </c>
      <c r="Q294" s="229">
        <v>0</v>
      </c>
      <c r="R294" s="229">
        <f>Q294*H294</f>
        <v>0</v>
      </c>
      <c r="S294" s="229">
        <v>0</v>
      </c>
      <c r="T294" s="230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31" t="s">
        <v>168</v>
      </c>
      <c r="AT294" s="231" t="s">
        <v>141</v>
      </c>
      <c r="AU294" s="231" t="s">
        <v>88</v>
      </c>
      <c r="AY294" s="19" t="s">
        <v>140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19" t="s">
        <v>86</v>
      </c>
      <c r="BK294" s="232">
        <f>ROUND(I294*H294,2)</f>
        <v>0</v>
      </c>
      <c r="BL294" s="19" t="s">
        <v>168</v>
      </c>
      <c r="BM294" s="231" t="s">
        <v>1654</v>
      </c>
    </row>
    <row r="295" s="2" customFormat="1" ht="16.5" customHeight="1">
      <c r="A295" s="40"/>
      <c r="B295" s="41"/>
      <c r="C295" s="219" t="s">
        <v>566</v>
      </c>
      <c r="D295" s="219" t="s">
        <v>141</v>
      </c>
      <c r="E295" s="220" t="s">
        <v>779</v>
      </c>
      <c r="F295" s="221" t="s">
        <v>780</v>
      </c>
      <c r="G295" s="222" t="s">
        <v>320</v>
      </c>
      <c r="H295" s="223">
        <v>3.1000000000000001</v>
      </c>
      <c r="I295" s="224"/>
      <c r="J295" s="225">
        <f>ROUND(I295*H295,2)</f>
        <v>0</v>
      </c>
      <c r="K295" s="226"/>
      <c r="L295" s="46"/>
      <c r="M295" s="227" t="s">
        <v>1</v>
      </c>
      <c r="N295" s="228" t="s">
        <v>44</v>
      </c>
      <c r="O295" s="93"/>
      <c r="P295" s="229">
        <f>O295*H295</f>
        <v>0</v>
      </c>
      <c r="Q295" s="229">
        <v>0</v>
      </c>
      <c r="R295" s="229">
        <f>Q295*H295</f>
        <v>0</v>
      </c>
      <c r="S295" s="229">
        <v>0</v>
      </c>
      <c r="T295" s="230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31" t="s">
        <v>168</v>
      </c>
      <c r="AT295" s="231" t="s">
        <v>141</v>
      </c>
      <c r="AU295" s="231" t="s">
        <v>88</v>
      </c>
      <c r="AY295" s="19" t="s">
        <v>140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9" t="s">
        <v>86</v>
      </c>
      <c r="BK295" s="232">
        <f>ROUND(I295*H295,2)</f>
        <v>0</v>
      </c>
      <c r="BL295" s="19" t="s">
        <v>168</v>
      </c>
      <c r="BM295" s="231" t="s">
        <v>1655</v>
      </c>
    </row>
    <row r="296" s="2" customFormat="1" ht="16.5" customHeight="1">
      <c r="A296" s="40"/>
      <c r="B296" s="41"/>
      <c r="C296" s="273" t="s">
        <v>570</v>
      </c>
      <c r="D296" s="273" t="s">
        <v>300</v>
      </c>
      <c r="E296" s="274" t="s">
        <v>783</v>
      </c>
      <c r="F296" s="275" t="s">
        <v>784</v>
      </c>
      <c r="G296" s="276" t="s">
        <v>320</v>
      </c>
      <c r="H296" s="277">
        <v>3.1000000000000001</v>
      </c>
      <c r="I296" s="278"/>
      <c r="J296" s="279">
        <f>ROUND(I296*H296,2)</f>
        <v>0</v>
      </c>
      <c r="K296" s="280"/>
      <c r="L296" s="281"/>
      <c r="M296" s="282" t="s">
        <v>1</v>
      </c>
      <c r="N296" s="283" t="s">
        <v>44</v>
      </c>
      <c r="O296" s="93"/>
      <c r="P296" s="229">
        <f>O296*H296</f>
        <v>0</v>
      </c>
      <c r="Q296" s="229">
        <v>0.00164</v>
      </c>
      <c r="R296" s="229">
        <f>Q296*H296</f>
        <v>0.005084</v>
      </c>
      <c r="S296" s="229">
        <v>0</v>
      </c>
      <c r="T296" s="230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31" t="s">
        <v>368</v>
      </c>
      <c r="AT296" s="231" t="s">
        <v>300</v>
      </c>
      <c r="AU296" s="231" t="s">
        <v>88</v>
      </c>
      <c r="AY296" s="19" t="s">
        <v>140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9" t="s">
        <v>86</v>
      </c>
      <c r="BK296" s="232">
        <f>ROUND(I296*H296,2)</f>
        <v>0</v>
      </c>
      <c r="BL296" s="19" t="s">
        <v>168</v>
      </c>
      <c r="BM296" s="231" t="s">
        <v>1656</v>
      </c>
    </row>
    <row r="297" s="2" customFormat="1" ht="21.75" customHeight="1">
      <c r="A297" s="40"/>
      <c r="B297" s="41"/>
      <c r="C297" s="219" t="s">
        <v>577</v>
      </c>
      <c r="D297" s="219" t="s">
        <v>141</v>
      </c>
      <c r="E297" s="220" t="s">
        <v>787</v>
      </c>
      <c r="F297" s="221" t="s">
        <v>788</v>
      </c>
      <c r="G297" s="222" t="s">
        <v>320</v>
      </c>
      <c r="H297" s="223">
        <v>7.9500000000000002</v>
      </c>
      <c r="I297" s="224"/>
      <c r="J297" s="225">
        <f>ROUND(I297*H297,2)</f>
        <v>0</v>
      </c>
      <c r="K297" s="226"/>
      <c r="L297" s="46"/>
      <c r="M297" s="227" t="s">
        <v>1</v>
      </c>
      <c r="N297" s="228" t="s">
        <v>44</v>
      </c>
      <c r="O297" s="93"/>
      <c r="P297" s="229">
        <f>O297*H297</f>
        <v>0</v>
      </c>
      <c r="Q297" s="229">
        <v>0.0032200000000000002</v>
      </c>
      <c r="R297" s="229">
        <f>Q297*H297</f>
        <v>0.025599000000000004</v>
      </c>
      <c r="S297" s="229">
        <v>0</v>
      </c>
      <c r="T297" s="230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31" t="s">
        <v>168</v>
      </c>
      <c r="AT297" s="231" t="s">
        <v>141</v>
      </c>
      <c r="AU297" s="231" t="s">
        <v>88</v>
      </c>
      <c r="AY297" s="19" t="s">
        <v>140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19" t="s">
        <v>86</v>
      </c>
      <c r="BK297" s="232">
        <f>ROUND(I297*H297,2)</f>
        <v>0</v>
      </c>
      <c r="BL297" s="19" t="s">
        <v>168</v>
      </c>
      <c r="BM297" s="231" t="s">
        <v>1657</v>
      </c>
    </row>
    <row r="298" s="2" customFormat="1" ht="24.15" customHeight="1">
      <c r="A298" s="40"/>
      <c r="B298" s="41"/>
      <c r="C298" s="219" t="s">
        <v>584</v>
      </c>
      <c r="D298" s="219" t="s">
        <v>141</v>
      </c>
      <c r="E298" s="220" t="s">
        <v>1384</v>
      </c>
      <c r="F298" s="221" t="s">
        <v>1385</v>
      </c>
      <c r="G298" s="222" t="s">
        <v>289</v>
      </c>
      <c r="H298" s="223">
        <v>1</v>
      </c>
      <c r="I298" s="224"/>
      <c r="J298" s="225">
        <f>ROUND(I298*H298,2)</f>
        <v>0</v>
      </c>
      <c r="K298" s="226"/>
      <c r="L298" s="46"/>
      <c r="M298" s="227" t="s">
        <v>1</v>
      </c>
      <c r="N298" s="228" t="s">
        <v>44</v>
      </c>
      <c r="O298" s="93"/>
      <c r="P298" s="229">
        <f>O298*H298</f>
        <v>0</v>
      </c>
      <c r="Q298" s="229">
        <v>0.0031199999999999999</v>
      </c>
      <c r="R298" s="229">
        <f>Q298*H298</f>
        <v>0.0031199999999999999</v>
      </c>
      <c r="S298" s="229">
        <v>0</v>
      </c>
      <c r="T298" s="230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31" t="s">
        <v>168</v>
      </c>
      <c r="AT298" s="231" t="s">
        <v>141</v>
      </c>
      <c r="AU298" s="231" t="s">
        <v>88</v>
      </c>
      <c r="AY298" s="19" t="s">
        <v>140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9" t="s">
        <v>86</v>
      </c>
      <c r="BK298" s="232">
        <f>ROUND(I298*H298,2)</f>
        <v>0</v>
      </c>
      <c r="BL298" s="19" t="s">
        <v>168</v>
      </c>
      <c r="BM298" s="231" t="s">
        <v>1658</v>
      </c>
    </row>
    <row r="299" s="2" customFormat="1" ht="24.15" customHeight="1">
      <c r="A299" s="40"/>
      <c r="B299" s="41"/>
      <c r="C299" s="219" t="s">
        <v>590</v>
      </c>
      <c r="D299" s="219" t="s">
        <v>141</v>
      </c>
      <c r="E299" s="220" t="s">
        <v>1659</v>
      </c>
      <c r="F299" s="221" t="s">
        <v>1660</v>
      </c>
      <c r="G299" s="222" t="s">
        <v>247</v>
      </c>
      <c r="H299" s="223">
        <v>0.089999999999999997</v>
      </c>
      <c r="I299" s="224"/>
      <c r="J299" s="225">
        <f>ROUND(I299*H299,2)</f>
        <v>0</v>
      </c>
      <c r="K299" s="226"/>
      <c r="L299" s="46"/>
      <c r="M299" s="227" t="s">
        <v>1</v>
      </c>
      <c r="N299" s="228" t="s">
        <v>44</v>
      </c>
      <c r="O299" s="93"/>
      <c r="P299" s="229">
        <f>O299*H299</f>
        <v>0</v>
      </c>
      <c r="Q299" s="229">
        <v>0</v>
      </c>
      <c r="R299" s="229">
        <f>Q299*H299</f>
        <v>0</v>
      </c>
      <c r="S299" s="229">
        <v>0</v>
      </c>
      <c r="T299" s="230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31" t="s">
        <v>168</v>
      </c>
      <c r="AT299" s="231" t="s">
        <v>141</v>
      </c>
      <c r="AU299" s="231" t="s">
        <v>88</v>
      </c>
      <c r="AY299" s="19" t="s">
        <v>140</v>
      </c>
      <c r="BE299" s="232">
        <f>IF(N299="základní",J299,0)</f>
        <v>0</v>
      </c>
      <c r="BF299" s="232">
        <f>IF(N299="snížená",J299,0)</f>
        <v>0</v>
      </c>
      <c r="BG299" s="232">
        <f>IF(N299="zákl. přenesená",J299,0)</f>
        <v>0</v>
      </c>
      <c r="BH299" s="232">
        <f>IF(N299="sníž. přenesená",J299,0)</f>
        <v>0</v>
      </c>
      <c r="BI299" s="232">
        <f>IF(N299="nulová",J299,0)</f>
        <v>0</v>
      </c>
      <c r="BJ299" s="19" t="s">
        <v>86</v>
      </c>
      <c r="BK299" s="232">
        <f>ROUND(I299*H299,2)</f>
        <v>0</v>
      </c>
      <c r="BL299" s="19" t="s">
        <v>168</v>
      </c>
      <c r="BM299" s="231" t="s">
        <v>1661</v>
      </c>
    </row>
    <row r="300" s="12" customFormat="1" ht="22.8" customHeight="1">
      <c r="A300" s="12"/>
      <c r="B300" s="205"/>
      <c r="C300" s="206"/>
      <c r="D300" s="207" t="s">
        <v>78</v>
      </c>
      <c r="E300" s="233" t="s">
        <v>794</v>
      </c>
      <c r="F300" s="233" t="s">
        <v>795</v>
      </c>
      <c r="G300" s="206"/>
      <c r="H300" s="206"/>
      <c r="I300" s="209"/>
      <c r="J300" s="234">
        <f>BK300</f>
        <v>0</v>
      </c>
      <c r="K300" s="206"/>
      <c r="L300" s="211"/>
      <c r="M300" s="212"/>
      <c r="N300" s="213"/>
      <c r="O300" s="213"/>
      <c r="P300" s="214">
        <f>SUM(P301:P305)</f>
        <v>0</v>
      </c>
      <c r="Q300" s="213"/>
      <c r="R300" s="214">
        <f>SUM(R301:R305)</f>
        <v>0.10008</v>
      </c>
      <c r="S300" s="213"/>
      <c r="T300" s="215">
        <f>SUM(T301:T305)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16" t="s">
        <v>88</v>
      </c>
      <c r="AT300" s="217" t="s">
        <v>78</v>
      </c>
      <c r="AU300" s="217" t="s">
        <v>86</v>
      </c>
      <c r="AY300" s="216" t="s">
        <v>140</v>
      </c>
      <c r="BK300" s="218">
        <f>SUM(BK301:BK305)</f>
        <v>0</v>
      </c>
    </row>
    <row r="301" s="2" customFormat="1" ht="24.15" customHeight="1">
      <c r="A301" s="40"/>
      <c r="B301" s="41"/>
      <c r="C301" s="219" t="s">
        <v>596</v>
      </c>
      <c r="D301" s="219" t="s">
        <v>141</v>
      </c>
      <c r="E301" s="220" t="s">
        <v>797</v>
      </c>
      <c r="F301" s="221" t="s">
        <v>798</v>
      </c>
      <c r="G301" s="222" t="s">
        <v>267</v>
      </c>
      <c r="H301" s="223">
        <v>2</v>
      </c>
      <c r="I301" s="224"/>
      <c r="J301" s="225">
        <f>ROUND(I301*H301,2)</f>
        <v>0</v>
      </c>
      <c r="K301" s="226"/>
      <c r="L301" s="46"/>
      <c r="M301" s="227" t="s">
        <v>1</v>
      </c>
      <c r="N301" s="228" t="s">
        <v>44</v>
      </c>
      <c r="O301" s="93"/>
      <c r="P301" s="229">
        <f>O301*H301</f>
        <v>0</v>
      </c>
      <c r="Q301" s="229">
        <v>0</v>
      </c>
      <c r="R301" s="229">
        <f>Q301*H301</f>
        <v>0</v>
      </c>
      <c r="S301" s="229">
        <v>0</v>
      </c>
      <c r="T301" s="230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31" t="s">
        <v>168</v>
      </c>
      <c r="AT301" s="231" t="s">
        <v>141</v>
      </c>
      <c r="AU301" s="231" t="s">
        <v>88</v>
      </c>
      <c r="AY301" s="19" t="s">
        <v>140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19" t="s">
        <v>86</v>
      </c>
      <c r="BK301" s="232">
        <f>ROUND(I301*H301,2)</f>
        <v>0</v>
      </c>
      <c r="BL301" s="19" t="s">
        <v>168</v>
      </c>
      <c r="BM301" s="231" t="s">
        <v>1662</v>
      </c>
    </row>
    <row r="302" s="2" customFormat="1" ht="21.75" customHeight="1">
      <c r="A302" s="40"/>
      <c r="B302" s="41"/>
      <c r="C302" s="273" t="s">
        <v>603</v>
      </c>
      <c r="D302" s="273" t="s">
        <v>300</v>
      </c>
      <c r="E302" s="274" t="s">
        <v>820</v>
      </c>
      <c r="F302" s="275" t="s">
        <v>1663</v>
      </c>
      <c r="G302" s="276" t="s">
        <v>289</v>
      </c>
      <c r="H302" s="277">
        <v>2</v>
      </c>
      <c r="I302" s="278"/>
      <c r="J302" s="279">
        <f>ROUND(I302*H302,2)</f>
        <v>0</v>
      </c>
      <c r="K302" s="280"/>
      <c r="L302" s="281"/>
      <c r="M302" s="282" t="s">
        <v>1</v>
      </c>
      <c r="N302" s="283" t="s">
        <v>44</v>
      </c>
      <c r="O302" s="93"/>
      <c r="P302" s="229">
        <f>O302*H302</f>
        <v>0</v>
      </c>
      <c r="Q302" s="229">
        <v>0.024899999999999999</v>
      </c>
      <c r="R302" s="229">
        <f>Q302*H302</f>
        <v>0.049799999999999997</v>
      </c>
      <c r="S302" s="229">
        <v>0</v>
      </c>
      <c r="T302" s="230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31" t="s">
        <v>368</v>
      </c>
      <c r="AT302" s="231" t="s">
        <v>300</v>
      </c>
      <c r="AU302" s="231" t="s">
        <v>88</v>
      </c>
      <c r="AY302" s="19" t="s">
        <v>140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19" t="s">
        <v>86</v>
      </c>
      <c r="BK302" s="232">
        <f>ROUND(I302*H302,2)</f>
        <v>0</v>
      </c>
      <c r="BL302" s="19" t="s">
        <v>168</v>
      </c>
      <c r="BM302" s="231" t="s">
        <v>1664</v>
      </c>
    </row>
    <row r="303" s="2" customFormat="1" ht="24.15" customHeight="1">
      <c r="A303" s="40"/>
      <c r="B303" s="41"/>
      <c r="C303" s="219" t="s">
        <v>608</v>
      </c>
      <c r="D303" s="219" t="s">
        <v>141</v>
      </c>
      <c r="E303" s="220" t="s">
        <v>1410</v>
      </c>
      <c r="F303" s="221" t="s">
        <v>1665</v>
      </c>
      <c r="G303" s="222" t="s">
        <v>289</v>
      </c>
      <c r="H303" s="223">
        <v>2</v>
      </c>
      <c r="I303" s="224"/>
      <c r="J303" s="225">
        <f>ROUND(I303*H303,2)</f>
        <v>0</v>
      </c>
      <c r="K303" s="226"/>
      <c r="L303" s="46"/>
      <c r="M303" s="227" t="s">
        <v>1</v>
      </c>
      <c r="N303" s="228" t="s">
        <v>44</v>
      </c>
      <c r="O303" s="93"/>
      <c r="P303" s="229">
        <f>O303*H303</f>
        <v>0</v>
      </c>
      <c r="Q303" s="229">
        <v>0.00024000000000000001</v>
      </c>
      <c r="R303" s="229">
        <f>Q303*H303</f>
        <v>0.00048000000000000001</v>
      </c>
      <c r="S303" s="229">
        <v>0</v>
      </c>
      <c r="T303" s="230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31" t="s">
        <v>168</v>
      </c>
      <c r="AT303" s="231" t="s">
        <v>141</v>
      </c>
      <c r="AU303" s="231" t="s">
        <v>88</v>
      </c>
      <c r="AY303" s="19" t="s">
        <v>140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9" t="s">
        <v>86</v>
      </c>
      <c r="BK303" s="232">
        <f>ROUND(I303*H303,2)</f>
        <v>0</v>
      </c>
      <c r="BL303" s="19" t="s">
        <v>168</v>
      </c>
      <c r="BM303" s="231" t="s">
        <v>1666</v>
      </c>
    </row>
    <row r="304" s="2" customFormat="1" ht="21.75" customHeight="1">
      <c r="A304" s="40"/>
      <c r="B304" s="41"/>
      <c r="C304" s="273" t="s">
        <v>612</v>
      </c>
      <c r="D304" s="273" t="s">
        <v>300</v>
      </c>
      <c r="E304" s="274" t="s">
        <v>853</v>
      </c>
      <c r="F304" s="275" t="s">
        <v>1413</v>
      </c>
      <c r="G304" s="276" t="s">
        <v>289</v>
      </c>
      <c r="H304" s="277">
        <v>2</v>
      </c>
      <c r="I304" s="278"/>
      <c r="J304" s="279">
        <f>ROUND(I304*H304,2)</f>
        <v>0</v>
      </c>
      <c r="K304" s="280"/>
      <c r="L304" s="281"/>
      <c r="M304" s="282" t="s">
        <v>1</v>
      </c>
      <c r="N304" s="283" t="s">
        <v>44</v>
      </c>
      <c r="O304" s="93"/>
      <c r="P304" s="229">
        <f>O304*H304</f>
        <v>0</v>
      </c>
      <c r="Q304" s="229">
        <v>0.024899999999999999</v>
      </c>
      <c r="R304" s="229">
        <f>Q304*H304</f>
        <v>0.049799999999999997</v>
      </c>
      <c r="S304" s="229">
        <v>0</v>
      </c>
      <c r="T304" s="230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31" t="s">
        <v>368</v>
      </c>
      <c r="AT304" s="231" t="s">
        <v>300</v>
      </c>
      <c r="AU304" s="231" t="s">
        <v>88</v>
      </c>
      <c r="AY304" s="19" t="s">
        <v>140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19" t="s">
        <v>86</v>
      </c>
      <c r="BK304" s="232">
        <f>ROUND(I304*H304,2)</f>
        <v>0</v>
      </c>
      <c r="BL304" s="19" t="s">
        <v>168</v>
      </c>
      <c r="BM304" s="231" t="s">
        <v>1667</v>
      </c>
    </row>
    <row r="305" s="2" customFormat="1" ht="24.15" customHeight="1">
      <c r="A305" s="40"/>
      <c r="B305" s="41"/>
      <c r="C305" s="219" t="s">
        <v>616</v>
      </c>
      <c r="D305" s="219" t="s">
        <v>141</v>
      </c>
      <c r="E305" s="220" t="s">
        <v>1668</v>
      </c>
      <c r="F305" s="221" t="s">
        <v>1669</v>
      </c>
      <c r="G305" s="222" t="s">
        <v>247</v>
      </c>
      <c r="H305" s="223">
        <v>0.10000000000000001</v>
      </c>
      <c r="I305" s="224"/>
      <c r="J305" s="225">
        <f>ROUND(I305*H305,2)</f>
        <v>0</v>
      </c>
      <c r="K305" s="226"/>
      <c r="L305" s="46"/>
      <c r="M305" s="227" t="s">
        <v>1</v>
      </c>
      <c r="N305" s="228" t="s">
        <v>44</v>
      </c>
      <c r="O305" s="93"/>
      <c r="P305" s="229">
        <f>O305*H305</f>
        <v>0</v>
      </c>
      <c r="Q305" s="229">
        <v>0</v>
      </c>
      <c r="R305" s="229">
        <f>Q305*H305</f>
        <v>0</v>
      </c>
      <c r="S305" s="229">
        <v>0</v>
      </c>
      <c r="T305" s="230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31" t="s">
        <v>168</v>
      </c>
      <c r="AT305" s="231" t="s">
        <v>141</v>
      </c>
      <c r="AU305" s="231" t="s">
        <v>88</v>
      </c>
      <c r="AY305" s="19" t="s">
        <v>140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19" t="s">
        <v>86</v>
      </c>
      <c r="BK305" s="232">
        <f>ROUND(I305*H305,2)</f>
        <v>0</v>
      </c>
      <c r="BL305" s="19" t="s">
        <v>168</v>
      </c>
      <c r="BM305" s="231" t="s">
        <v>1670</v>
      </c>
    </row>
    <row r="306" s="12" customFormat="1" ht="22.8" customHeight="1">
      <c r="A306" s="12"/>
      <c r="B306" s="205"/>
      <c r="C306" s="206"/>
      <c r="D306" s="207" t="s">
        <v>78</v>
      </c>
      <c r="E306" s="233" t="s">
        <v>927</v>
      </c>
      <c r="F306" s="233" t="s">
        <v>928</v>
      </c>
      <c r="G306" s="206"/>
      <c r="H306" s="206"/>
      <c r="I306" s="209"/>
      <c r="J306" s="234">
        <f>BK306</f>
        <v>0</v>
      </c>
      <c r="K306" s="206"/>
      <c r="L306" s="211"/>
      <c r="M306" s="212"/>
      <c r="N306" s="213"/>
      <c r="O306" s="213"/>
      <c r="P306" s="214">
        <f>SUM(P307:P318)</f>
        <v>0</v>
      </c>
      <c r="Q306" s="213"/>
      <c r="R306" s="214">
        <f>SUM(R307:R318)</f>
        <v>0</v>
      </c>
      <c r="S306" s="213"/>
      <c r="T306" s="215">
        <f>SUM(T307:T318)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6" t="s">
        <v>88</v>
      </c>
      <c r="AT306" s="217" t="s">
        <v>78</v>
      </c>
      <c r="AU306" s="217" t="s">
        <v>86</v>
      </c>
      <c r="AY306" s="216" t="s">
        <v>140</v>
      </c>
      <c r="BK306" s="218">
        <f>SUM(BK307:BK318)</f>
        <v>0</v>
      </c>
    </row>
    <row r="307" s="2" customFormat="1" ht="24.15" customHeight="1">
      <c r="A307" s="40"/>
      <c r="B307" s="41"/>
      <c r="C307" s="219" t="s">
        <v>622</v>
      </c>
      <c r="D307" s="219" t="s">
        <v>141</v>
      </c>
      <c r="E307" s="220" t="s">
        <v>930</v>
      </c>
      <c r="F307" s="221" t="s">
        <v>931</v>
      </c>
      <c r="G307" s="222" t="s">
        <v>320</v>
      </c>
      <c r="H307" s="223">
        <v>24</v>
      </c>
      <c r="I307" s="224"/>
      <c r="J307" s="225">
        <f>ROUND(I307*H307,2)</f>
        <v>0</v>
      </c>
      <c r="K307" s="226"/>
      <c r="L307" s="46"/>
      <c r="M307" s="227" t="s">
        <v>1</v>
      </c>
      <c r="N307" s="228" t="s">
        <v>44</v>
      </c>
      <c r="O307" s="93"/>
      <c r="P307" s="229">
        <f>O307*H307</f>
        <v>0</v>
      </c>
      <c r="Q307" s="229">
        <v>0</v>
      </c>
      <c r="R307" s="229">
        <f>Q307*H307</f>
        <v>0</v>
      </c>
      <c r="S307" s="229">
        <v>0</v>
      </c>
      <c r="T307" s="230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31" t="s">
        <v>168</v>
      </c>
      <c r="AT307" s="231" t="s">
        <v>141</v>
      </c>
      <c r="AU307" s="231" t="s">
        <v>88</v>
      </c>
      <c r="AY307" s="19" t="s">
        <v>140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19" t="s">
        <v>86</v>
      </c>
      <c r="BK307" s="232">
        <f>ROUND(I307*H307,2)</f>
        <v>0</v>
      </c>
      <c r="BL307" s="19" t="s">
        <v>168</v>
      </c>
      <c r="BM307" s="231" t="s">
        <v>1671</v>
      </c>
    </row>
    <row r="308" s="13" customFormat="1">
      <c r="A308" s="13"/>
      <c r="B308" s="240"/>
      <c r="C308" s="241"/>
      <c r="D308" s="242" t="s">
        <v>233</v>
      </c>
      <c r="E308" s="243" t="s">
        <v>1</v>
      </c>
      <c r="F308" s="244" t="s">
        <v>564</v>
      </c>
      <c r="G308" s="241"/>
      <c r="H308" s="243" t="s">
        <v>1</v>
      </c>
      <c r="I308" s="245"/>
      <c r="J308" s="241"/>
      <c r="K308" s="241"/>
      <c r="L308" s="246"/>
      <c r="M308" s="247"/>
      <c r="N308" s="248"/>
      <c r="O308" s="248"/>
      <c r="P308" s="248"/>
      <c r="Q308" s="248"/>
      <c r="R308" s="248"/>
      <c r="S308" s="248"/>
      <c r="T308" s="24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0" t="s">
        <v>233</v>
      </c>
      <c r="AU308" s="250" t="s">
        <v>88</v>
      </c>
      <c r="AV308" s="13" t="s">
        <v>86</v>
      </c>
      <c r="AW308" s="13" t="s">
        <v>35</v>
      </c>
      <c r="AX308" s="13" t="s">
        <v>79</v>
      </c>
      <c r="AY308" s="250" t="s">
        <v>140</v>
      </c>
    </row>
    <row r="309" s="14" customFormat="1">
      <c r="A309" s="14"/>
      <c r="B309" s="251"/>
      <c r="C309" s="252"/>
      <c r="D309" s="242" t="s">
        <v>233</v>
      </c>
      <c r="E309" s="253" t="s">
        <v>1</v>
      </c>
      <c r="F309" s="254" t="s">
        <v>1672</v>
      </c>
      <c r="G309" s="252"/>
      <c r="H309" s="255">
        <v>24</v>
      </c>
      <c r="I309" s="256"/>
      <c r="J309" s="252"/>
      <c r="K309" s="252"/>
      <c r="L309" s="257"/>
      <c r="M309" s="258"/>
      <c r="N309" s="259"/>
      <c r="O309" s="259"/>
      <c r="P309" s="259"/>
      <c r="Q309" s="259"/>
      <c r="R309" s="259"/>
      <c r="S309" s="259"/>
      <c r="T309" s="260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1" t="s">
        <v>233</v>
      </c>
      <c r="AU309" s="261" t="s">
        <v>88</v>
      </c>
      <c r="AV309" s="14" t="s">
        <v>88</v>
      </c>
      <c r="AW309" s="14" t="s">
        <v>35</v>
      </c>
      <c r="AX309" s="14" t="s">
        <v>86</v>
      </c>
      <c r="AY309" s="261" t="s">
        <v>140</v>
      </c>
    </row>
    <row r="310" s="2" customFormat="1" ht="24.15" customHeight="1">
      <c r="A310" s="40"/>
      <c r="B310" s="41"/>
      <c r="C310" s="273" t="s">
        <v>626</v>
      </c>
      <c r="D310" s="273" t="s">
        <v>300</v>
      </c>
      <c r="E310" s="274" t="s">
        <v>940</v>
      </c>
      <c r="F310" s="275" t="s">
        <v>941</v>
      </c>
      <c r="G310" s="276" t="s">
        <v>289</v>
      </c>
      <c r="H310" s="277">
        <v>80</v>
      </c>
      <c r="I310" s="278"/>
      <c r="J310" s="279">
        <f>ROUND(I310*H310,2)</f>
        <v>0</v>
      </c>
      <c r="K310" s="280"/>
      <c r="L310" s="281"/>
      <c r="M310" s="282" t="s">
        <v>1</v>
      </c>
      <c r="N310" s="283" t="s">
        <v>44</v>
      </c>
      <c r="O310" s="93"/>
      <c r="P310" s="229">
        <f>O310*H310</f>
        <v>0</v>
      </c>
      <c r="Q310" s="229">
        <v>0</v>
      </c>
      <c r="R310" s="229">
        <f>Q310*H310</f>
        <v>0</v>
      </c>
      <c r="S310" s="229">
        <v>0</v>
      </c>
      <c r="T310" s="230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31" t="s">
        <v>368</v>
      </c>
      <c r="AT310" s="231" t="s">
        <v>300</v>
      </c>
      <c r="AU310" s="231" t="s">
        <v>88</v>
      </c>
      <c r="AY310" s="19" t="s">
        <v>140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19" t="s">
        <v>86</v>
      </c>
      <c r="BK310" s="232">
        <f>ROUND(I310*H310,2)</f>
        <v>0</v>
      </c>
      <c r="BL310" s="19" t="s">
        <v>168</v>
      </c>
      <c r="BM310" s="231" t="s">
        <v>1673</v>
      </c>
    </row>
    <row r="311" s="2" customFormat="1" ht="24.15" customHeight="1">
      <c r="A311" s="40"/>
      <c r="B311" s="41"/>
      <c r="C311" s="219" t="s">
        <v>630</v>
      </c>
      <c r="D311" s="219" t="s">
        <v>141</v>
      </c>
      <c r="E311" s="220" t="s">
        <v>944</v>
      </c>
      <c r="F311" s="221" t="s">
        <v>945</v>
      </c>
      <c r="G311" s="222" t="s">
        <v>267</v>
      </c>
      <c r="H311" s="223">
        <v>20.649999999999999</v>
      </c>
      <c r="I311" s="224"/>
      <c r="J311" s="225">
        <f>ROUND(I311*H311,2)</f>
        <v>0</v>
      </c>
      <c r="K311" s="226"/>
      <c r="L311" s="46"/>
      <c r="M311" s="227" t="s">
        <v>1</v>
      </c>
      <c r="N311" s="228" t="s">
        <v>44</v>
      </c>
      <c r="O311" s="93"/>
      <c r="P311" s="229">
        <f>O311*H311</f>
        <v>0</v>
      </c>
      <c r="Q311" s="229">
        <v>0</v>
      </c>
      <c r="R311" s="229">
        <f>Q311*H311</f>
        <v>0</v>
      </c>
      <c r="S311" s="229">
        <v>0</v>
      </c>
      <c r="T311" s="230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31" t="s">
        <v>168</v>
      </c>
      <c r="AT311" s="231" t="s">
        <v>141</v>
      </c>
      <c r="AU311" s="231" t="s">
        <v>88</v>
      </c>
      <c r="AY311" s="19" t="s">
        <v>140</v>
      </c>
      <c r="BE311" s="232">
        <f>IF(N311="základní",J311,0)</f>
        <v>0</v>
      </c>
      <c r="BF311" s="232">
        <f>IF(N311="snížená",J311,0)</f>
        <v>0</v>
      </c>
      <c r="BG311" s="232">
        <f>IF(N311="zákl. přenesená",J311,0)</f>
        <v>0</v>
      </c>
      <c r="BH311" s="232">
        <f>IF(N311="sníž. přenesená",J311,0)</f>
        <v>0</v>
      </c>
      <c r="BI311" s="232">
        <f>IF(N311="nulová",J311,0)</f>
        <v>0</v>
      </c>
      <c r="BJ311" s="19" t="s">
        <v>86</v>
      </c>
      <c r="BK311" s="232">
        <f>ROUND(I311*H311,2)</f>
        <v>0</v>
      </c>
      <c r="BL311" s="19" t="s">
        <v>168</v>
      </c>
      <c r="BM311" s="231" t="s">
        <v>1674</v>
      </c>
    </row>
    <row r="312" s="13" customFormat="1">
      <c r="A312" s="13"/>
      <c r="B312" s="240"/>
      <c r="C312" s="241"/>
      <c r="D312" s="242" t="s">
        <v>233</v>
      </c>
      <c r="E312" s="243" t="s">
        <v>1</v>
      </c>
      <c r="F312" s="244" t="s">
        <v>564</v>
      </c>
      <c r="G312" s="241"/>
      <c r="H312" s="243" t="s">
        <v>1</v>
      </c>
      <c r="I312" s="245"/>
      <c r="J312" s="241"/>
      <c r="K312" s="241"/>
      <c r="L312" s="246"/>
      <c r="M312" s="247"/>
      <c r="N312" s="248"/>
      <c r="O312" s="248"/>
      <c r="P312" s="248"/>
      <c r="Q312" s="248"/>
      <c r="R312" s="248"/>
      <c r="S312" s="248"/>
      <c r="T312" s="24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0" t="s">
        <v>233</v>
      </c>
      <c r="AU312" s="250" t="s">
        <v>88</v>
      </c>
      <c r="AV312" s="13" t="s">
        <v>86</v>
      </c>
      <c r="AW312" s="13" t="s">
        <v>35</v>
      </c>
      <c r="AX312" s="13" t="s">
        <v>79</v>
      </c>
      <c r="AY312" s="250" t="s">
        <v>140</v>
      </c>
    </row>
    <row r="313" s="14" customFormat="1">
      <c r="A313" s="14"/>
      <c r="B313" s="251"/>
      <c r="C313" s="252"/>
      <c r="D313" s="242" t="s">
        <v>233</v>
      </c>
      <c r="E313" s="253" t="s">
        <v>1</v>
      </c>
      <c r="F313" s="254" t="s">
        <v>1581</v>
      </c>
      <c r="G313" s="252"/>
      <c r="H313" s="255">
        <v>20.649999999999999</v>
      </c>
      <c r="I313" s="256"/>
      <c r="J313" s="252"/>
      <c r="K313" s="252"/>
      <c r="L313" s="257"/>
      <c r="M313" s="258"/>
      <c r="N313" s="259"/>
      <c r="O313" s="259"/>
      <c r="P313" s="259"/>
      <c r="Q313" s="259"/>
      <c r="R313" s="259"/>
      <c r="S313" s="259"/>
      <c r="T313" s="260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1" t="s">
        <v>233</v>
      </c>
      <c r="AU313" s="261" t="s">
        <v>88</v>
      </c>
      <c r="AV313" s="14" t="s">
        <v>88</v>
      </c>
      <c r="AW313" s="14" t="s">
        <v>35</v>
      </c>
      <c r="AX313" s="14" t="s">
        <v>86</v>
      </c>
      <c r="AY313" s="261" t="s">
        <v>140</v>
      </c>
    </row>
    <row r="314" s="2" customFormat="1" ht="33" customHeight="1">
      <c r="A314" s="40"/>
      <c r="B314" s="41"/>
      <c r="C314" s="273" t="s">
        <v>634</v>
      </c>
      <c r="D314" s="273" t="s">
        <v>300</v>
      </c>
      <c r="E314" s="274" t="s">
        <v>951</v>
      </c>
      <c r="F314" s="275" t="s">
        <v>952</v>
      </c>
      <c r="G314" s="276" t="s">
        <v>267</v>
      </c>
      <c r="H314" s="277">
        <v>22.071000000000002</v>
      </c>
      <c r="I314" s="278"/>
      <c r="J314" s="279">
        <f>ROUND(I314*H314,2)</f>
        <v>0</v>
      </c>
      <c r="K314" s="280"/>
      <c r="L314" s="281"/>
      <c r="M314" s="282" t="s">
        <v>1</v>
      </c>
      <c r="N314" s="283" t="s">
        <v>44</v>
      </c>
      <c r="O314" s="93"/>
      <c r="P314" s="229">
        <f>O314*H314</f>
        <v>0</v>
      </c>
      <c r="Q314" s="229">
        <v>0</v>
      </c>
      <c r="R314" s="229">
        <f>Q314*H314</f>
        <v>0</v>
      </c>
      <c r="S314" s="229">
        <v>0</v>
      </c>
      <c r="T314" s="230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31" t="s">
        <v>368</v>
      </c>
      <c r="AT314" s="231" t="s">
        <v>300</v>
      </c>
      <c r="AU314" s="231" t="s">
        <v>88</v>
      </c>
      <c r="AY314" s="19" t="s">
        <v>140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19" t="s">
        <v>86</v>
      </c>
      <c r="BK314" s="232">
        <f>ROUND(I314*H314,2)</f>
        <v>0</v>
      </c>
      <c r="BL314" s="19" t="s">
        <v>168</v>
      </c>
      <c r="BM314" s="231" t="s">
        <v>1675</v>
      </c>
    </row>
    <row r="315" s="2" customFormat="1" ht="16.5" customHeight="1">
      <c r="A315" s="40"/>
      <c r="B315" s="41"/>
      <c r="C315" s="219" t="s">
        <v>638</v>
      </c>
      <c r="D315" s="219" t="s">
        <v>141</v>
      </c>
      <c r="E315" s="220" t="s">
        <v>955</v>
      </c>
      <c r="F315" s="221" t="s">
        <v>956</v>
      </c>
      <c r="G315" s="222" t="s">
        <v>267</v>
      </c>
      <c r="H315" s="223">
        <v>20.649999999999999</v>
      </c>
      <c r="I315" s="224"/>
      <c r="J315" s="225">
        <f>ROUND(I315*H315,2)</f>
        <v>0</v>
      </c>
      <c r="K315" s="226"/>
      <c r="L315" s="46"/>
      <c r="M315" s="227" t="s">
        <v>1</v>
      </c>
      <c r="N315" s="228" t="s">
        <v>44</v>
      </c>
      <c r="O315" s="93"/>
      <c r="P315" s="229">
        <f>O315*H315</f>
        <v>0</v>
      </c>
      <c r="Q315" s="229">
        <v>0</v>
      </c>
      <c r="R315" s="229">
        <f>Q315*H315</f>
        <v>0</v>
      </c>
      <c r="S315" s="229">
        <v>0</v>
      </c>
      <c r="T315" s="230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31" t="s">
        <v>168</v>
      </c>
      <c r="AT315" s="231" t="s">
        <v>141</v>
      </c>
      <c r="AU315" s="231" t="s">
        <v>88</v>
      </c>
      <c r="AY315" s="19" t="s">
        <v>140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19" t="s">
        <v>86</v>
      </c>
      <c r="BK315" s="232">
        <f>ROUND(I315*H315,2)</f>
        <v>0</v>
      </c>
      <c r="BL315" s="19" t="s">
        <v>168</v>
      </c>
      <c r="BM315" s="231" t="s">
        <v>1676</v>
      </c>
    </row>
    <row r="316" s="13" customFormat="1">
      <c r="A316" s="13"/>
      <c r="B316" s="240"/>
      <c r="C316" s="241"/>
      <c r="D316" s="242" t="s">
        <v>233</v>
      </c>
      <c r="E316" s="243" t="s">
        <v>1</v>
      </c>
      <c r="F316" s="244" t="s">
        <v>564</v>
      </c>
      <c r="G316" s="241"/>
      <c r="H316" s="243" t="s">
        <v>1</v>
      </c>
      <c r="I316" s="245"/>
      <c r="J316" s="241"/>
      <c r="K316" s="241"/>
      <c r="L316" s="246"/>
      <c r="M316" s="247"/>
      <c r="N316" s="248"/>
      <c r="O316" s="248"/>
      <c r="P316" s="248"/>
      <c r="Q316" s="248"/>
      <c r="R316" s="248"/>
      <c r="S316" s="248"/>
      <c r="T316" s="24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0" t="s">
        <v>233</v>
      </c>
      <c r="AU316" s="250" t="s">
        <v>88</v>
      </c>
      <c r="AV316" s="13" t="s">
        <v>86</v>
      </c>
      <c r="AW316" s="13" t="s">
        <v>35</v>
      </c>
      <c r="AX316" s="13" t="s">
        <v>79</v>
      </c>
      <c r="AY316" s="250" t="s">
        <v>140</v>
      </c>
    </row>
    <row r="317" s="14" customFormat="1">
      <c r="A317" s="14"/>
      <c r="B317" s="251"/>
      <c r="C317" s="252"/>
      <c r="D317" s="242" t="s">
        <v>233</v>
      </c>
      <c r="E317" s="253" t="s">
        <v>1</v>
      </c>
      <c r="F317" s="254" t="s">
        <v>1581</v>
      </c>
      <c r="G317" s="252"/>
      <c r="H317" s="255">
        <v>20.649999999999999</v>
      </c>
      <c r="I317" s="256"/>
      <c r="J317" s="252"/>
      <c r="K317" s="252"/>
      <c r="L317" s="257"/>
      <c r="M317" s="258"/>
      <c r="N317" s="259"/>
      <c r="O317" s="259"/>
      <c r="P317" s="259"/>
      <c r="Q317" s="259"/>
      <c r="R317" s="259"/>
      <c r="S317" s="259"/>
      <c r="T317" s="260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1" t="s">
        <v>233</v>
      </c>
      <c r="AU317" s="261" t="s">
        <v>88</v>
      </c>
      <c r="AV317" s="14" t="s">
        <v>88</v>
      </c>
      <c r="AW317" s="14" t="s">
        <v>35</v>
      </c>
      <c r="AX317" s="14" t="s">
        <v>86</v>
      </c>
      <c r="AY317" s="261" t="s">
        <v>140</v>
      </c>
    </row>
    <row r="318" s="2" customFormat="1" ht="24.15" customHeight="1">
      <c r="A318" s="40"/>
      <c r="B318" s="41"/>
      <c r="C318" s="219" t="s">
        <v>644</v>
      </c>
      <c r="D318" s="219" t="s">
        <v>141</v>
      </c>
      <c r="E318" s="220" t="s">
        <v>1677</v>
      </c>
      <c r="F318" s="221" t="s">
        <v>1678</v>
      </c>
      <c r="G318" s="222" t="s">
        <v>247</v>
      </c>
      <c r="H318" s="223">
        <v>0.14999999999999999</v>
      </c>
      <c r="I318" s="224"/>
      <c r="J318" s="225">
        <f>ROUND(I318*H318,2)</f>
        <v>0</v>
      </c>
      <c r="K318" s="226"/>
      <c r="L318" s="46"/>
      <c r="M318" s="227" t="s">
        <v>1</v>
      </c>
      <c r="N318" s="228" t="s">
        <v>44</v>
      </c>
      <c r="O318" s="93"/>
      <c r="P318" s="229">
        <f>O318*H318</f>
        <v>0</v>
      </c>
      <c r="Q318" s="229">
        <v>0</v>
      </c>
      <c r="R318" s="229">
        <f>Q318*H318</f>
        <v>0</v>
      </c>
      <c r="S318" s="229">
        <v>0</v>
      </c>
      <c r="T318" s="230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31" t="s">
        <v>168</v>
      </c>
      <c r="AT318" s="231" t="s">
        <v>141</v>
      </c>
      <c r="AU318" s="231" t="s">
        <v>88</v>
      </c>
      <c r="AY318" s="19" t="s">
        <v>140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19" t="s">
        <v>86</v>
      </c>
      <c r="BK318" s="232">
        <f>ROUND(I318*H318,2)</f>
        <v>0</v>
      </c>
      <c r="BL318" s="19" t="s">
        <v>168</v>
      </c>
      <c r="BM318" s="231" t="s">
        <v>1679</v>
      </c>
    </row>
    <row r="319" s="12" customFormat="1" ht="22.8" customHeight="1">
      <c r="A319" s="12"/>
      <c r="B319" s="205"/>
      <c r="C319" s="206"/>
      <c r="D319" s="207" t="s">
        <v>78</v>
      </c>
      <c r="E319" s="233" t="s">
        <v>1034</v>
      </c>
      <c r="F319" s="233" t="s">
        <v>1035</v>
      </c>
      <c r="G319" s="206"/>
      <c r="H319" s="206"/>
      <c r="I319" s="209"/>
      <c r="J319" s="234">
        <f>BK319</f>
        <v>0</v>
      </c>
      <c r="K319" s="206"/>
      <c r="L319" s="211"/>
      <c r="M319" s="212"/>
      <c r="N319" s="213"/>
      <c r="O319" s="213"/>
      <c r="P319" s="214">
        <f>SUM(P320:P325)</f>
        <v>0</v>
      </c>
      <c r="Q319" s="213"/>
      <c r="R319" s="214">
        <f>SUM(R320:R325)</f>
        <v>0.043763859999999995</v>
      </c>
      <c r="S319" s="213"/>
      <c r="T319" s="215">
        <f>SUM(T320:T325)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16" t="s">
        <v>88</v>
      </c>
      <c r="AT319" s="217" t="s">
        <v>78</v>
      </c>
      <c r="AU319" s="217" t="s">
        <v>86</v>
      </c>
      <c r="AY319" s="216" t="s">
        <v>140</v>
      </c>
      <c r="BK319" s="218">
        <f>SUM(BK320:BK325)</f>
        <v>0</v>
      </c>
    </row>
    <row r="320" s="2" customFormat="1" ht="24.15" customHeight="1">
      <c r="A320" s="40"/>
      <c r="B320" s="41"/>
      <c r="C320" s="219" t="s">
        <v>649</v>
      </c>
      <c r="D320" s="219" t="s">
        <v>141</v>
      </c>
      <c r="E320" s="220" t="s">
        <v>1037</v>
      </c>
      <c r="F320" s="221" t="s">
        <v>1038</v>
      </c>
      <c r="G320" s="222" t="s">
        <v>267</v>
      </c>
      <c r="H320" s="223">
        <v>89.313999999999993</v>
      </c>
      <c r="I320" s="224"/>
      <c r="J320" s="225">
        <f>ROUND(I320*H320,2)</f>
        <v>0</v>
      </c>
      <c r="K320" s="226"/>
      <c r="L320" s="46"/>
      <c r="M320" s="227" t="s">
        <v>1</v>
      </c>
      <c r="N320" s="228" t="s">
        <v>44</v>
      </c>
      <c r="O320" s="93"/>
      <c r="P320" s="229">
        <f>O320*H320</f>
        <v>0</v>
      </c>
      <c r="Q320" s="229">
        <v>0.00020000000000000001</v>
      </c>
      <c r="R320" s="229">
        <f>Q320*H320</f>
        <v>0.017862799999999998</v>
      </c>
      <c r="S320" s="229">
        <v>0</v>
      </c>
      <c r="T320" s="230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31" t="s">
        <v>168</v>
      </c>
      <c r="AT320" s="231" t="s">
        <v>141</v>
      </c>
      <c r="AU320" s="231" t="s">
        <v>88</v>
      </c>
      <c r="AY320" s="19" t="s">
        <v>140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19" t="s">
        <v>86</v>
      </c>
      <c r="BK320" s="232">
        <f>ROUND(I320*H320,2)</f>
        <v>0</v>
      </c>
      <c r="BL320" s="19" t="s">
        <v>168</v>
      </c>
      <c r="BM320" s="231" t="s">
        <v>1680</v>
      </c>
    </row>
    <row r="321" s="13" customFormat="1">
      <c r="A321" s="13"/>
      <c r="B321" s="240"/>
      <c r="C321" s="241"/>
      <c r="D321" s="242" t="s">
        <v>233</v>
      </c>
      <c r="E321" s="243" t="s">
        <v>1</v>
      </c>
      <c r="F321" s="244" t="s">
        <v>564</v>
      </c>
      <c r="G321" s="241"/>
      <c r="H321" s="243" t="s">
        <v>1</v>
      </c>
      <c r="I321" s="245"/>
      <c r="J321" s="241"/>
      <c r="K321" s="241"/>
      <c r="L321" s="246"/>
      <c r="M321" s="247"/>
      <c r="N321" s="248"/>
      <c r="O321" s="248"/>
      <c r="P321" s="248"/>
      <c r="Q321" s="248"/>
      <c r="R321" s="248"/>
      <c r="S321" s="248"/>
      <c r="T321" s="24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0" t="s">
        <v>233</v>
      </c>
      <c r="AU321" s="250" t="s">
        <v>88</v>
      </c>
      <c r="AV321" s="13" t="s">
        <v>86</v>
      </c>
      <c r="AW321" s="13" t="s">
        <v>35</v>
      </c>
      <c r="AX321" s="13" t="s">
        <v>79</v>
      </c>
      <c r="AY321" s="250" t="s">
        <v>140</v>
      </c>
    </row>
    <row r="322" s="14" customFormat="1">
      <c r="A322" s="14"/>
      <c r="B322" s="251"/>
      <c r="C322" s="252"/>
      <c r="D322" s="242" t="s">
        <v>233</v>
      </c>
      <c r="E322" s="253" t="s">
        <v>1</v>
      </c>
      <c r="F322" s="254" t="s">
        <v>1681</v>
      </c>
      <c r="G322" s="252"/>
      <c r="H322" s="255">
        <v>89.313999999999993</v>
      </c>
      <c r="I322" s="256"/>
      <c r="J322" s="252"/>
      <c r="K322" s="252"/>
      <c r="L322" s="257"/>
      <c r="M322" s="258"/>
      <c r="N322" s="259"/>
      <c r="O322" s="259"/>
      <c r="P322" s="259"/>
      <c r="Q322" s="259"/>
      <c r="R322" s="259"/>
      <c r="S322" s="259"/>
      <c r="T322" s="26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1" t="s">
        <v>233</v>
      </c>
      <c r="AU322" s="261" t="s">
        <v>88</v>
      </c>
      <c r="AV322" s="14" t="s">
        <v>88</v>
      </c>
      <c r="AW322" s="14" t="s">
        <v>35</v>
      </c>
      <c r="AX322" s="14" t="s">
        <v>86</v>
      </c>
      <c r="AY322" s="261" t="s">
        <v>140</v>
      </c>
    </row>
    <row r="323" s="2" customFormat="1" ht="33" customHeight="1">
      <c r="A323" s="40"/>
      <c r="B323" s="41"/>
      <c r="C323" s="219" t="s">
        <v>651</v>
      </c>
      <c r="D323" s="219" t="s">
        <v>141</v>
      </c>
      <c r="E323" s="220" t="s">
        <v>1042</v>
      </c>
      <c r="F323" s="221" t="s">
        <v>1043</v>
      </c>
      <c r="G323" s="222" t="s">
        <v>267</v>
      </c>
      <c r="H323" s="223">
        <v>89.313999999999993</v>
      </c>
      <c r="I323" s="224"/>
      <c r="J323" s="225">
        <f>ROUND(I323*H323,2)</f>
        <v>0</v>
      </c>
      <c r="K323" s="226"/>
      <c r="L323" s="46"/>
      <c r="M323" s="227" t="s">
        <v>1</v>
      </c>
      <c r="N323" s="228" t="s">
        <v>44</v>
      </c>
      <c r="O323" s="93"/>
      <c r="P323" s="229">
        <f>O323*H323</f>
        <v>0</v>
      </c>
      <c r="Q323" s="229">
        <v>0.00029</v>
      </c>
      <c r="R323" s="229">
        <f>Q323*H323</f>
        <v>0.025901059999999997</v>
      </c>
      <c r="S323" s="229">
        <v>0</v>
      </c>
      <c r="T323" s="230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31" t="s">
        <v>168</v>
      </c>
      <c r="AT323" s="231" t="s">
        <v>141</v>
      </c>
      <c r="AU323" s="231" t="s">
        <v>88</v>
      </c>
      <c r="AY323" s="19" t="s">
        <v>140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19" t="s">
        <v>86</v>
      </c>
      <c r="BK323" s="232">
        <f>ROUND(I323*H323,2)</f>
        <v>0</v>
      </c>
      <c r="BL323" s="19" t="s">
        <v>168</v>
      </c>
      <c r="BM323" s="231" t="s">
        <v>1682</v>
      </c>
    </row>
    <row r="324" s="13" customFormat="1">
      <c r="A324" s="13"/>
      <c r="B324" s="240"/>
      <c r="C324" s="241"/>
      <c r="D324" s="242" t="s">
        <v>233</v>
      </c>
      <c r="E324" s="243" t="s">
        <v>1</v>
      </c>
      <c r="F324" s="244" t="s">
        <v>564</v>
      </c>
      <c r="G324" s="241"/>
      <c r="H324" s="243" t="s">
        <v>1</v>
      </c>
      <c r="I324" s="245"/>
      <c r="J324" s="241"/>
      <c r="K324" s="241"/>
      <c r="L324" s="246"/>
      <c r="M324" s="247"/>
      <c r="N324" s="248"/>
      <c r="O324" s="248"/>
      <c r="P324" s="248"/>
      <c r="Q324" s="248"/>
      <c r="R324" s="248"/>
      <c r="S324" s="248"/>
      <c r="T324" s="24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0" t="s">
        <v>233</v>
      </c>
      <c r="AU324" s="250" t="s">
        <v>88</v>
      </c>
      <c r="AV324" s="13" t="s">
        <v>86</v>
      </c>
      <c r="AW324" s="13" t="s">
        <v>35</v>
      </c>
      <c r="AX324" s="13" t="s">
        <v>79</v>
      </c>
      <c r="AY324" s="250" t="s">
        <v>140</v>
      </c>
    </row>
    <row r="325" s="14" customFormat="1">
      <c r="A325" s="14"/>
      <c r="B325" s="251"/>
      <c r="C325" s="252"/>
      <c r="D325" s="242" t="s">
        <v>233</v>
      </c>
      <c r="E325" s="253" t="s">
        <v>1</v>
      </c>
      <c r="F325" s="254" t="s">
        <v>1681</v>
      </c>
      <c r="G325" s="252"/>
      <c r="H325" s="255">
        <v>89.313999999999993</v>
      </c>
      <c r="I325" s="256"/>
      <c r="J325" s="252"/>
      <c r="K325" s="252"/>
      <c r="L325" s="257"/>
      <c r="M325" s="311"/>
      <c r="N325" s="312"/>
      <c r="O325" s="312"/>
      <c r="P325" s="312"/>
      <c r="Q325" s="312"/>
      <c r="R325" s="312"/>
      <c r="S325" s="312"/>
      <c r="T325" s="31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1" t="s">
        <v>233</v>
      </c>
      <c r="AU325" s="261" t="s">
        <v>88</v>
      </c>
      <c r="AV325" s="14" t="s">
        <v>88</v>
      </c>
      <c r="AW325" s="14" t="s">
        <v>35</v>
      </c>
      <c r="AX325" s="14" t="s">
        <v>86</v>
      </c>
      <c r="AY325" s="261" t="s">
        <v>140</v>
      </c>
    </row>
    <row r="326" s="2" customFormat="1" ht="6.96" customHeight="1">
      <c r="A326" s="40"/>
      <c r="B326" s="68"/>
      <c r="C326" s="69"/>
      <c r="D326" s="69"/>
      <c r="E326" s="69"/>
      <c r="F326" s="69"/>
      <c r="G326" s="69"/>
      <c r="H326" s="69"/>
      <c r="I326" s="69"/>
      <c r="J326" s="69"/>
      <c r="K326" s="69"/>
      <c r="L326" s="46"/>
      <c r="M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</row>
  </sheetData>
  <sheetProtection sheet="1" autoFilter="0" formatColumns="0" formatRows="0" objects="1" scenarios="1" spinCount="100000" saltValue="vMwUBkR8XmwR/FO6lkVvJRmQWPFtyB44ZXgfeVBBHw9rzgf9dpuk2/lF0RwVYuYf3fBmrqf7eIM4/A1YRmNg+g==" hashValue="ttHwk0i7Cg8fqmZr87T4ZT1l7fB16TVlHJU0XiZiXG6Bi62izBlhJpA1ijMVAzD2GTihBQZp5oPQkgo2uR5oTQ==" algorithmName="SHA-512" password="CC35"/>
  <autoFilter ref="C133:K325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2"/>
      <c r="AT3" s="19" t="s">
        <v>88</v>
      </c>
    </row>
    <row r="4" s="1" customFormat="1" ht="24.96" customHeight="1">
      <c r="B4" s="22"/>
      <c r="D4" s="140" t="s">
        <v>113</v>
      </c>
      <c r="L4" s="22"/>
      <c r="M4" s="141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2" t="s">
        <v>16</v>
      </c>
      <c r="L6" s="22"/>
    </row>
    <row r="7" s="1" customFormat="1" ht="26.25" customHeight="1">
      <c r="B7" s="22"/>
      <c r="E7" s="143" t="str">
        <f>'Rekapitulace stavby'!K6</f>
        <v>OA a SOŠ Choceň, Stavební úpravy areálu Vysokomýtská 1206, Choceň</v>
      </c>
      <c r="F7" s="142"/>
      <c r="G7" s="142"/>
      <c r="H7" s="142"/>
      <c r="L7" s="22"/>
    </row>
    <row r="8" s="2" customFormat="1" ht="12" customHeight="1">
      <c r="A8" s="40"/>
      <c r="B8" s="46"/>
      <c r="C8" s="40"/>
      <c r="D8" s="142" t="s">
        <v>114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1683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21</v>
      </c>
      <c r="G12" s="40"/>
      <c r="H12" s="40"/>
      <c r="I12" s="142" t="s">
        <v>22</v>
      </c>
      <c r="J12" s="146" t="str">
        <f>'Rekapitulace stavby'!AN8</f>
        <v>16. 1. 2017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27</v>
      </c>
      <c r="F15" s="40"/>
      <c r="G15" s="40"/>
      <c r="H15" s="40"/>
      <c r="I15" s="142" t="s">
        <v>28</v>
      </c>
      <c r="J15" s="145" t="s">
        <v>29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30</v>
      </c>
      <c r="E17" s="40"/>
      <c r="F17" s="40"/>
      <c r="G17" s="40"/>
      <c r="H17" s="40"/>
      <c r="I17" s="142" t="s">
        <v>25</v>
      </c>
      <c r="J17" s="35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5"/>
      <c r="G18" s="145"/>
      <c r="H18" s="145"/>
      <c r="I18" s="142" t="s">
        <v>28</v>
      </c>
      <c r="J18" s="35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32</v>
      </c>
      <c r="E20" s="40"/>
      <c r="F20" s="40"/>
      <c r="G20" s="40"/>
      <c r="H20" s="40"/>
      <c r="I20" s="142" t="s">
        <v>25</v>
      </c>
      <c r="J20" s="145" t="s">
        <v>33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34</v>
      </c>
      <c r="F21" s="40"/>
      <c r="G21" s="40"/>
      <c r="H21" s="40"/>
      <c r="I21" s="142" t="s">
        <v>28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36</v>
      </c>
      <c r="E23" s="40"/>
      <c r="F23" s="40"/>
      <c r="G23" s="40"/>
      <c r="H23" s="40"/>
      <c r="I23" s="142" t="s">
        <v>25</v>
      </c>
      <c r="J23" s="145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5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38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39</v>
      </c>
      <c r="E30" s="40"/>
      <c r="F30" s="40"/>
      <c r="G30" s="40"/>
      <c r="H30" s="40"/>
      <c r="I30" s="40"/>
      <c r="J30" s="153">
        <f>ROUND(J125,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41</v>
      </c>
      <c r="G32" s="40"/>
      <c r="H32" s="40"/>
      <c r="I32" s="154" t="s">
        <v>40</v>
      </c>
      <c r="J32" s="154" t="s">
        <v>42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43</v>
      </c>
      <c r="E33" s="142" t="s">
        <v>44</v>
      </c>
      <c r="F33" s="156">
        <f>ROUND((SUM(BE125:BE197)),  2)</f>
        <v>0</v>
      </c>
      <c r="G33" s="40"/>
      <c r="H33" s="40"/>
      <c r="I33" s="157">
        <v>0.20999999999999999</v>
      </c>
      <c r="J33" s="156">
        <f>ROUND(((SUM(BE125:BE197))*I33),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45</v>
      </c>
      <c r="F34" s="156">
        <f>ROUND((SUM(BF125:BF197)),  2)</f>
        <v>0</v>
      </c>
      <c r="G34" s="40"/>
      <c r="H34" s="40"/>
      <c r="I34" s="157">
        <v>0.14999999999999999</v>
      </c>
      <c r="J34" s="156">
        <f>ROUND(((SUM(BF125:BF197))*I34),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46</v>
      </c>
      <c r="F35" s="156">
        <f>ROUND((SUM(BG125:BG197)),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47</v>
      </c>
      <c r="F36" s="156">
        <f>ROUND((SUM(BH125:BH197)),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48</v>
      </c>
      <c r="F37" s="156">
        <f>ROUND((SUM(BI125:BI197)),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65" t="s">
        <v>52</v>
      </c>
      <c r="E50" s="166"/>
      <c r="F50" s="166"/>
      <c r="G50" s="165" t="s">
        <v>53</v>
      </c>
      <c r="H50" s="166"/>
      <c r="I50" s="166"/>
      <c r="J50" s="166"/>
      <c r="K50" s="16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67" t="s">
        <v>54</v>
      </c>
      <c r="E61" s="168"/>
      <c r="F61" s="169" t="s">
        <v>55</v>
      </c>
      <c r="G61" s="167" t="s">
        <v>54</v>
      </c>
      <c r="H61" s="168"/>
      <c r="I61" s="168"/>
      <c r="J61" s="170" t="s">
        <v>55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65" t="s">
        <v>56</v>
      </c>
      <c r="E65" s="171"/>
      <c r="F65" s="171"/>
      <c r="G65" s="165" t="s">
        <v>57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67" t="s">
        <v>54</v>
      </c>
      <c r="E76" s="168"/>
      <c r="F76" s="169" t="s">
        <v>55</v>
      </c>
      <c r="G76" s="167" t="s">
        <v>54</v>
      </c>
      <c r="H76" s="168"/>
      <c r="I76" s="168"/>
      <c r="J76" s="170" t="s">
        <v>55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116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OA a SOŠ Choceň, Stavební úpravy areálu Vysokomýtská 1206, Choceň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114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05 - Stavební úpravy dvora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20</v>
      </c>
      <c r="D89" s="42"/>
      <c r="E89" s="42"/>
      <c r="F89" s="29" t="str">
        <f>F12</f>
        <v>Choceň</v>
      </c>
      <c r="G89" s="42"/>
      <c r="H89" s="42"/>
      <c r="I89" s="34" t="s">
        <v>22</v>
      </c>
      <c r="J89" s="81" t="str">
        <f>IF(J12="","",J12)</f>
        <v>16. 1. 2017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24</v>
      </c>
      <c r="D91" s="42"/>
      <c r="E91" s="42"/>
      <c r="F91" s="29" t="str">
        <f>E15</f>
        <v>Pardubický kraj, Komenského náměstí 125, Pardubice</v>
      </c>
      <c r="G91" s="42"/>
      <c r="H91" s="42"/>
      <c r="I91" s="34" t="s">
        <v>32</v>
      </c>
      <c r="J91" s="38" t="str">
        <f>E21</f>
        <v>Jiří Hejzlar, Ing. Jiří Hejzlar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30</v>
      </c>
      <c r="D92" s="42"/>
      <c r="E92" s="42"/>
      <c r="F92" s="29" t="str">
        <f>IF(E18="","",E18)</f>
        <v>Vyplň údaj</v>
      </c>
      <c r="G92" s="42"/>
      <c r="H92" s="42"/>
      <c r="I92" s="34" t="s">
        <v>36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117</v>
      </c>
      <c r="D94" s="178"/>
      <c r="E94" s="178"/>
      <c r="F94" s="178"/>
      <c r="G94" s="178"/>
      <c r="H94" s="178"/>
      <c r="I94" s="178"/>
      <c r="J94" s="179" t="s">
        <v>118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119</v>
      </c>
      <c r="D96" s="42"/>
      <c r="E96" s="42"/>
      <c r="F96" s="42"/>
      <c r="G96" s="42"/>
      <c r="H96" s="42"/>
      <c r="I96" s="42"/>
      <c r="J96" s="112">
        <f>J125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9" t="s">
        <v>120</v>
      </c>
    </row>
    <row r="97" s="9" customFormat="1" ht="24.96" customHeight="1">
      <c r="A97" s="9"/>
      <c r="B97" s="181"/>
      <c r="C97" s="182"/>
      <c r="D97" s="183" t="s">
        <v>204</v>
      </c>
      <c r="E97" s="184"/>
      <c r="F97" s="184"/>
      <c r="G97" s="184"/>
      <c r="H97" s="184"/>
      <c r="I97" s="184"/>
      <c r="J97" s="185">
        <f>J126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205</v>
      </c>
      <c r="E98" s="190"/>
      <c r="F98" s="190"/>
      <c r="G98" s="190"/>
      <c r="H98" s="190"/>
      <c r="I98" s="190"/>
      <c r="J98" s="191">
        <f>J127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206</v>
      </c>
      <c r="E99" s="190"/>
      <c r="F99" s="190"/>
      <c r="G99" s="190"/>
      <c r="H99" s="190"/>
      <c r="I99" s="190"/>
      <c r="J99" s="191">
        <f>J136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1684</v>
      </c>
      <c r="E100" s="190"/>
      <c r="F100" s="190"/>
      <c r="G100" s="190"/>
      <c r="H100" s="190"/>
      <c r="I100" s="190"/>
      <c r="J100" s="191">
        <f>J144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1685</v>
      </c>
      <c r="E101" s="190"/>
      <c r="F101" s="190"/>
      <c r="G101" s="190"/>
      <c r="H101" s="190"/>
      <c r="I101" s="190"/>
      <c r="J101" s="191">
        <f>J165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1686</v>
      </c>
      <c r="E102" s="190"/>
      <c r="F102" s="190"/>
      <c r="G102" s="190"/>
      <c r="H102" s="190"/>
      <c r="I102" s="190"/>
      <c r="J102" s="191">
        <f>J168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1687</v>
      </c>
      <c r="E103" s="190"/>
      <c r="F103" s="190"/>
      <c r="G103" s="190"/>
      <c r="H103" s="190"/>
      <c r="I103" s="190"/>
      <c r="J103" s="191">
        <f>J174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88"/>
      <c r="D104" s="189" t="s">
        <v>1688</v>
      </c>
      <c r="E104" s="190"/>
      <c r="F104" s="190"/>
      <c r="G104" s="190"/>
      <c r="H104" s="190"/>
      <c r="I104" s="190"/>
      <c r="J104" s="191">
        <f>J184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7"/>
      <c r="C105" s="188"/>
      <c r="D105" s="189" t="s">
        <v>210</v>
      </c>
      <c r="E105" s="190"/>
      <c r="F105" s="190"/>
      <c r="G105" s="190"/>
      <c r="H105" s="190"/>
      <c r="I105" s="190"/>
      <c r="J105" s="191">
        <f>J196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125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6.25" customHeight="1">
      <c r="A115" s="40"/>
      <c r="B115" s="41"/>
      <c r="C115" s="42"/>
      <c r="D115" s="42"/>
      <c r="E115" s="176" t="str">
        <f>E7</f>
        <v>OA a SOŠ Choceň, Stavební úpravy areálu Vysokomýtská 1206, Choceň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4" t="s">
        <v>114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6.5" customHeight="1">
      <c r="A117" s="40"/>
      <c r="B117" s="41"/>
      <c r="C117" s="42"/>
      <c r="D117" s="42"/>
      <c r="E117" s="78" t="str">
        <f>E9</f>
        <v>05 - Stavební úpravy dvora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20</v>
      </c>
      <c r="D119" s="42"/>
      <c r="E119" s="42"/>
      <c r="F119" s="29" t="str">
        <f>F12</f>
        <v>Choceň</v>
      </c>
      <c r="G119" s="42"/>
      <c r="H119" s="42"/>
      <c r="I119" s="34" t="s">
        <v>22</v>
      </c>
      <c r="J119" s="81" t="str">
        <f>IF(J12="","",J12)</f>
        <v>16. 1. 2017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5.65" customHeight="1">
      <c r="A121" s="40"/>
      <c r="B121" s="41"/>
      <c r="C121" s="34" t="s">
        <v>24</v>
      </c>
      <c r="D121" s="42"/>
      <c r="E121" s="42"/>
      <c r="F121" s="29" t="str">
        <f>E15</f>
        <v>Pardubický kraj, Komenského náměstí 125, Pardubice</v>
      </c>
      <c r="G121" s="42"/>
      <c r="H121" s="42"/>
      <c r="I121" s="34" t="s">
        <v>32</v>
      </c>
      <c r="J121" s="38" t="str">
        <f>E21</f>
        <v>Jiří Hejzlar, Ing. Jiří Hejzlar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5.15" customHeight="1">
      <c r="A122" s="40"/>
      <c r="B122" s="41"/>
      <c r="C122" s="34" t="s">
        <v>30</v>
      </c>
      <c r="D122" s="42"/>
      <c r="E122" s="42"/>
      <c r="F122" s="29" t="str">
        <f>IF(E18="","",E18)</f>
        <v>Vyplň údaj</v>
      </c>
      <c r="G122" s="42"/>
      <c r="H122" s="42"/>
      <c r="I122" s="34" t="s">
        <v>36</v>
      </c>
      <c r="J122" s="38" t="str">
        <f>E24</f>
        <v xml:space="preserve"> 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0.32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11" customFormat="1" ht="29.28" customHeight="1">
      <c r="A124" s="193"/>
      <c r="B124" s="194"/>
      <c r="C124" s="195" t="s">
        <v>126</v>
      </c>
      <c r="D124" s="196" t="s">
        <v>64</v>
      </c>
      <c r="E124" s="196" t="s">
        <v>60</v>
      </c>
      <c r="F124" s="196" t="s">
        <v>61</v>
      </c>
      <c r="G124" s="196" t="s">
        <v>127</v>
      </c>
      <c r="H124" s="196" t="s">
        <v>128</v>
      </c>
      <c r="I124" s="196" t="s">
        <v>129</v>
      </c>
      <c r="J124" s="197" t="s">
        <v>118</v>
      </c>
      <c r="K124" s="198" t="s">
        <v>130</v>
      </c>
      <c r="L124" s="199"/>
      <c r="M124" s="102" t="s">
        <v>1</v>
      </c>
      <c r="N124" s="103" t="s">
        <v>43</v>
      </c>
      <c r="O124" s="103" t="s">
        <v>131</v>
      </c>
      <c r="P124" s="103" t="s">
        <v>132</v>
      </c>
      <c r="Q124" s="103" t="s">
        <v>133</v>
      </c>
      <c r="R124" s="103" t="s">
        <v>134</v>
      </c>
      <c r="S124" s="103" t="s">
        <v>135</v>
      </c>
      <c r="T124" s="104" t="s">
        <v>136</v>
      </c>
      <c r="U124" s="193"/>
      <c r="V124" s="193"/>
      <c r="W124" s="193"/>
      <c r="X124" s="193"/>
      <c r="Y124" s="193"/>
      <c r="Z124" s="193"/>
      <c r="AA124" s="193"/>
      <c r="AB124" s="193"/>
      <c r="AC124" s="193"/>
      <c r="AD124" s="193"/>
      <c r="AE124" s="193"/>
    </row>
    <row r="125" s="2" customFormat="1" ht="22.8" customHeight="1">
      <c r="A125" s="40"/>
      <c r="B125" s="41"/>
      <c r="C125" s="109" t="s">
        <v>137</v>
      </c>
      <c r="D125" s="42"/>
      <c r="E125" s="42"/>
      <c r="F125" s="42"/>
      <c r="G125" s="42"/>
      <c r="H125" s="42"/>
      <c r="I125" s="42"/>
      <c r="J125" s="200">
        <f>BK125</f>
        <v>0</v>
      </c>
      <c r="K125" s="42"/>
      <c r="L125" s="46"/>
      <c r="M125" s="105"/>
      <c r="N125" s="201"/>
      <c r="O125" s="106"/>
      <c r="P125" s="202">
        <f>P126</f>
        <v>0</v>
      </c>
      <c r="Q125" s="106"/>
      <c r="R125" s="202">
        <f>R126</f>
        <v>96.256718399999997</v>
      </c>
      <c r="S125" s="106"/>
      <c r="T125" s="203">
        <f>T126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78</v>
      </c>
      <c r="AU125" s="19" t="s">
        <v>120</v>
      </c>
      <c r="BK125" s="204">
        <f>BK126</f>
        <v>0</v>
      </c>
    </row>
    <row r="126" s="12" customFormat="1" ht="25.92" customHeight="1">
      <c r="A126" s="12"/>
      <c r="B126" s="205"/>
      <c r="C126" s="206"/>
      <c r="D126" s="207" t="s">
        <v>78</v>
      </c>
      <c r="E126" s="208" t="s">
        <v>226</v>
      </c>
      <c r="F126" s="208" t="s">
        <v>227</v>
      </c>
      <c r="G126" s="206"/>
      <c r="H126" s="206"/>
      <c r="I126" s="209"/>
      <c r="J126" s="210">
        <f>BK126</f>
        <v>0</v>
      </c>
      <c r="K126" s="206"/>
      <c r="L126" s="211"/>
      <c r="M126" s="212"/>
      <c r="N126" s="213"/>
      <c r="O126" s="213"/>
      <c r="P126" s="214">
        <f>P127+P136+P144+P165+P168+P174+P184+P196</f>
        <v>0</v>
      </c>
      <c r="Q126" s="213"/>
      <c r="R126" s="214">
        <f>R127+R136+R144+R165+R168+R174+R184+R196</f>
        <v>96.256718399999997</v>
      </c>
      <c r="S126" s="213"/>
      <c r="T126" s="215">
        <f>T127+T136+T144+T165+T168+T174+T184+T196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6" t="s">
        <v>86</v>
      </c>
      <c r="AT126" s="217" t="s">
        <v>78</v>
      </c>
      <c r="AU126" s="217" t="s">
        <v>79</v>
      </c>
      <c r="AY126" s="216" t="s">
        <v>140</v>
      </c>
      <c r="BK126" s="218">
        <f>BK127+BK136+BK144+BK165+BK168+BK174+BK184+BK196</f>
        <v>0</v>
      </c>
    </row>
    <row r="127" s="12" customFormat="1" ht="22.8" customHeight="1">
      <c r="A127" s="12"/>
      <c r="B127" s="205"/>
      <c r="C127" s="206"/>
      <c r="D127" s="207" t="s">
        <v>78</v>
      </c>
      <c r="E127" s="233" t="s">
        <v>86</v>
      </c>
      <c r="F127" s="233" t="s">
        <v>228</v>
      </c>
      <c r="G127" s="206"/>
      <c r="H127" s="206"/>
      <c r="I127" s="209"/>
      <c r="J127" s="234">
        <f>BK127</f>
        <v>0</v>
      </c>
      <c r="K127" s="206"/>
      <c r="L127" s="211"/>
      <c r="M127" s="212"/>
      <c r="N127" s="213"/>
      <c r="O127" s="213"/>
      <c r="P127" s="214">
        <f>SUM(P128:P135)</f>
        <v>0</v>
      </c>
      <c r="Q127" s="213"/>
      <c r="R127" s="214">
        <f>SUM(R128:R135)</f>
        <v>0</v>
      </c>
      <c r="S127" s="213"/>
      <c r="T127" s="215">
        <f>SUM(T128:T135)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6" t="s">
        <v>86</v>
      </c>
      <c r="AT127" s="217" t="s">
        <v>78</v>
      </c>
      <c r="AU127" s="217" t="s">
        <v>86</v>
      </c>
      <c r="AY127" s="216" t="s">
        <v>140</v>
      </c>
      <c r="BK127" s="218">
        <f>SUM(BK128:BK135)</f>
        <v>0</v>
      </c>
    </row>
    <row r="128" s="2" customFormat="1" ht="24.15" customHeight="1">
      <c r="A128" s="40"/>
      <c r="B128" s="41"/>
      <c r="C128" s="219" t="s">
        <v>86</v>
      </c>
      <c r="D128" s="219" t="s">
        <v>141</v>
      </c>
      <c r="E128" s="220" t="s">
        <v>1689</v>
      </c>
      <c r="F128" s="221" t="s">
        <v>1690</v>
      </c>
      <c r="G128" s="222" t="s">
        <v>231</v>
      </c>
      <c r="H128" s="223">
        <v>62.442999999999998</v>
      </c>
      <c r="I128" s="224"/>
      <c r="J128" s="225">
        <f>ROUND(I128*H128,2)</f>
        <v>0</v>
      </c>
      <c r="K128" s="226"/>
      <c r="L128" s="46"/>
      <c r="M128" s="227" t="s">
        <v>1</v>
      </c>
      <c r="N128" s="228" t="s">
        <v>44</v>
      </c>
      <c r="O128" s="93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1" t="s">
        <v>145</v>
      </c>
      <c r="AT128" s="231" t="s">
        <v>141</v>
      </c>
      <c r="AU128" s="231" t="s">
        <v>88</v>
      </c>
      <c r="AY128" s="19" t="s">
        <v>140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9" t="s">
        <v>86</v>
      </c>
      <c r="BK128" s="232">
        <f>ROUND(I128*H128,2)</f>
        <v>0</v>
      </c>
      <c r="BL128" s="19" t="s">
        <v>145</v>
      </c>
      <c r="BM128" s="231" t="s">
        <v>1691</v>
      </c>
    </row>
    <row r="129" s="14" customFormat="1">
      <c r="A129" s="14"/>
      <c r="B129" s="251"/>
      <c r="C129" s="252"/>
      <c r="D129" s="242" t="s">
        <v>233</v>
      </c>
      <c r="E129" s="253" t="s">
        <v>1</v>
      </c>
      <c r="F129" s="254" t="s">
        <v>1692</v>
      </c>
      <c r="G129" s="252"/>
      <c r="H129" s="255">
        <v>62.442999999999998</v>
      </c>
      <c r="I129" s="256"/>
      <c r="J129" s="252"/>
      <c r="K129" s="252"/>
      <c r="L129" s="257"/>
      <c r="M129" s="258"/>
      <c r="N129" s="259"/>
      <c r="O129" s="259"/>
      <c r="P129" s="259"/>
      <c r="Q129" s="259"/>
      <c r="R129" s="259"/>
      <c r="S129" s="259"/>
      <c r="T129" s="26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1" t="s">
        <v>233</v>
      </c>
      <c r="AU129" s="261" t="s">
        <v>88</v>
      </c>
      <c r="AV129" s="14" t="s">
        <v>88</v>
      </c>
      <c r="AW129" s="14" t="s">
        <v>35</v>
      </c>
      <c r="AX129" s="14" t="s">
        <v>86</v>
      </c>
      <c r="AY129" s="261" t="s">
        <v>140</v>
      </c>
    </row>
    <row r="130" s="2" customFormat="1" ht="24.15" customHeight="1">
      <c r="A130" s="40"/>
      <c r="B130" s="41"/>
      <c r="C130" s="219" t="s">
        <v>88</v>
      </c>
      <c r="D130" s="219" t="s">
        <v>141</v>
      </c>
      <c r="E130" s="220" t="s">
        <v>229</v>
      </c>
      <c r="F130" s="221" t="s">
        <v>230</v>
      </c>
      <c r="G130" s="222" t="s">
        <v>231</v>
      </c>
      <c r="H130" s="223">
        <v>20.620000000000001</v>
      </c>
      <c r="I130" s="224"/>
      <c r="J130" s="225">
        <f>ROUND(I130*H130,2)</f>
        <v>0</v>
      </c>
      <c r="K130" s="226"/>
      <c r="L130" s="46"/>
      <c r="M130" s="227" t="s">
        <v>1</v>
      </c>
      <c r="N130" s="228" t="s">
        <v>44</v>
      </c>
      <c r="O130" s="93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1" t="s">
        <v>145</v>
      </c>
      <c r="AT130" s="231" t="s">
        <v>141</v>
      </c>
      <c r="AU130" s="231" t="s">
        <v>88</v>
      </c>
      <c r="AY130" s="19" t="s">
        <v>140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9" t="s">
        <v>86</v>
      </c>
      <c r="BK130" s="232">
        <f>ROUND(I130*H130,2)</f>
        <v>0</v>
      </c>
      <c r="BL130" s="19" t="s">
        <v>145</v>
      </c>
      <c r="BM130" s="231" t="s">
        <v>1693</v>
      </c>
    </row>
    <row r="131" s="14" customFormat="1">
      <c r="A131" s="14"/>
      <c r="B131" s="251"/>
      <c r="C131" s="252"/>
      <c r="D131" s="242" t="s">
        <v>233</v>
      </c>
      <c r="E131" s="253" t="s">
        <v>1</v>
      </c>
      <c r="F131" s="254" t="s">
        <v>1694</v>
      </c>
      <c r="G131" s="252"/>
      <c r="H131" s="255">
        <v>20.620000000000001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1" t="s">
        <v>233</v>
      </c>
      <c r="AU131" s="261" t="s">
        <v>88</v>
      </c>
      <c r="AV131" s="14" t="s">
        <v>88</v>
      </c>
      <c r="AW131" s="14" t="s">
        <v>35</v>
      </c>
      <c r="AX131" s="14" t="s">
        <v>86</v>
      </c>
      <c r="AY131" s="261" t="s">
        <v>140</v>
      </c>
    </row>
    <row r="132" s="2" customFormat="1" ht="24.15" customHeight="1">
      <c r="A132" s="40"/>
      <c r="B132" s="41"/>
      <c r="C132" s="219" t="s">
        <v>148</v>
      </c>
      <c r="D132" s="219" t="s">
        <v>141</v>
      </c>
      <c r="E132" s="220" t="s">
        <v>239</v>
      </c>
      <c r="F132" s="221" t="s">
        <v>240</v>
      </c>
      <c r="G132" s="222" t="s">
        <v>231</v>
      </c>
      <c r="H132" s="223">
        <v>73.753</v>
      </c>
      <c r="I132" s="224"/>
      <c r="J132" s="225">
        <f>ROUND(I132*H132,2)</f>
        <v>0</v>
      </c>
      <c r="K132" s="226"/>
      <c r="L132" s="46"/>
      <c r="M132" s="227" t="s">
        <v>1</v>
      </c>
      <c r="N132" s="228" t="s">
        <v>44</v>
      </c>
      <c r="O132" s="93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1" t="s">
        <v>145</v>
      </c>
      <c r="AT132" s="231" t="s">
        <v>141</v>
      </c>
      <c r="AU132" s="231" t="s">
        <v>88</v>
      </c>
      <c r="AY132" s="19" t="s">
        <v>140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9" t="s">
        <v>86</v>
      </c>
      <c r="BK132" s="232">
        <f>ROUND(I132*H132,2)</f>
        <v>0</v>
      </c>
      <c r="BL132" s="19" t="s">
        <v>145</v>
      </c>
      <c r="BM132" s="231" t="s">
        <v>1695</v>
      </c>
    </row>
    <row r="133" s="2" customFormat="1" ht="16.5" customHeight="1">
      <c r="A133" s="40"/>
      <c r="B133" s="41"/>
      <c r="C133" s="219" t="s">
        <v>145</v>
      </c>
      <c r="D133" s="219" t="s">
        <v>141</v>
      </c>
      <c r="E133" s="220" t="s">
        <v>242</v>
      </c>
      <c r="F133" s="221" t="s">
        <v>243</v>
      </c>
      <c r="G133" s="222" t="s">
        <v>231</v>
      </c>
      <c r="H133" s="223">
        <v>73.753</v>
      </c>
      <c r="I133" s="224"/>
      <c r="J133" s="225">
        <f>ROUND(I133*H133,2)</f>
        <v>0</v>
      </c>
      <c r="K133" s="226"/>
      <c r="L133" s="46"/>
      <c r="M133" s="227" t="s">
        <v>1</v>
      </c>
      <c r="N133" s="228" t="s">
        <v>44</v>
      </c>
      <c r="O133" s="93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1" t="s">
        <v>145</v>
      </c>
      <c r="AT133" s="231" t="s">
        <v>141</v>
      </c>
      <c r="AU133" s="231" t="s">
        <v>88</v>
      </c>
      <c r="AY133" s="19" t="s">
        <v>140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9" t="s">
        <v>86</v>
      </c>
      <c r="BK133" s="232">
        <f>ROUND(I133*H133,2)</f>
        <v>0</v>
      </c>
      <c r="BL133" s="19" t="s">
        <v>145</v>
      </c>
      <c r="BM133" s="231" t="s">
        <v>1696</v>
      </c>
    </row>
    <row r="134" s="2" customFormat="1" ht="24.15" customHeight="1">
      <c r="A134" s="40"/>
      <c r="B134" s="41"/>
      <c r="C134" s="219" t="s">
        <v>154</v>
      </c>
      <c r="D134" s="219" t="s">
        <v>141</v>
      </c>
      <c r="E134" s="220" t="s">
        <v>245</v>
      </c>
      <c r="F134" s="221" t="s">
        <v>246</v>
      </c>
      <c r="G134" s="222" t="s">
        <v>247</v>
      </c>
      <c r="H134" s="223">
        <v>125.38</v>
      </c>
      <c r="I134" s="224"/>
      <c r="J134" s="225">
        <f>ROUND(I134*H134,2)</f>
        <v>0</v>
      </c>
      <c r="K134" s="226"/>
      <c r="L134" s="46"/>
      <c r="M134" s="227" t="s">
        <v>1</v>
      </c>
      <c r="N134" s="228" t="s">
        <v>44</v>
      </c>
      <c r="O134" s="93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1" t="s">
        <v>145</v>
      </c>
      <c r="AT134" s="231" t="s">
        <v>141</v>
      </c>
      <c r="AU134" s="231" t="s">
        <v>88</v>
      </c>
      <c r="AY134" s="19" t="s">
        <v>140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9" t="s">
        <v>86</v>
      </c>
      <c r="BK134" s="232">
        <f>ROUND(I134*H134,2)</f>
        <v>0</v>
      </c>
      <c r="BL134" s="19" t="s">
        <v>145</v>
      </c>
      <c r="BM134" s="231" t="s">
        <v>1697</v>
      </c>
    </row>
    <row r="135" s="14" customFormat="1">
      <c r="A135" s="14"/>
      <c r="B135" s="251"/>
      <c r="C135" s="252"/>
      <c r="D135" s="242" t="s">
        <v>233</v>
      </c>
      <c r="E135" s="253" t="s">
        <v>1</v>
      </c>
      <c r="F135" s="254" t="s">
        <v>1698</v>
      </c>
      <c r="G135" s="252"/>
      <c r="H135" s="255">
        <v>125.38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1" t="s">
        <v>233</v>
      </c>
      <c r="AU135" s="261" t="s">
        <v>88</v>
      </c>
      <c r="AV135" s="14" t="s">
        <v>88</v>
      </c>
      <c r="AW135" s="14" t="s">
        <v>35</v>
      </c>
      <c r="AX135" s="14" t="s">
        <v>86</v>
      </c>
      <c r="AY135" s="261" t="s">
        <v>140</v>
      </c>
    </row>
    <row r="136" s="12" customFormat="1" ht="22.8" customHeight="1">
      <c r="A136" s="12"/>
      <c r="B136" s="205"/>
      <c r="C136" s="206"/>
      <c r="D136" s="207" t="s">
        <v>78</v>
      </c>
      <c r="E136" s="233" t="s">
        <v>88</v>
      </c>
      <c r="F136" s="233" t="s">
        <v>249</v>
      </c>
      <c r="G136" s="206"/>
      <c r="H136" s="206"/>
      <c r="I136" s="209"/>
      <c r="J136" s="234">
        <f>BK136</f>
        <v>0</v>
      </c>
      <c r="K136" s="206"/>
      <c r="L136" s="211"/>
      <c r="M136" s="212"/>
      <c r="N136" s="213"/>
      <c r="O136" s="213"/>
      <c r="P136" s="214">
        <f>SUM(P137:P143)</f>
        <v>0</v>
      </c>
      <c r="Q136" s="213"/>
      <c r="R136" s="214">
        <f>SUM(R137:R143)</f>
        <v>11.453706200000001</v>
      </c>
      <c r="S136" s="213"/>
      <c r="T136" s="215">
        <f>SUM(T137:T143)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6" t="s">
        <v>86</v>
      </c>
      <c r="AT136" s="217" t="s">
        <v>78</v>
      </c>
      <c r="AU136" s="217" t="s">
        <v>86</v>
      </c>
      <c r="AY136" s="216" t="s">
        <v>140</v>
      </c>
      <c r="BK136" s="218">
        <f>SUM(BK137:BK143)</f>
        <v>0</v>
      </c>
    </row>
    <row r="137" s="2" customFormat="1" ht="24.15" customHeight="1">
      <c r="A137" s="40"/>
      <c r="B137" s="41"/>
      <c r="C137" s="219" t="s">
        <v>151</v>
      </c>
      <c r="D137" s="219" t="s">
        <v>141</v>
      </c>
      <c r="E137" s="220" t="s">
        <v>250</v>
      </c>
      <c r="F137" s="221" t="s">
        <v>251</v>
      </c>
      <c r="G137" s="222" t="s">
        <v>231</v>
      </c>
      <c r="H137" s="223">
        <v>3.1080000000000001</v>
      </c>
      <c r="I137" s="224"/>
      <c r="J137" s="225">
        <f>ROUND(I137*H137,2)</f>
        <v>0</v>
      </c>
      <c r="K137" s="226"/>
      <c r="L137" s="46"/>
      <c r="M137" s="227" t="s">
        <v>1</v>
      </c>
      <c r="N137" s="228" t="s">
        <v>44</v>
      </c>
      <c r="O137" s="93"/>
      <c r="P137" s="229">
        <f>O137*H137</f>
        <v>0</v>
      </c>
      <c r="Q137" s="229">
        <v>2.1600000000000001</v>
      </c>
      <c r="R137" s="229">
        <f>Q137*H137</f>
        <v>6.713280000000001</v>
      </c>
      <c r="S137" s="229">
        <v>0</v>
      </c>
      <c r="T137" s="230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1" t="s">
        <v>145</v>
      </c>
      <c r="AT137" s="231" t="s">
        <v>141</v>
      </c>
      <c r="AU137" s="231" t="s">
        <v>88</v>
      </c>
      <c r="AY137" s="19" t="s">
        <v>140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9" t="s">
        <v>86</v>
      </c>
      <c r="BK137" s="232">
        <f>ROUND(I137*H137,2)</f>
        <v>0</v>
      </c>
      <c r="BL137" s="19" t="s">
        <v>145</v>
      </c>
      <c r="BM137" s="231" t="s">
        <v>1699</v>
      </c>
    </row>
    <row r="138" s="14" customFormat="1">
      <c r="A138" s="14"/>
      <c r="B138" s="251"/>
      <c r="C138" s="252"/>
      <c r="D138" s="242" t="s">
        <v>233</v>
      </c>
      <c r="E138" s="253" t="s">
        <v>1</v>
      </c>
      <c r="F138" s="254" t="s">
        <v>1700</v>
      </c>
      <c r="G138" s="252"/>
      <c r="H138" s="255">
        <v>3.1080000000000001</v>
      </c>
      <c r="I138" s="256"/>
      <c r="J138" s="252"/>
      <c r="K138" s="252"/>
      <c r="L138" s="257"/>
      <c r="M138" s="258"/>
      <c r="N138" s="259"/>
      <c r="O138" s="259"/>
      <c r="P138" s="259"/>
      <c r="Q138" s="259"/>
      <c r="R138" s="259"/>
      <c r="S138" s="259"/>
      <c r="T138" s="26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1" t="s">
        <v>233</v>
      </c>
      <c r="AU138" s="261" t="s">
        <v>88</v>
      </c>
      <c r="AV138" s="14" t="s">
        <v>88</v>
      </c>
      <c r="AW138" s="14" t="s">
        <v>35</v>
      </c>
      <c r="AX138" s="14" t="s">
        <v>86</v>
      </c>
      <c r="AY138" s="261" t="s">
        <v>140</v>
      </c>
    </row>
    <row r="139" s="2" customFormat="1" ht="16.5" customHeight="1">
      <c r="A139" s="40"/>
      <c r="B139" s="41"/>
      <c r="C139" s="219" t="s">
        <v>161</v>
      </c>
      <c r="D139" s="219" t="s">
        <v>141</v>
      </c>
      <c r="E139" s="220" t="s">
        <v>254</v>
      </c>
      <c r="F139" s="221" t="s">
        <v>255</v>
      </c>
      <c r="G139" s="222" t="s">
        <v>231</v>
      </c>
      <c r="H139" s="223">
        <v>2.0720000000000001</v>
      </c>
      <c r="I139" s="224"/>
      <c r="J139" s="225">
        <f>ROUND(I139*H139,2)</f>
        <v>0</v>
      </c>
      <c r="K139" s="226"/>
      <c r="L139" s="46"/>
      <c r="M139" s="227" t="s">
        <v>1</v>
      </c>
      <c r="N139" s="228" t="s">
        <v>44</v>
      </c>
      <c r="O139" s="93"/>
      <c r="P139" s="229">
        <f>O139*H139</f>
        <v>0</v>
      </c>
      <c r="Q139" s="229">
        <v>2.2563399999999998</v>
      </c>
      <c r="R139" s="229">
        <f>Q139*H139</f>
        <v>4.6751364799999999</v>
      </c>
      <c r="S139" s="229">
        <v>0</v>
      </c>
      <c r="T139" s="230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1" t="s">
        <v>145</v>
      </c>
      <c r="AT139" s="231" t="s">
        <v>141</v>
      </c>
      <c r="AU139" s="231" t="s">
        <v>88</v>
      </c>
      <c r="AY139" s="19" t="s">
        <v>140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9" t="s">
        <v>86</v>
      </c>
      <c r="BK139" s="232">
        <f>ROUND(I139*H139,2)</f>
        <v>0</v>
      </c>
      <c r="BL139" s="19" t="s">
        <v>145</v>
      </c>
      <c r="BM139" s="231" t="s">
        <v>1701</v>
      </c>
    </row>
    <row r="140" s="14" customFormat="1">
      <c r="A140" s="14"/>
      <c r="B140" s="251"/>
      <c r="C140" s="252"/>
      <c r="D140" s="242" t="s">
        <v>233</v>
      </c>
      <c r="E140" s="253" t="s">
        <v>1</v>
      </c>
      <c r="F140" s="254" t="s">
        <v>1702</v>
      </c>
      <c r="G140" s="252"/>
      <c r="H140" s="255">
        <v>2.0720000000000001</v>
      </c>
      <c r="I140" s="256"/>
      <c r="J140" s="252"/>
      <c r="K140" s="252"/>
      <c r="L140" s="257"/>
      <c r="M140" s="258"/>
      <c r="N140" s="259"/>
      <c r="O140" s="259"/>
      <c r="P140" s="259"/>
      <c r="Q140" s="259"/>
      <c r="R140" s="259"/>
      <c r="S140" s="259"/>
      <c r="T140" s="26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1" t="s">
        <v>233</v>
      </c>
      <c r="AU140" s="261" t="s">
        <v>88</v>
      </c>
      <c r="AV140" s="14" t="s">
        <v>88</v>
      </c>
      <c r="AW140" s="14" t="s">
        <v>35</v>
      </c>
      <c r="AX140" s="14" t="s">
        <v>86</v>
      </c>
      <c r="AY140" s="261" t="s">
        <v>140</v>
      </c>
    </row>
    <row r="141" s="2" customFormat="1" ht="16.5" customHeight="1">
      <c r="A141" s="40"/>
      <c r="B141" s="41"/>
      <c r="C141" s="219" t="s">
        <v>165</v>
      </c>
      <c r="D141" s="219" t="s">
        <v>141</v>
      </c>
      <c r="E141" s="220" t="s">
        <v>258</v>
      </c>
      <c r="F141" s="221" t="s">
        <v>259</v>
      </c>
      <c r="G141" s="222" t="s">
        <v>247</v>
      </c>
      <c r="H141" s="223">
        <v>0.062</v>
      </c>
      <c r="I141" s="224"/>
      <c r="J141" s="225">
        <f>ROUND(I141*H141,2)</f>
        <v>0</v>
      </c>
      <c r="K141" s="226"/>
      <c r="L141" s="46"/>
      <c r="M141" s="227" t="s">
        <v>1</v>
      </c>
      <c r="N141" s="228" t="s">
        <v>44</v>
      </c>
      <c r="O141" s="93"/>
      <c r="P141" s="229">
        <f>O141*H141</f>
        <v>0</v>
      </c>
      <c r="Q141" s="229">
        <v>1.0530600000000001</v>
      </c>
      <c r="R141" s="229">
        <f>Q141*H141</f>
        <v>0.065289720000000009</v>
      </c>
      <c r="S141" s="229">
        <v>0</v>
      </c>
      <c r="T141" s="230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1" t="s">
        <v>145</v>
      </c>
      <c r="AT141" s="231" t="s">
        <v>141</v>
      </c>
      <c r="AU141" s="231" t="s">
        <v>88</v>
      </c>
      <c r="AY141" s="19" t="s">
        <v>140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9" t="s">
        <v>86</v>
      </c>
      <c r="BK141" s="232">
        <f>ROUND(I141*H141,2)</f>
        <v>0</v>
      </c>
      <c r="BL141" s="19" t="s">
        <v>145</v>
      </c>
      <c r="BM141" s="231" t="s">
        <v>1703</v>
      </c>
    </row>
    <row r="142" s="2" customFormat="1" ht="16.5" customHeight="1">
      <c r="A142" s="40"/>
      <c r="B142" s="41"/>
      <c r="C142" s="219" t="s">
        <v>169</v>
      </c>
      <c r="D142" s="219" t="s">
        <v>141</v>
      </c>
      <c r="E142" s="220" t="s">
        <v>261</v>
      </c>
      <c r="F142" s="221" t="s">
        <v>262</v>
      </c>
      <c r="G142" s="222" t="s">
        <v>231</v>
      </c>
      <c r="H142" s="223">
        <v>12.888</v>
      </c>
      <c r="I142" s="224"/>
      <c r="J142" s="225">
        <f>ROUND(I142*H142,2)</f>
        <v>0</v>
      </c>
      <c r="K142" s="226"/>
      <c r="L142" s="46"/>
      <c r="M142" s="227" t="s">
        <v>1</v>
      </c>
      <c r="N142" s="228" t="s">
        <v>44</v>
      </c>
      <c r="O142" s="93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1" t="s">
        <v>145</v>
      </c>
      <c r="AT142" s="231" t="s">
        <v>141</v>
      </c>
      <c r="AU142" s="231" t="s">
        <v>88</v>
      </c>
      <c r="AY142" s="19" t="s">
        <v>140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9" t="s">
        <v>86</v>
      </c>
      <c r="BK142" s="232">
        <f>ROUND(I142*H142,2)</f>
        <v>0</v>
      </c>
      <c r="BL142" s="19" t="s">
        <v>145</v>
      </c>
      <c r="BM142" s="231" t="s">
        <v>1704</v>
      </c>
    </row>
    <row r="143" s="14" customFormat="1">
      <c r="A143" s="14"/>
      <c r="B143" s="251"/>
      <c r="C143" s="252"/>
      <c r="D143" s="242" t="s">
        <v>233</v>
      </c>
      <c r="E143" s="253" t="s">
        <v>1</v>
      </c>
      <c r="F143" s="254" t="s">
        <v>1705</v>
      </c>
      <c r="G143" s="252"/>
      <c r="H143" s="255">
        <v>12.888</v>
      </c>
      <c r="I143" s="256"/>
      <c r="J143" s="252"/>
      <c r="K143" s="252"/>
      <c r="L143" s="257"/>
      <c r="M143" s="258"/>
      <c r="N143" s="259"/>
      <c r="O143" s="259"/>
      <c r="P143" s="259"/>
      <c r="Q143" s="259"/>
      <c r="R143" s="259"/>
      <c r="S143" s="259"/>
      <c r="T143" s="26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1" t="s">
        <v>233</v>
      </c>
      <c r="AU143" s="261" t="s">
        <v>88</v>
      </c>
      <c r="AV143" s="14" t="s">
        <v>88</v>
      </c>
      <c r="AW143" s="14" t="s">
        <v>35</v>
      </c>
      <c r="AX143" s="14" t="s">
        <v>86</v>
      </c>
      <c r="AY143" s="261" t="s">
        <v>140</v>
      </c>
    </row>
    <row r="144" s="12" customFormat="1" ht="22.8" customHeight="1">
      <c r="A144" s="12"/>
      <c r="B144" s="205"/>
      <c r="C144" s="206"/>
      <c r="D144" s="207" t="s">
        <v>78</v>
      </c>
      <c r="E144" s="233" t="s">
        <v>148</v>
      </c>
      <c r="F144" s="233" t="s">
        <v>1706</v>
      </c>
      <c r="G144" s="206"/>
      <c r="H144" s="206"/>
      <c r="I144" s="209"/>
      <c r="J144" s="234">
        <f>BK144</f>
        <v>0</v>
      </c>
      <c r="K144" s="206"/>
      <c r="L144" s="211"/>
      <c r="M144" s="212"/>
      <c r="N144" s="213"/>
      <c r="O144" s="213"/>
      <c r="P144" s="214">
        <f>SUM(P145:P164)</f>
        <v>0</v>
      </c>
      <c r="Q144" s="213"/>
      <c r="R144" s="214">
        <f>SUM(R145:R164)</f>
        <v>22.338555299999996</v>
      </c>
      <c r="S144" s="213"/>
      <c r="T144" s="215">
        <f>SUM(T145:T164)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6" t="s">
        <v>86</v>
      </c>
      <c r="AT144" s="217" t="s">
        <v>78</v>
      </c>
      <c r="AU144" s="217" t="s">
        <v>86</v>
      </c>
      <c r="AY144" s="216" t="s">
        <v>140</v>
      </c>
      <c r="BK144" s="218">
        <f>SUM(BK145:BK164)</f>
        <v>0</v>
      </c>
    </row>
    <row r="145" s="2" customFormat="1" ht="24.15" customHeight="1">
      <c r="A145" s="40"/>
      <c r="B145" s="41"/>
      <c r="C145" s="219" t="s">
        <v>157</v>
      </c>
      <c r="D145" s="219" t="s">
        <v>141</v>
      </c>
      <c r="E145" s="220" t="s">
        <v>1707</v>
      </c>
      <c r="F145" s="221" t="s">
        <v>1708</v>
      </c>
      <c r="G145" s="222" t="s">
        <v>289</v>
      </c>
      <c r="H145" s="223">
        <v>28</v>
      </c>
      <c r="I145" s="224"/>
      <c r="J145" s="225">
        <f>ROUND(I145*H145,2)</f>
        <v>0</v>
      </c>
      <c r="K145" s="226"/>
      <c r="L145" s="46"/>
      <c r="M145" s="227" t="s">
        <v>1</v>
      </c>
      <c r="N145" s="228" t="s">
        <v>44</v>
      </c>
      <c r="O145" s="93"/>
      <c r="P145" s="229">
        <f>O145*H145</f>
        <v>0</v>
      </c>
      <c r="Q145" s="229">
        <v>0.17488999999999999</v>
      </c>
      <c r="R145" s="229">
        <f>Q145*H145</f>
        <v>4.8969199999999997</v>
      </c>
      <c r="S145" s="229">
        <v>0</v>
      </c>
      <c r="T145" s="230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1" t="s">
        <v>145</v>
      </c>
      <c r="AT145" s="231" t="s">
        <v>141</v>
      </c>
      <c r="AU145" s="231" t="s">
        <v>88</v>
      </c>
      <c r="AY145" s="19" t="s">
        <v>140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9" t="s">
        <v>86</v>
      </c>
      <c r="BK145" s="232">
        <f>ROUND(I145*H145,2)</f>
        <v>0</v>
      </c>
      <c r="BL145" s="19" t="s">
        <v>145</v>
      </c>
      <c r="BM145" s="231" t="s">
        <v>1709</v>
      </c>
    </row>
    <row r="146" s="2" customFormat="1" ht="24.15" customHeight="1">
      <c r="A146" s="40"/>
      <c r="B146" s="41"/>
      <c r="C146" s="273" t="s">
        <v>176</v>
      </c>
      <c r="D146" s="273" t="s">
        <v>300</v>
      </c>
      <c r="E146" s="274" t="s">
        <v>1710</v>
      </c>
      <c r="F146" s="275" t="s">
        <v>1711</v>
      </c>
      <c r="G146" s="276" t="s">
        <v>289</v>
      </c>
      <c r="H146" s="277">
        <v>26</v>
      </c>
      <c r="I146" s="278"/>
      <c r="J146" s="279">
        <f>ROUND(I146*H146,2)</f>
        <v>0</v>
      </c>
      <c r="K146" s="280"/>
      <c r="L146" s="281"/>
      <c r="M146" s="282" t="s">
        <v>1</v>
      </c>
      <c r="N146" s="283" t="s">
        <v>44</v>
      </c>
      <c r="O146" s="93"/>
      <c r="P146" s="229">
        <f>O146*H146</f>
        <v>0</v>
      </c>
      <c r="Q146" s="229">
        <v>0.002</v>
      </c>
      <c r="R146" s="229">
        <f>Q146*H146</f>
        <v>0.052000000000000005</v>
      </c>
      <c r="S146" s="229">
        <v>0</v>
      </c>
      <c r="T146" s="23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1" t="s">
        <v>165</v>
      </c>
      <c r="AT146" s="231" t="s">
        <v>300</v>
      </c>
      <c r="AU146" s="231" t="s">
        <v>88</v>
      </c>
      <c r="AY146" s="19" t="s">
        <v>140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9" t="s">
        <v>86</v>
      </c>
      <c r="BK146" s="232">
        <f>ROUND(I146*H146,2)</f>
        <v>0</v>
      </c>
      <c r="BL146" s="19" t="s">
        <v>145</v>
      </c>
      <c r="BM146" s="231" t="s">
        <v>1712</v>
      </c>
    </row>
    <row r="147" s="2" customFormat="1" ht="24.15" customHeight="1">
      <c r="A147" s="40"/>
      <c r="B147" s="41"/>
      <c r="C147" s="273" t="s">
        <v>160</v>
      </c>
      <c r="D147" s="273" t="s">
        <v>300</v>
      </c>
      <c r="E147" s="274" t="s">
        <v>1713</v>
      </c>
      <c r="F147" s="275" t="s">
        <v>1714</v>
      </c>
      <c r="G147" s="276" t="s">
        <v>289</v>
      </c>
      <c r="H147" s="277">
        <v>2</v>
      </c>
      <c r="I147" s="278"/>
      <c r="J147" s="279">
        <f>ROUND(I147*H147,2)</f>
        <v>0</v>
      </c>
      <c r="K147" s="280"/>
      <c r="L147" s="281"/>
      <c r="M147" s="282" t="s">
        <v>1</v>
      </c>
      <c r="N147" s="283" t="s">
        <v>44</v>
      </c>
      <c r="O147" s="93"/>
      <c r="P147" s="229">
        <f>O147*H147</f>
        <v>0</v>
      </c>
      <c r="Q147" s="229">
        <v>0.0033999999999999998</v>
      </c>
      <c r="R147" s="229">
        <f>Q147*H147</f>
        <v>0.0067999999999999996</v>
      </c>
      <c r="S147" s="229">
        <v>0</v>
      </c>
      <c r="T147" s="230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1" t="s">
        <v>165</v>
      </c>
      <c r="AT147" s="231" t="s">
        <v>300</v>
      </c>
      <c r="AU147" s="231" t="s">
        <v>88</v>
      </c>
      <c r="AY147" s="19" t="s">
        <v>140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9" t="s">
        <v>86</v>
      </c>
      <c r="BK147" s="232">
        <f>ROUND(I147*H147,2)</f>
        <v>0</v>
      </c>
      <c r="BL147" s="19" t="s">
        <v>145</v>
      </c>
      <c r="BM147" s="231" t="s">
        <v>1715</v>
      </c>
    </row>
    <row r="148" s="2" customFormat="1" ht="24.15" customHeight="1">
      <c r="A148" s="40"/>
      <c r="B148" s="41"/>
      <c r="C148" s="273" t="s">
        <v>180</v>
      </c>
      <c r="D148" s="273" t="s">
        <v>300</v>
      </c>
      <c r="E148" s="274" t="s">
        <v>1716</v>
      </c>
      <c r="F148" s="275" t="s">
        <v>1717</v>
      </c>
      <c r="G148" s="276" t="s">
        <v>289</v>
      </c>
      <c r="H148" s="277">
        <v>14</v>
      </c>
      <c r="I148" s="278"/>
      <c r="J148" s="279">
        <f>ROUND(I148*H148,2)</f>
        <v>0</v>
      </c>
      <c r="K148" s="280"/>
      <c r="L148" s="281"/>
      <c r="M148" s="282" t="s">
        <v>1</v>
      </c>
      <c r="N148" s="283" t="s">
        <v>44</v>
      </c>
      <c r="O148" s="93"/>
      <c r="P148" s="229">
        <f>O148*H148</f>
        <v>0</v>
      </c>
      <c r="Q148" s="229">
        <v>0.002</v>
      </c>
      <c r="R148" s="229">
        <f>Q148*H148</f>
        <v>0.028000000000000001</v>
      </c>
      <c r="S148" s="229">
        <v>0</v>
      </c>
      <c r="T148" s="23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1" t="s">
        <v>165</v>
      </c>
      <c r="AT148" s="231" t="s">
        <v>300</v>
      </c>
      <c r="AU148" s="231" t="s">
        <v>88</v>
      </c>
      <c r="AY148" s="19" t="s">
        <v>140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9" t="s">
        <v>86</v>
      </c>
      <c r="BK148" s="232">
        <f>ROUND(I148*H148,2)</f>
        <v>0</v>
      </c>
      <c r="BL148" s="19" t="s">
        <v>145</v>
      </c>
      <c r="BM148" s="231" t="s">
        <v>1718</v>
      </c>
    </row>
    <row r="149" s="2" customFormat="1" ht="16.5" customHeight="1">
      <c r="A149" s="40"/>
      <c r="B149" s="41"/>
      <c r="C149" s="219" t="s">
        <v>164</v>
      </c>
      <c r="D149" s="219" t="s">
        <v>141</v>
      </c>
      <c r="E149" s="220" t="s">
        <v>1719</v>
      </c>
      <c r="F149" s="221" t="s">
        <v>1720</v>
      </c>
      <c r="G149" s="222" t="s">
        <v>320</v>
      </c>
      <c r="H149" s="223">
        <v>51.549999999999997</v>
      </c>
      <c r="I149" s="224"/>
      <c r="J149" s="225">
        <f>ROUND(I149*H149,2)</f>
        <v>0</v>
      </c>
      <c r="K149" s="226"/>
      <c r="L149" s="46"/>
      <c r="M149" s="227" t="s">
        <v>1</v>
      </c>
      <c r="N149" s="228" t="s">
        <v>44</v>
      </c>
      <c r="O149" s="93"/>
      <c r="P149" s="229">
        <f>O149*H149</f>
        <v>0</v>
      </c>
      <c r="Q149" s="229">
        <v>0.023</v>
      </c>
      <c r="R149" s="229">
        <f>Q149*H149</f>
        <v>1.1856499999999999</v>
      </c>
      <c r="S149" s="229">
        <v>0</v>
      </c>
      <c r="T149" s="230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1" t="s">
        <v>145</v>
      </c>
      <c r="AT149" s="231" t="s">
        <v>141</v>
      </c>
      <c r="AU149" s="231" t="s">
        <v>88</v>
      </c>
      <c r="AY149" s="19" t="s">
        <v>140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9" t="s">
        <v>86</v>
      </c>
      <c r="BK149" s="232">
        <f>ROUND(I149*H149,2)</f>
        <v>0</v>
      </c>
      <c r="BL149" s="19" t="s">
        <v>145</v>
      </c>
      <c r="BM149" s="231" t="s">
        <v>1721</v>
      </c>
    </row>
    <row r="150" s="14" customFormat="1">
      <c r="A150" s="14"/>
      <c r="B150" s="251"/>
      <c r="C150" s="252"/>
      <c r="D150" s="242" t="s">
        <v>233</v>
      </c>
      <c r="E150" s="253" t="s">
        <v>1</v>
      </c>
      <c r="F150" s="254" t="s">
        <v>1722</v>
      </c>
      <c r="G150" s="252"/>
      <c r="H150" s="255">
        <v>51.549999999999997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1" t="s">
        <v>233</v>
      </c>
      <c r="AU150" s="261" t="s">
        <v>88</v>
      </c>
      <c r="AV150" s="14" t="s">
        <v>88</v>
      </c>
      <c r="AW150" s="14" t="s">
        <v>35</v>
      </c>
      <c r="AX150" s="14" t="s">
        <v>86</v>
      </c>
      <c r="AY150" s="261" t="s">
        <v>140</v>
      </c>
    </row>
    <row r="151" s="2" customFormat="1" ht="16.5" customHeight="1">
      <c r="A151" s="40"/>
      <c r="B151" s="41"/>
      <c r="C151" s="273" t="s">
        <v>8</v>
      </c>
      <c r="D151" s="273" t="s">
        <v>300</v>
      </c>
      <c r="E151" s="274" t="s">
        <v>1723</v>
      </c>
      <c r="F151" s="275" t="s">
        <v>1724</v>
      </c>
      <c r="G151" s="276" t="s">
        <v>320</v>
      </c>
      <c r="H151" s="277">
        <v>51.549999999999997</v>
      </c>
      <c r="I151" s="278"/>
      <c r="J151" s="279">
        <f>ROUND(I151*H151,2)</f>
        <v>0</v>
      </c>
      <c r="K151" s="280"/>
      <c r="L151" s="281"/>
      <c r="M151" s="282" t="s">
        <v>1</v>
      </c>
      <c r="N151" s="283" t="s">
        <v>44</v>
      </c>
      <c r="O151" s="93"/>
      <c r="P151" s="229">
        <f>O151*H151</f>
        <v>0</v>
      </c>
      <c r="Q151" s="229">
        <v>0.063</v>
      </c>
      <c r="R151" s="229">
        <f>Q151*H151</f>
        <v>3.2476499999999997</v>
      </c>
      <c r="S151" s="229">
        <v>0</v>
      </c>
      <c r="T151" s="23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1" t="s">
        <v>165</v>
      </c>
      <c r="AT151" s="231" t="s">
        <v>300</v>
      </c>
      <c r="AU151" s="231" t="s">
        <v>88</v>
      </c>
      <c r="AY151" s="19" t="s">
        <v>140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9" t="s">
        <v>86</v>
      </c>
      <c r="BK151" s="232">
        <f>ROUND(I151*H151,2)</f>
        <v>0</v>
      </c>
      <c r="BL151" s="19" t="s">
        <v>145</v>
      </c>
      <c r="BM151" s="231" t="s">
        <v>1725</v>
      </c>
    </row>
    <row r="152" s="14" customFormat="1">
      <c r="A152" s="14"/>
      <c r="B152" s="251"/>
      <c r="C152" s="252"/>
      <c r="D152" s="242" t="s">
        <v>233</v>
      </c>
      <c r="E152" s="253" t="s">
        <v>1</v>
      </c>
      <c r="F152" s="254" t="s">
        <v>1722</v>
      </c>
      <c r="G152" s="252"/>
      <c r="H152" s="255">
        <v>51.549999999999997</v>
      </c>
      <c r="I152" s="256"/>
      <c r="J152" s="252"/>
      <c r="K152" s="252"/>
      <c r="L152" s="257"/>
      <c r="M152" s="258"/>
      <c r="N152" s="259"/>
      <c r="O152" s="259"/>
      <c r="P152" s="259"/>
      <c r="Q152" s="259"/>
      <c r="R152" s="259"/>
      <c r="S152" s="259"/>
      <c r="T152" s="26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1" t="s">
        <v>233</v>
      </c>
      <c r="AU152" s="261" t="s">
        <v>88</v>
      </c>
      <c r="AV152" s="14" t="s">
        <v>88</v>
      </c>
      <c r="AW152" s="14" t="s">
        <v>35</v>
      </c>
      <c r="AX152" s="14" t="s">
        <v>86</v>
      </c>
      <c r="AY152" s="261" t="s">
        <v>140</v>
      </c>
    </row>
    <row r="153" s="2" customFormat="1" ht="24.15" customHeight="1">
      <c r="A153" s="40"/>
      <c r="B153" s="41"/>
      <c r="C153" s="219" t="s">
        <v>168</v>
      </c>
      <c r="D153" s="219" t="s">
        <v>141</v>
      </c>
      <c r="E153" s="220" t="s">
        <v>1726</v>
      </c>
      <c r="F153" s="221" t="s">
        <v>1727</v>
      </c>
      <c r="G153" s="222" t="s">
        <v>289</v>
      </c>
      <c r="H153" s="223">
        <v>1</v>
      </c>
      <c r="I153" s="224"/>
      <c r="J153" s="225">
        <f>ROUND(I153*H153,2)</f>
        <v>0</v>
      </c>
      <c r="K153" s="226"/>
      <c r="L153" s="46"/>
      <c r="M153" s="227" t="s">
        <v>1</v>
      </c>
      <c r="N153" s="228" t="s">
        <v>44</v>
      </c>
      <c r="O153" s="93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1" t="s">
        <v>145</v>
      </c>
      <c r="AT153" s="231" t="s">
        <v>141</v>
      </c>
      <c r="AU153" s="231" t="s">
        <v>88</v>
      </c>
      <c r="AY153" s="19" t="s">
        <v>140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9" t="s">
        <v>86</v>
      </c>
      <c r="BK153" s="232">
        <f>ROUND(I153*H153,2)</f>
        <v>0</v>
      </c>
      <c r="BL153" s="19" t="s">
        <v>145</v>
      </c>
      <c r="BM153" s="231" t="s">
        <v>1728</v>
      </c>
    </row>
    <row r="154" s="2" customFormat="1" ht="16.5" customHeight="1">
      <c r="A154" s="40"/>
      <c r="B154" s="41"/>
      <c r="C154" s="273" t="s">
        <v>199</v>
      </c>
      <c r="D154" s="273" t="s">
        <v>300</v>
      </c>
      <c r="E154" s="274" t="s">
        <v>1729</v>
      </c>
      <c r="F154" s="275" t="s">
        <v>1730</v>
      </c>
      <c r="G154" s="276" t="s">
        <v>289</v>
      </c>
      <c r="H154" s="277">
        <v>2</v>
      </c>
      <c r="I154" s="278"/>
      <c r="J154" s="279">
        <f>ROUND(I154*H154,2)</f>
        <v>0</v>
      </c>
      <c r="K154" s="280"/>
      <c r="L154" s="281"/>
      <c r="M154" s="282" t="s">
        <v>1</v>
      </c>
      <c r="N154" s="283" t="s">
        <v>44</v>
      </c>
      <c r="O154" s="93"/>
      <c r="P154" s="229">
        <f>O154*H154</f>
        <v>0</v>
      </c>
      <c r="Q154" s="229">
        <v>0.12</v>
      </c>
      <c r="R154" s="229">
        <f>Q154*H154</f>
        <v>0.23999999999999999</v>
      </c>
      <c r="S154" s="229">
        <v>0</v>
      </c>
      <c r="T154" s="23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1" t="s">
        <v>165</v>
      </c>
      <c r="AT154" s="231" t="s">
        <v>300</v>
      </c>
      <c r="AU154" s="231" t="s">
        <v>88</v>
      </c>
      <c r="AY154" s="19" t="s">
        <v>140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9" t="s">
        <v>86</v>
      </c>
      <c r="BK154" s="232">
        <f>ROUND(I154*H154,2)</f>
        <v>0</v>
      </c>
      <c r="BL154" s="19" t="s">
        <v>145</v>
      </c>
      <c r="BM154" s="231" t="s">
        <v>1731</v>
      </c>
    </row>
    <row r="155" s="14" customFormat="1">
      <c r="A155" s="14"/>
      <c r="B155" s="251"/>
      <c r="C155" s="252"/>
      <c r="D155" s="242" t="s">
        <v>233</v>
      </c>
      <c r="E155" s="252"/>
      <c r="F155" s="254" t="s">
        <v>1732</v>
      </c>
      <c r="G155" s="252"/>
      <c r="H155" s="255">
        <v>2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1" t="s">
        <v>233</v>
      </c>
      <c r="AU155" s="261" t="s">
        <v>88</v>
      </c>
      <c r="AV155" s="14" t="s">
        <v>88</v>
      </c>
      <c r="AW155" s="14" t="s">
        <v>4</v>
      </c>
      <c r="AX155" s="14" t="s">
        <v>86</v>
      </c>
      <c r="AY155" s="261" t="s">
        <v>140</v>
      </c>
    </row>
    <row r="156" s="2" customFormat="1" ht="16.5" customHeight="1">
      <c r="A156" s="40"/>
      <c r="B156" s="41"/>
      <c r="C156" s="219" t="s">
        <v>172</v>
      </c>
      <c r="D156" s="219" t="s">
        <v>141</v>
      </c>
      <c r="E156" s="220" t="s">
        <v>1733</v>
      </c>
      <c r="F156" s="221" t="s">
        <v>1734</v>
      </c>
      <c r="G156" s="222" t="s">
        <v>289</v>
      </c>
      <c r="H156" s="223">
        <v>1</v>
      </c>
      <c r="I156" s="224"/>
      <c r="J156" s="225">
        <f>ROUND(I156*H156,2)</f>
        <v>0</v>
      </c>
      <c r="K156" s="226"/>
      <c r="L156" s="46"/>
      <c r="M156" s="227" t="s">
        <v>1</v>
      </c>
      <c r="N156" s="228" t="s">
        <v>44</v>
      </c>
      <c r="O156" s="93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31" t="s">
        <v>145</v>
      </c>
      <c r="AT156" s="231" t="s">
        <v>141</v>
      </c>
      <c r="AU156" s="231" t="s">
        <v>88</v>
      </c>
      <c r="AY156" s="19" t="s">
        <v>140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9" t="s">
        <v>86</v>
      </c>
      <c r="BK156" s="232">
        <f>ROUND(I156*H156,2)</f>
        <v>0</v>
      </c>
      <c r="BL156" s="19" t="s">
        <v>145</v>
      </c>
      <c r="BM156" s="231" t="s">
        <v>1735</v>
      </c>
    </row>
    <row r="157" s="2" customFormat="1" ht="16.5" customHeight="1">
      <c r="A157" s="40"/>
      <c r="B157" s="41"/>
      <c r="C157" s="273" t="s">
        <v>307</v>
      </c>
      <c r="D157" s="273" t="s">
        <v>300</v>
      </c>
      <c r="E157" s="274" t="s">
        <v>1736</v>
      </c>
      <c r="F157" s="275" t="s">
        <v>1737</v>
      </c>
      <c r="G157" s="276" t="s">
        <v>289</v>
      </c>
      <c r="H157" s="277">
        <v>1</v>
      </c>
      <c r="I157" s="278"/>
      <c r="J157" s="279">
        <f>ROUND(I157*H157,2)</f>
        <v>0</v>
      </c>
      <c r="K157" s="280"/>
      <c r="L157" s="281"/>
      <c r="M157" s="282" t="s">
        <v>1</v>
      </c>
      <c r="N157" s="283" t="s">
        <v>44</v>
      </c>
      <c r="O157" s="93"/>
      <c r="P157" s="229">
        <f>O157*H157</f>
        <v>0</v>
      </c>
      <c r="Q157" s="229">
        <v>0.017999999999999999</v>
      </c>
      <c r="R157" s="229">
        <f>Q157*H157</f>
        <v>0.017999999999999999</v>
      </c>
      <c r="S157" s="229">
        <v>0</v>
      </c>
      <c r="T157" s="230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1" t="s">
        <v>165</v>
      </c>
      <c r="AT157" s="231" t="s">
        <v>300</v>
      </c>
      <c r="AU157" s="231" t="s">
        <v>88</v>
      </c>
      <c r="AY157" s="19" t="s">
        <v>140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9" t="s">
        <v>86</v>
      </c>
      <c r="BK157" s="232">
        <f>ROUND(I157*H157,2)</f>
        <v>0</v>
      </c>
      <c r="BL157" s="19" t="s">
        <v>145</v>
      </c>
      <c r="BM157" s="231" t="s">
        <v>1738</v>
      </c>
    </row>
    <row r="158" s="2" customFormat="1" ht="16.5" customHeight="1">
      <c r="A158" s="40"/>
      <c r="B158" s="41"/>
      <c r="C158" s="219" t="s">
        <v>175</v>
      </c>
      <c r="D158" s="219" t="s">
        <v>141</v>
      </c>
      <c r="E158" s="220" t="s">
        <v>1739</v>
      </c>
      <c r="F158" s="221" t="s">
        <v>1740</v>
      </c>
      <c r="G158" s="222" t="s">
        <v>289</v>
      </c>
      <c r="H158" s="223">
        <v>1</v>
      </c>
      <c r="I158" s="224"/>
      <c r="J158" s="225">
        <f>ROUND(I158*H158,2)</f>
        <v>0</v>
      </c>
      <c r="K158" s="226"/>
      <c r="L158" s="46"/>
      <c r="M158" s="227" t="s">
        <v>1</v>
      </c>
      <c r="N158" s="228" t="s">
        <v>44</v>
      </c>
      <c r="O158" s="93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1" t="s">
        <v>145</v>
      </c>
      <c r="AT158" s="231" t="s">
        <v>141</v>
      </c>
      <c r="AU158" s="231" t="s">
        <v>88</v>
      </c>
      <c r="AY158" s="19" t="s">
        <v>140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9" t="s">
        <v>86</v>
      </c>
      <c r="BK158" s="232">
        <f>ROUND(I158*H158,2)</f>
        <v>0</v>
      </c>
      <c r="BL158" s="19" t="s">
        <v>145</v>
      </c>
      <c r="BM158" s="231" t="s">
        <v>1741</v>
      </c>
    </row>
    <row r="159" s="2" customFormat="1" ht="16.5" customHeight="1">
      <c r="A159" s="40"/>
      <c r="B159" s="41"/>
      <c r="C159" s="273" t="s">
        <v>7</v>
      </c>
      <c r="D159" s="273" t="s">
        <v>300</v>
      </c>
      <c r="E159" s="274" t="s">
        <v>1742</v>
      </c>
      <c r="F159" s="275" t="s">
        <v>1743</v>
      </c>
      <c r="G159" s="276" t="s">
        <v>289</v>
      </c>
      <c r="H159" s="277">
        <v>1</v>
      </c>
      <c r="I159" s="278"/>
      <c r="J159" s="279">
        <f>ROUND(I159*H159,2)</f>
        <v>0</v>
      </c>
      <c r="K159" s="280"/>
      <c r="L159" s="281"/>
      <c r="M159" s="282" t="s">
        <v>1</v>
      </c>
      <c r="N159" s="283" t="s">
        <v>44</v>
      </c>
      <c r="O159" s="93"/>
      <c r="P159" s="229">
        <f>O159*H159</f>
        <v>0</v>
      </c>
      <c r="Q159" s="229">
        <v>0.12</v>
      </c>
      <c r="R159" s="229">
        <f>Q159*H159</f>
        <v>0.12</v>
      </c>
      <c r="S159" s="229">
        <v>0</v>
      </c>
      <c r="T159" s="230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1" t="s">
        <v>165</v>
      </c>
      <c r="AT159" s="231" t="s">
        <v>300</v>
      </c>
      <c r="AU159" s="231" t="s">
        <v>88</v>
      </c>
      <c r="AY159" s="19" t="s">
        <v>140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9" t="s">
        <v>86</v>
      </c>
      <c r="BK159" s="232">
        <f>ROUND(I159*H159,2)</f>
        <v>0</v>
      </c>
      <c r="BL159" s="19" t="s">
        <v>145</v>
      </c>
      <c r="BM159" s="231" t="s">
        <v>1744</v>
      </c>
    </row>
    <row r="160" s="14" customFormat="1">
      <c r="A160" s="14"/>
      <c r="B160" s="251"/>
      <c r="C160" s="252"/>
      <c r="D160" s="242" t="s">
        <v>233</v>
      </c>
      <c r="E160" s="252"/>
      <c r="F160" s="254" t="s">
        <v>1745</v>
      </c>
      <c r="G160" s="252"/>
      <c r="H160" s="255">
        <v>1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1" t="s">
        <v>233</v>
      </c>
      <c r="AU160" s="261" t="s">
        <v>88</v>
      </c>
      <c r="AV160" s="14" t="s">
        <v>88</v>
      </c>
      <c r="AW160" s="14" t="s">
        <v>4</v>
      </c>
      <c r="AX160" s="14" t="s">
        <v>86</v>
      </c>
      <c r="AY160" s="261" t="s">
        <v>140</v>
      </c>
    </row>
    <row r="161" s="2" customFormat="1" ht="24.15" customHeight="1">
      <c r="A161" s="40"/>
      <c r="B161" s="41"/>
      <c r="C161" s="219" t="s">
        <v>179</v>
      </c>
      <c r="D161" s="219" t="s">
        <v>141</v>
      </c>
      <c r="E161" s="220" t="s">
        <v>1746</v>
      </c>
      <c r="F161" s="221" t="s">
        <v>1747</v>
      </c>
      <c r="G161" s="222" t="s">
        <v>289</v>
      </c>
      <c r="H161" s="223">
        <v>103.09999999999999</v>
      </c>
      <c r="I161" s="224"/>
      <c r="J161" s="225">
        <f>ROUND(I161*H161,2)</f>
        <v>0</v>
      </c>
      <c r="K161" s="226"/>
      <c r="L161" s="46"/>
      <c r="M161" s="227" t="s">
        <v>1</v>
      </c>
      <c r="N161" s="228" t="s">
        <v>44</v>
      </c>
      <c r="O161" s="93"/>
      <c r="P161" s="229">
        <f>O161*H161</f>
        <v>0</v>
      </c>
      <c r="Q161" s="229">
        <v>0.023</v>
      </c>
      <c r="R161" s="229">
        <f>Q161*H161</f>
        <v>2.3712999999999997</v>
      </c>
      <c r="S161" s="229">
        <v>0</v>
      </c>
      <c r="T161" s="23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1" t="s">
        <v>145</v>
      </c>
      <c r="AT161" s="231" t="s">
        <v>141</v>
      </c>
      <c r="AU161" s="231" t="s">
        <v>88</v>
      </c>
      <c r="AY161" s="19" t="s">
        <v>140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9" t="s">
        <v>86</v>
      </c>
      <c r="BK161" s="232">
        <f>ROUND(I161*H161,2)</f>
        <v>0</v>
      </c>
      <c r="BL161" s="19" t="s">
        <v>145</v>
      </c>
      <c r="BM161" s="231" t="s">
        <v>1748</v>
      </c>
    </row>
    <row r="162" s="14" customFormat="1">
      <c r="A162" s="14"/>
      <c r="B162" s="251"/>
      <c r="C162" s="252"/>
      <c r="D162" s="242" t="s">
        <v>233</v>
      </c>
      <c r="E162" s="253" t="s">
        <v>1</v>
      </c>
      <c r="F162" s="254" t="s">
        <v>1749</v>
      </c>
      <c r="G162" s="252"/>
      <c r="H162" s="255">
        <v>103.09999999999999</v>
      </c>
      <c r="I162" s="256"/>
      <c r="J162" s="252"/>
      <c r="K162" s="252"/>
      <c r="L162" s="257"/>
      <c r="M162" s="258"/>
      <c r="N162" s="259"/>
      <c r="O162" s="259"/>
      <c r="P162" s="259"/>
      <c r="Q162" s="259"/>
      <c r="R162" s="259"/>
      <c r="S162" s="259"/>
      <c r="T162" s="26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1" t="s">
        <v>233</v>
      </c>
      <c r="AU162" s="261" t="s">
        <v>88</v>
      </c>
      <c r="AV162" s="14" t="s">
        <v>88</v>
      </c>
      <c r="AW162" s="14" t="s">
        <v>35</v>
      </c>
      <c r="AX162" s="14" t="s">
        <v>86</v>
      </c>
      <c r="AY162" s="261" t="s">
        <v>140</v>
      </c>
    </row>
    <row r="163" s="2" customFormat="1" ht="37.8" customHeight="1">
      <c r="A163" s="40"/>
      <c r="B163" s="41"/>
      <c r="C163" s="219" t="s">
        <v>328</v>
      </c>
      <c r="D163" s="219" t="s">
        <v>141</v>
      </c>
      <c r="E163" s="220" t="s">
        <v>1750</v>
      </c>
      <c r="F163" s="221" t="s">
        <v>1751</v>
      </c>
      <c r="G163" s="222" t="s">
        <v>267</v>
      </c>
      <c r="H163" s="223">
        <v>38.662999999999997</v>
      </c>
      <c r="I163" s="224"/>
      <c r="J163" s="225">
        <f>ROUND(I163*H163,2)</f>
        <v>0</v>
      </c>
      <c r="K163" s="226"/>
      <c r="L163" s="46"/>
      <c r="M163" s="227" t="s">
        <v>1</v>
      </c>
      <c r="N163" s="228" t="s">
        <v>44</v>
      </c>
      <c r="O163" s="93"/>
      <c r="P163" s="229">
        <f>O163*H163</f>
        <v>0</v>
      </c>
      <c r="Q163" s="229">
        <v>0.2631</v>
      </c>
      <c r="R163" s="229">
        <f>Q163*H163</f>
        <v>10.172235299999999</v>
      </c>
      <c r="S163" s="229">
        <v>0</v>
      </c>
      <c r="T163" s="230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1" t="s">
        <v>145</v>
      </c>
      <c r="AT163" s="231" t="s">
        <v>141</v>
      </c>
      <c r="AU163" s="231" t="s">
        <v>88</v>
      </c>
      <c r="AY163" s="19" t="s">
        <v>140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9" t="s">
        <v>86</v>
      </c>
      <c r="BK163" s="232">
        <f>ROUND(I163*H163,2)</f>
        <v>0</v>
      </c>
      <c r="BL163" s="19" t="s">
        <v>145</v>
      </c>
      <c r="BM163" s="231" t="s">
        <v>1752</v>
      </c>
    </row>
    <row r="164" s="14" customFormat="1">
      <c r="A164" s="14"/>
      <c r="B164" s="251"/>
      <c r="C164" s="252"/>
      <c r="D164" s="242" t="s">
        <v>233</v>
      </c>
      <c r="E164" s="253" t="s">
        <v>1</v>
      </c>
      <c r="F164" s="254" t="s">
        <v>1753</v>
      </c>
      <c r="G164" s="252"/>
      <c r="H164" s="255">
        <v>38.662999999999997</v>
      </c>
      <c r="I164" s="256"/>
      <c r="J164" s="252"/>
      <c r="K164" s="252"/>
      <c r="L164" s="257"/>
      <c r="M164" s="258"/>
      <c r="N164" s="259"/>
      <c r="O164" s="259"/>
      <c r="P164" s="259"/>
      <c r="Q164" s="259"/>
      <c r="R164" s="259"/>
      <c r="S164" s="259"/>
      <c r="T164" s="26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1" t="s">
        <v>233</v>
      </c>
      <c r="AU164" s="261" t="s">
        <v>88</v>
      </c>
      <c r="AV164" s="14" t="s">
        <v>88</v>
      </c>
      <c r="AW164" s="14" t="s">
        <v>35</v>
      </c>
      <c r="AX164" s="14" t="s">
        <v>86</v>
      </c>
      <c r="AY164" s="261" t="s">
        <v>140</v>
      </c>
    </row>
    <row r="165" s="12" customFormat="1" ht="22.8" customHeight="1">
      <c r="A165" s="12"/>
      <c r="B165" s="205"/>
      <c r="C165" s="206"/>
      <c r="D165" s="207" t="s">
        <v>78</v>
      </c>
      <c r="E165" s="233" t="s">
        <v>145</v>
      </c>
      <c r="F165" s="233" t="s">
        <v>1754</v>
      </c>
      <c r="G165" s="206"/>
      <c r="H165" s="206"/>
      <c r="I165" s="209"/>
      <c r="J165" s="234">
        <f>BK165</f>
        <v>0</v>
      </c>
      <c r="K165" s="206"/>
      <c r="L165" s="211"/>
      <c r="M165" s="212"/>
      <c r="N165" s="213"/>
      <c r="O165" s="213"/>
      <c r="P165" s="214">
        <f>SUM(P166:P167)</f>
        <v>0</v>
      </c>
      <c r="Q165" s="213"/>
      <c r="R165" s="214">
        <f>SUM(R166:R167)</f>
        <v>0.25208000000000003</v>
      </c>
      <c r="S165" s="213"/>
      <c r="T165" s="215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6" t="s">
        <v>86</v>
      </c>
      <c r="AT165" s="217" t="s">
        <v>78</v>
      </c>
      <c r="AU165" s="217" t="s">
        <v>86</v>
      </c>
      <c r="AY165" s="216" t="s">
        <v>140</v>
      </c>
      <c r="BK165" s="218">
        <f>SUM(BK166:BK167)</f>
        <v>0</v>
      </c>
    </row>
    <row r="166" s="2" customFormat="1" ht="16.5" customHeight="1">
      <c r="A166" s="40"/>
      <c r="B166" s="41"/>
      <c r="C166" s="219" t="s">
        <v>183</v>
      </c>
      <c r="D166" s="219" t="s">
        <v>141</v>
      </c>
      <c r="E166" s="220" t="s">
        <v>1755</v>
      </c>
      <c r="F166" s="221" t="s">
        <v>1756</v>
      </c>
      <c r="G166" s="222" t="s">
        <v>289</v>
      </c>
      <c r="H166" s="223">
        <v>4</v>
      </c>
      <c r="I166" s="224"/>
      <c r="J166" s="225">
        <f>ROUND(I166*H166,2)</f>
        <v>0</v>
      </c>
      <c r="K166" s="226"/>
      <c r="L166" s="46"/>
      <c r="M166" s="227" t="s">
        <v>1</v>
      </c>
      <c r="N166" s="228" t="s">
        <v>44</v>
      </c>
      <c r="O166" s="93"/>
      <c r="P166" s="229">
        <f>O166*H166</f>
        <v>0</v>
      </c>
      <c r="Q166" s="229">
        <v>0.0070200000000000002</v>
      </c>
      <c r="R166" s="229">
        <f>Q166*H166</f>
        <v>0.028080000000000001</v>
      </c>
      <c r="S166" s="229">
        <v>0</v>
      </c>
      <c r="T166" s="230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1" t="s">
        <v>145</v>
      </c>
      <c r="AT166" s="231" t="s">
        <v>141</v>
      </c>
      <c r="AU166" s="231" t="s">
        <v>88</v>
      </c>
      <c r="AY166" s="19" t="s">
        <v>140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9" t="s">
        <v>86</v>
      </c>
      <c r="BK166" s="232">
        <f>ROUND(I166*H166,2)</f>
        <v>0</v>
      </c>
      <c r="BL166" s="19" t="s">
        <v>145</v>
      </c>
      <c r="BM166" s="231" t="s">
        <v>1757</v>
      </c>
    </row>
    <row r="167" s="2" customFormat="1" ht="16.5" customHeight="1">
      <c r="A167" s="40"/>
      <c r="B167" s="41"/>
      <c r="C167" s="273" t="s">
        <v>336</v>
      </c>
      <c r="D167" s="273" t="s">
        <v>300</v>
      </c>
      <c r="E167" s="274" t="s">
        <v>1758</v>
      </c>
      <c r="F167" s="275" t="s">
        <v>1759</v>
      </c>
      <c r="G167" s="276" t="s">
        <v>289</v>
      </c>
      <c r="H167" s="277">
        <v>4</v>
      </c>
      <c r="I167" s="278"/>
      <c r="J167" s="279">
        <f>ROUND(I167*H167,2)</f>
        <v>0</v>
      </c>
      <c r="K167" s="280"/>
      <c r="L167" s="281"/>
      <c r="M167" s="282" t="s">
        <v>1</v>
      </c>
      <c r="N167" s="283" t="s">
        <v>44</v>
      </c>
      <c r="O167" s="93"/>
      <c r="P167" s="229">
        <f>O167*H167</f>
        <v>0</v>
      </c>
      <c r="Q167" s="229">
        <v>0.056000000000000001</v>
      </c>
      <c r="R167" s="229">
        <f>Q167*H167</f>
        <v>0.22400000000000001</v>
      </c>
      <c r="S167" s="229">
        <v>0</v>
      </c>
      <c r="T167" s="230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1" t="s">
        <v>165</v>
      </c>
      <c r="AT167" s="231" t="s">
        <v>300</v>
      </c>
      <c r="AU167" s="231" t="s">
        <v>88</v>
      </c>
      <c r="AY167" s="19" t="s">
        <v>140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9" t="s">
        <v>86</v>
      </c>
      <c r="BK167" s="232">
        <f>ROUND(I167*H167,2)</f>
        <v>0</v>
      </c>
      <c r="BL167" s="19" t="s">
        <v>145</v>
      </c>
      <c r="BM167" s="231" t="s">
        <v>1760</v>
      </c>
    </row>
    <row r="168" s="12" customFormat="1" ht="22.8" customHeight="1">
      <c r="A168" s="12"/>
      <c r="B168" s="205"/>
      <c r="C168" s="206"/>
      <c r="D168" s="207" t="s">
        <v>78</v>
      </c>
      <c r="E168" s="233" t="s">
        <v>154</v>
      </c>
      <c r="F168" s="233" t="s">
        <v>1761</v>
      </c>
      <c r="G168" s="206"/>
      <c r="H168" s="206"/>
      <c r="I168" s="209"/>
      <c r="J168" s="234">
        <f>BK168</f>
        <v>0</v>
      </c>
      <c r="K168" s="206"/>
      <c r="L168" s="211"/>
      <c r="M168" s="212"/>
      <c r="N168" s="213"/>
      <c r="O168" s="213"/>
      <c r="P168" s="214">
        <f>SUM(P169:P173)</f>
        <v>0</v>
      </c>
      <c r="Q168" s="213"/>
      <c r="R168" s="214">
        <f>SUM(R169:R173)</f>
        <v>0</v>
      </c>
      <c r="S168" s="213"/>
      <c r="T168" s="215">
        <f>SUM(T169:T173)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6" t="s">
        <v>86</v>
      </c>
      <c r="AT168" s="217" t="s">
        <v>78</v>
      </c>
      <c r="AU168" s="217" t="s">
        <v>86</v>
      </c>
      <c r="AY168" s="216" t="s">
        <v>140</v>
      </c>
      <c r="BK168" s="218">
        <f>SUM(BK169:BK173)</f>
        <v>0</v>
      </c>
    </row>
    <row r="169" s="2" customFormat="1" ht="21.75" customHeight="1">
      <c r="A169" s="40"/>
      <c r="B169" s="41"/>
      <c r="C169" s="219" t="s">
        <v>186</v>
      </c>
      <c r="D169" s="219" t="s">
        <v>141</v>
      </c>
      <c r="E169" s="220" t="s">
        <v>1762</v>
      </c>
      <c r="F169" s="221" t="s">
        <v>1763</v>
      </c>
      <c r="G169" s="222" t="s">
        <v>267</v>
      </c>
      <c r="H169" s="223">
        <v>215.31999999999999</v>
      </c>
      <c r="I169" s="224"/>
      <c r="J169" s="225">
        <f>ROUND(I169*H169,2)</f>
        <v>0</v>
      </c>
      <c r="K169" s="226"/>
      <c r="L169" s="46"/>
      <c r="M169" s="227" t="s">
        <v>1</v>
      </c>
      <c r="N169" s="228" t="s">
        <v>44</v>
      </c>
      <c r="O169" s="93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1" t="s">
        <v>145</v>
      </c>
      <c r="AT169" s="231" t="s">
        <v>141</v>
      </c>
      <c r="AU169" s="231" t="s">
        <v>88</v>
      </c>
      <c r="AY169" s="19" t="s">
        <v>140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9" t="s">
        <v>86</v>
      </c>
      <c r="BK169" s="232">
        <f>ROUND(I169*H169,2)</f>
        <v>0</v>
      </c>
      <c r="BL169" s="19" t="s">
        <v>145</v>
      </c>
      <c r="BM169" s="231" t="s">
        <v>1764</v>
      </c>
    </row>
    <row r="170" s="14" customFormat="1">
      <c r="A170" s="14"/>
      <c r="B170" s="251"/>
      <c r="C170" s="252"/>
      <c r="D170" s="242" t="s">
        <v>233</v>
      </c>
      <c r="E170" s="253" t="s">
        <v>1</v>
      </c>
      <c r="F170" s="254" t="s">
        <v>1765</v>
      </c>
      <c r="G170" s="252"/>
      <c r="H170" s="255">
        <v>215.31999999999999</v>
      </c>
      <c r="I170" s="256"/>
      <c r="J170" s="252"/>
      <c r="K170" s="252"/>
      <c r="L170" s="257"/>
      <c r="M170" s="258"/>
      <c r="N170" s="259"/>
      <c r="O170" s="259"/>
      <c r="P170" s="259"/>
      <c r="Q170" s="259"/>
      <c r="R170" s="259"/>
      <c r="S170" s="259"/>
      <c r="T170" s="26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1" t="s">
        <v>233</v>
      </c>
      <c r="AU170" s="261" t="s">
        <v>88</v>
      </c>
      <c r="AV170" s="14" t="s">
        <v>88</v>
      </c>
      <c r="AW170" s="14" t="s">
        <v>35</v>
      </c>
      <c r="AX170" s="14" t="s">
        <v>86</v>
      </c>
      <c r="AY170" s="261" t="s">
        <v>140</v>
      </c>
    </row>
    <row r="171" s="2" customFormat="1" ht="16.5" customHeight="1">
      <c r="A171" s="40"/>
      <c r="B171" s="41"/>
      <c r="C171" s="219" t="s">
        <v>343</v>
      </c>
      <c r="D171" s="219" t="s">
        <v>141</v>
      </c>
      <c r="E171" s="220" t="s">
        <v>1766</v>
      </c>
      <c r="F171" s="221" t="s">
        <v>1767</v>
      </c>
      <c r="G171" s="222" t="s">
        <v>267</v>
      </c>
      <c r="H171" s="223">
        <v>215.31999999999999</v>
      </c>
      <c r="I171" s="224"/>
      <c r="J171" s="225">
        <f>ROUND(I171*H171,2)</f>
        <v>0</v>
      </c>
      <c r="K171" s="226"/>
      <c r="L171" s="46"/>
      <c r="M171" s="227" t="s">
        <v>1</v>
      </c>
      <c r="N171" s="228" t="s">
        <v>44</v>
      </c>
      <c r="O171" s="93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31" t="s">
        <v>145</v>
      </c>
      <c r="AT171" s="231" t="s">
        <v>141</v>
      </c>
      <c r="AU171" s="231" t="s">
        <v>88</v>
      </c>
      <c r="AY171" s="19" t="s">
        <v>140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9" t="s">
        <v>86</v>
      </c>
      <c r="BK171" s="232">
        <f>ROUND(I171*H171,2)</f>
        <v>0</v>
      </c>
      <c r="BL171" s="19" t="s">
        <v>145</v>
      </c>
      <c r="BM171" s="231" t="s">
        <v>1768</v>
      </c>
    </row>
    <row r="172" s="2" customFormat="1" ht="24.15" customHeight="1">
      <c r="A172" s="40"/>
      <c r="B172" s="41"/>
      <c r="C172" s="219" t="s">
        <v>347</v>
      </c>
      <c r="D172" s="219" t="s">
        <v>141</v>
      </c>
      <c r="E172" s="220" t="s">
        <v>1769</v>
      </c>
      <c r="F172" s="221" t="s">
        <v>1770</v>
      </c>
      <c r="G172" s="222" t="s">
        <v>267</v>
      </c>
      <c r="H172" s="223">
        <v>215.31999999999999</v>
      </c>
      <c r="I172" s="224"/>
      <c r="J172" s="225">
        <f>ROUND(I172*H172,2)</f>
        <v>0</v>
      </c>
      <c r="K172" s="226"/>
      <c r="L172" s="46"/>
      <c r="M172" s="227" t="s">
        <v>1</v>
      </c>
      <c r="N172" s="228" t="s">
        <v>44</v>
      </c>
      <c r="O172" s="93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31" t="s">
        <v>145</v>
      </c>
      <c r="AT172" s="231" t="s">
        <v>141</v>
      </c>
      <c r="AU172" s="231" t="s">
        <v>88</v>
      </c>
      <c r="AY172" s="19" t="s">
        <v>140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9" t="s">
        <v>86</v>
      </c>
      <c r="BK172" s="232">
        <f>ROUND(I172*H172,2)</f>
        <v>0</v>
      </c>
      <c r="BL172" s="19" t="s">
        <v>145</v>
      </c>
      <c r="BM172" s="231" t="s">
        <v>1771</v>
      </c>
    </row>
    <row r="173" s="14" customFormat="1">
      <c r="A173" s="14"/>
      <c r="B173" s="251"/>
      <c r="C173" s="252"/>
      <c r="D173" s="242" t="s">
        <v>233</v>
      </c>
      <c r="E173" s="253" t="s">
        <v>1</v>
      </c>
      <c r="F173" s="254" t="s">
        <v>1765</v>
      </c>
      <c r="G173" s="252"/>
      <c r="H173" s="255">
        <v>215.31999999999999</v>
      </c>
      <c r="I173" s="256"/>
      <c r="J173" s="252"/>
      <c r="K173" s="252"/>
      <c r="L173" s="257"/>
      <c r="M173" s="258"/>
      <c r="N173" s="259"/>
      <c r="O173" s="259"/>
      <c r="P173" s="259"/>
      <c r="Q173" s="259"/>
      <c r="R173" s="259"/>
      <c r="S173" s="259"/>
      <c r="T173" s="26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1" t="s">
        <v>233</v>
      </c>
      <c r="AU173" s="261" t="s">
        <v>88</v>
      </c>
      <c r="AV173" s="14" t="s">
        <v>88</v>
      </c>
      <c r="AW173" s="14" t="s">
        <v>35</v>
      </c>
      <c r="AX173" s="14" t="s">
        <v>86</v>
      </c>
      <c r="AY173" s="261" t="s">
        <v>140</v>
      </c>
    </row>
    <row r="174" s="12" customFormat="1" ht="22.8" customHeight="1">
      <c r="A174" s="12"/>
      <c r="B174" s="205"/>
      <c r="C174" s="206"/>
      <c r="D174" s="207" t="s">
        <v>78</v>
      </c>
      <c r="E174" s="233" t="s">
        <v>151</v>
      </c>
      <c r="F174" s="233" t="s">
        <v>1772</v>
      </c>
      <c r="G174" s="206"/>
      <c r="H174" s="206"/>
      <c r="I174" s="209"/>
      <c r="J174" s="234">
        <f>BK174</f>
        <v>0</v>
      </c>
      <c r="K174" s="206"/>
      <c r="L174" s="211"/>
      <c r="M174" s="212"/>
      <c r="N174" s="213"/>
      <c r="O174" s="213"/>
      <c r="P174" s="214">
        <f>SUM(P175:P183)</f>
        <v>0</v>
      </c>
      <c r="Q174" s="213"/>
      <c r="R174" s="214">
        <f>SUM(R175:R183)</f>
        <v>46.459869400000002</v>
      </c>
      <c r="S174" s="213"/>
      <c r="T174" s="215">
        <f>SUM(T175:T183)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6" t="s">
        <v>86</v>
      </c>
      <c r="AT174" s="217" t="s">
        <v>78</v>
      </c>
      <c r="AU174" s="217" t="s">
        <v>86</v>
      </c>
      <c r="AY174" s="216" t="s">
        <v>140</v>
      </c>
      <c r="BK174" s="218">
        <f>SUM(BK175:BK183)</f>
        <v>0</v>
      </c>
    </row>
    <row r="175" s="2" customFormat="1" ht="24.15" customHeight="1">
      <c r="A175" s="40"/>
      <c r="B175" s="41"/>
      <c r="C175" s="219" t="s">
        <v>351</v>
      </c>
      <c r="D175" s="219" t="s">
        <v>141</v>
      </c>
      <c r="E175" s="220" t="s">
        <v>1773</v>
      </c>
      <c r="F175" s="221" t="s">
        <v>1774</v>
      </c>
      <c r="G175" s="222" t="s">
        <v>267</v>
      </c>
      <c r="H175" s="223">
        <v>215.31999999999999</v>
      </c>
      <c r="I175" s="224"/>
      <c r="J175" s="225">
        <f>ROUND(I175*H175,2)</f>
        <v>0</v>
      </c>
      <c r="K175" s="226"/>
      <c r="L175" s="46"/>
      <c r="M175" s="227" t="s">
        <v>1</v>
      </c>
      <c r="N175" s="228" t="s">
        <v>44</v>
      </c>
      <c r="O175" s="93"/>
      <c r="P175" s="229">
        <f>O175*H175</f>
        <v>0</v>
      </c>
      <c r="Q175" s="229">
        <v>0.19328000000000001</v>
      </c>
      <c r="R175" s="229">
        <f>Q175*H175</f>
        <v>41.617049600000001</v>
      </c>
      <c r="S175" s="229">
        <v>0</v>
      </c>
      <c r="T175" s="230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31" t="s">
        <v>145</v>
      </c>
      <c r="AT175" s="231" t="s">
        <v>141</v>
      </c>
      <c r="AU175" s="231" t="s">
        <v>88</v>
      </c>
      <c r="AY175" s="19" t="s">
        <v>140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9" t="s">
        <v>86</v>
      </c>
      <c r="BK175" s="232">
        <f>ROUND(I175*H175,2)</f>
        <v>0</v>
      </c>
      <c r="BL175" s="19" t="s">
        <v>145</v>
      </c>
      <c r="BM175" s="231" t="s">
        <v>1775</v>
      </c>
    </row>
    <row r="176" s="14" customFormat="1">
      <c r="A176" s="14"/>
      <c r="B176" s="251"/>
      <c r="C176" s="252"/>
      <c r="D176" s="242" t="s">
        <v>233</v>
      </c>
      <c r="E176" s="253" t="s">
        <v>1</v>
      </c>
      <c r="F176" s="254" t="s">
        <v>1765</v>
      </c>
      <c r="G176" s="252"/>
      <c r="H176" s="255">
        <v>215.31999999999999</v>
      </c>
      <c r="I176" s="256"/>
      <c r="J176" s="252"/>
      <c r="K176" s="252"/>
      <c r="L176" s="257"/>
      <c r="M176" s="258"/>
      <c r="N176" s="259"/>
      <c r="O176" s="259"/>
      <c r="P176" s="259"/>
      <c r="Q176" s="259"/>
      <c r="R176" s="259"/>
      <c r="S176" s="259"/>
      <c r="T176" s="26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1" t="s">
        <v>233</v>
      </c>
      <c r="AU176" s="261" t="s">
        <v>88</v>
      </c>
      <c r="AV176" s="14" t="s">
        <v>88</v>
      </c>
      <c r="AW176" s="14" t="s">
        <v>35</v>
      </c>
      <c r="AX176" s="14" t="s">
        <v>86</v>
      </c>
      <c r="AY176" s="261" t="s">
        <v>140</v>
      </c>
    </row>
    <row r="177" s="2" customFormat="1" ht="16.5" customHeight="1">
      <c r="A177" s="40"/>
      <c r="B177" s="41"/>
      <c r="C177" s="219" t="s">
        <v>358</v>
      </c>
      <c r="D177" s="219" t="s">
        <v>141</v>
      </c>
      <c r="E177" s="220" t="s">
        <v>1776</v>
      </c>
      <c r="F177" s="221" t="s">
        <v>1777</v>
      </c>
      <c r="G177" s="222" t="s">
        <v>267</v>
      </c>
      <c r="H177" s="223">
        <v>20.719999999999999</v>
      </c>
      <c r="I177" s="224"/>
      <c r="J177" s="225">
        <f>ROUND(I177*H177,2)</f>
        <v>0</v>
      </c>
      <c r="K177" s="226"/>
      <c r="L177" s="46"/>
      <c r="M177" s="227" t="s">
        <v>1</v>
      </c>
      <c r="N177" s="228" t="s">
        <v>44</v>
      </c>
      <c r="O177" s="93"/>
      <c r="P177" s="229">
        <f>O177*H177</f>
        <v>0</v>
      </c>
      <c r="Q177" s="229">
        <v>0.0025000000000000001</v>
      </c>
      <c r="R177" s="229">
        <f>Q177*H177</f>
        <v>0.051799999999999999</v>
      </c>
      <c r="S177" s="229">
        <v>0</v>
      </c>
      <c r="T177" s="230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31" t="s">
        <v>145</v>
      </c>
      <c r="AT177" s="231" t="s">
        <v>141</v>
      </c>
      <c r="AU177" s="231" t="s">
        <v>88</v>
      </c>
      <c r="AY177" s="19" t="s">
        <v>140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9" t="s">
        <v>86</v>
      </c>
      <c r="BK177" s="232">
        <f>ROUND(I177*H177,2)</f>
        <v>0</v>
      </c>
      <c r="BL177" s="19" t="s">
        <v>145</v>
      </c>
      <c r="BM177" s="231" t="s">
        <v>1778</v>
      </c>
    </row>
    <row r="178" s="14" customFormat="1">
      <c r="A178" s="14"/>
      <c r="B178" s="251"/>
      <c r="C178" s="252"/>
      <c r="D178" s="242" t="s">
        <v>233</v>
      </c>
      <c r="E178" s="253" t="s">
        <v>1</v>
      </c>
      <c r="F178" s="254" t="s">
        <v>1779</v>
      </c>
      <c r="G178" s="252"/>
      <c r="H178" s="255">
        <v>20.719999999999999</v>
      </c>
      <c r="I178" s="256"/>
      <c r="J178" s="252"/>
      <c r="K178" s="252"/>
      <c r="L178" s="257"/>
      <c r="M178" s="258"/>
      <c r="N178" s="259"/>
      <c r="O178" s="259"/>
      <c r="P178" s="259"/>
      <c r="Q178" s="259"/>
      <c r="R178" s="259"/>
      <c r="S178" s="259"/>
      <c r="T178" s="26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1" t="s">
        <v>233</v>
      </c>
      <c r="AU178" s="261" t="s">
        <v>88</v>
      </c>
      <c r="AV178" s="14" t="s">
        <v>88</v>
      </c>
      <c r="AW178" s="14" t="s">
        <v>35</v>
      </c>
      <c r="AX178" s="14" t="s">
        <v>86</v>
      </c>
      <c r="AY178" s="261" t="s">
        <v>140</v>
      </c>
    </row>
    <row r="179" s="2" customFormat="1" ht="24.15" customHeight="1">
      <c r="A179" s="40"/>
      <c r="B179" s="41"/>
      <c r="C179" s="273" t="s">
        <v>364</v>
      </c>
      <c r="D179" s="273" t="s">
        <v>300</v>
      </c>
      <c r="E179" s="274" t="s">
        <v>1780</v>
      </c>
      <c r="F179" s="275" t="s">
        <v>1781</v>
      </c>
      <c r="G179" s="276" t="s">
        <v>289</v>
      </c>
      <c r="H179" s="277">
        <v>132.09</v>
      </c>
      <c r="I179" s="278"/>
      <c r="J179" s="279">
        <f>ROUND(I179*H179,2)</f>
        <v>0</v>
      </c>
      <c r="K179" s="280"/>
      <c r="L179" s="281"/>
      <c r="M179" s="282" t="s">
        <v>1</v>
      </c>
      <c r="N179" s="283" t="s">
        <v>44</v>
      </c>
      <c r="O179" s="93"/>
      <c r="P179" s="229">
        <f>O179*H179</f>
        <v>0</v>
      </c>
      <c r="Q179" s="229">
        <v>0.0135</v>
      </c>
      <c r="R179" s="229">
        <f>Q179*H179</f>
        <v>1.783215</v>
      </c>
      <c r="S179" s="229">
        <v>0</v>
      </c>
      <c r="T179" s="230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31" t="s">
        <v>165</v>
      </c>
      <c r="AT179" s="231" t="s">
        <v>300</v>
      </c>
      <c r="AU179" s="231" t="s">
        <v>88</v>
      </c>
      <c r="AY179" s="19" t="s">
        <v>140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9" t="s">
        <v>86</v>
      </c>
      <c r="BK179" s="232">
        <f>ROUND(I179*H179,2)</f>
        <v>0</v>
      </c>
      <c r="BL179" s="19" t="s">
        <v>145</v>
      </c>
      <c r="BM179" s="231" t="s">
        <v>1782</v>
      </c>
    </row>
    <row r="180" s="14" customFormat="1">
      <c r="A180" s="14"/>
      <c r="B180" s="251"/>
      <c r="C180" s="252"/>
      <c r="D180" s="242" t="s">
        <v>233</v>
      </c>
      <c r="E180" s="253" t="s">
        <v>1</v>
      </c>
      <c r="F180" s="254" t="s">
        <v>1783</v>
      </c>
      <c r="G180" s="252"/>
      <c r="H180" s="255">
        <v>129.5</v>
      </c>
      <c r="I180" s="256"/>
      <c r="J180" s="252"/>
      <c r="K180" s="252"/>
      <c r="L180" s="257"/>
      <c r="M180" s="258"/>
      <c r="N180" s="259"/>
      <c r="O180" s="259"/>
      <c r="P180" s="259"/>
      <c r="Q180" s="259"/>
      <c r="R180" s="259"/>
      <c r="S180" s="259"/>
      <c r="T180" s="26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1" t="s">
        <v>233</v>
      </c>
      <c r="AU180" s="261" t="s">
        <v>88</v>
      </c>
      <c r="AV180" s="14" t="s">
        <v>88</v>
      </c>
      <c r="AW180" s="14" t="s">
        <v>35</v>
      </c>
      <c r="AX180" s="14" t="s">
        <v>86</v>
      </c>
      <c r="AY180" s="261" t="s">
        <v>140</v>
      </c>
    </row>
    <row r="181" s="14" customFormat="1">
      <c r="A181" s="14"/>
      <c r="B181" s="251"/>
      <c r="C181" s="252"/>
      <c r="D181" s="242" t="s">
        <v>233</v>
      </c>
      <c r="E181" s="252"/>
      <c r="F181" s="254" t="s">
        <v>1784</v>
      </c>
      <c r="G181" s="252"/>
      <c r="H181" s="255">
        <v>132.09</v>
      </c>
      <c r="I181" s="256"/>
      <c r="J181" s="252"/>
      <c r="K181" s="252"/>
      <c r="L181" s="257"/>
      <c r="M181" s="258"/>
      <c r="N181" s="259"/>
      <c r="O181" s="259"/>
      <c r="P181" s="259"/>
      <c r="Q181" s="259"/>
      <c r="R181" s="259"/>
      <c r="S181" s="259"/>
      <c r="T181" s="26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1" t="s">
        <v>233</v>
      </c>
      <c r="AU181" s="261" t="s">
        <v>88</v>
      </c>
      <c r="AV181" s="14" t="s">
        <v>88</v>
      </c>
      <c r="AW181" s="14" t="s">
        <v>4</v>
      </c>
      <c r="AX181" s="14" t="s">
        <v>86</v>
      </c>
      <c r="AY181" s="261" t="s">
        <v>140</v>
      </c>
    </row>
    <row r="182" s="2" customFormat="1" ht="24.15" customHeight="1">
      <c r="A182" s="40"/>
      <c r="B182" s="41"/>
      <c r="C182" s="219" t="s">
        <v>368</v>
      </c>
      <c r="D182" s="219" t="s">
        <v>141</v>
      </c>
      <c r="E182" s="220" t="s">
        <v>1785</v>
      </c>
      <c r="F182" s="221" t="s">
        <v>1786</v>
      </c>
      <c r="G182" s="222" t="s">
        <v>267</v>
      </c>
      <c r="H182" s="223">
        <v>12.48</v>
      </c>
      <c r="I182" s="224"/>
      <c r="J182" s="225">
        <f>ROUND(I182*H182,2)</f>
        <v>0</v>
      </c>
      <c r="K182" s="226"/>
      <c r="L182" s="46"/>
      <c r="M182" s="227" t="s">
        <v>1</v>
      </c>
      <c r="N182" s="228" t="s">
        <v>44</v>
      </c>
      <c r="O182" s="93"/>
      <c r="P182" s="229">
        <f>O182*H182</f>
        <v>0</v>
      </c>
      <c r="Q182" s="229">
        <v>0.24101</v>
      </c>
      <c r="R182" s="229">
        <f>Q182*H182</f>
        <v>3.0078048000000002</v>
      </c>
      <c r="S182" s="229">
        <v>0</v>
      </c>
      <c r="T182" s="230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1" t="s">
        <v>145</v>
      </c>
      <c r="AT182" s="231" t="s">
        <v>141</v>
      </c>
      <c r="AU182" s="231" t="s">
        <v>88</v>
      </c>
      <c r="AY182" s="19" t="s">
        <v>140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9" t="s">
        <v>86</v>
      </c>
      <c r="BK182" s="232">
        <f>ROUND(I182*H182,2)</f>
        <v>0</v>
      </c>
      <c r="BL182" s="19" t="s">
        <v>145</v>
      </c>
      <c r="BM182" s="231" t="s">
        <v>1787</v>
      </c>
    </row>
    <row r="183" s="14" customFormat="1">
      <c r="A183" s="14"/>
      <c r="B183" s="251"/>
      <c r="C183" s="252"/>
      <c r="D183" s="242" t="s">
        <v>233</v>
      </c>
      <c r="E183" s="253" t="s">
        <v>1</v>
      </c>
      <c r="F183" s="254" t="s">
        <v>1788</v>
      </c>
      <c r="G183" s="252"/>
      <c r="H183" s="255">
        <v>12.48</v>
      </c>
      <c r="I183" s="256"/>
      <c r="J183" s="252"/>
      <c r="K183" s="252"/>
      <c r="L183" s="257"/>
      <c r="M183" s="258"/>
      <c r="N183" s="259"/>
      <c r="O183" s="259"/>
      <c r="P183" s="259"/>
      <c r="Q183" s="259"/>
      <c r="R183" s="259"/>
      <c r="S183" s="259"/>
      <c r="T183" s="26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1" t="s">
        <v>233</v>
      </c>
      <c r="AU183" s="261" t="s">
        <v>88</v>
      </c>
      <c r="AV183" s="14" t="s">
        <v>88</v>
      </c>
      <c r="AW183" s="14" t="s">
        <v>35</v>
      </c>
      <c r="AX183" s="14" t="s">
        <v>86</v>
      </c>
      <c r="AY183" s="261" t="s">
        <v>140</v>
      </c>
    </row>
    <row r="184" s="12" customFormat="1" ht="22.8" customHeight="1">
      <c r="A184" s="12"/>
      <c r="B184" s="205"/>
      <c r="C184" s="206"/>
      <c r="D184" s="207" t="s">
        <v>78</v>
      </c>
      <c r="E184" s="233" t="s">
        <v>169</v>
      </c>
      <c r="F184" s="233" t="s">
        <v>1789</v>
      </c>
      <c r="G184" s="206"/>
      <c r="H184" s="206"/>
      <c r="I184" s="209"/>
      <c r="J184" s="234">
        <f>BK184</f>
        <v>0</v>
      </c>
      <c r="K184" s="206"/>
      <c r="L184" s="211"/>
      <c r="M184" s="212"/>
      <c r="N184" s="213"/>
      <c r="O184" s="213"/>
      <c r="P184" s="214">
        <f>SUM(P185:P195)</f>
        <v>0</v>
      </c>
      <c r="Q184" s="213"/>
      <c r="R184" s="214">
        <f>SUM(R185:R195)</f>
        <v>15.752507499999997</v>
      </c>
      <c r="S184" s="213"/>
      <c r="T184" s="215">
        <f>SUM(T185:T195)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6" t="s">
        <v>86</v>
      </c>
      <c r="AT184" s="217" t="s">
        <v>78</v>
      </c>
      <c r="AU184" s="217" t="s">
        <v>86</v>
      </c>
      <c r="AY184" s="216" t="s">
        <v>140</v>
      </c>
      <c r="BK184" s="218">
        <f>SUM(BK185:BK195)</f>
        <v>0</v>
      </c>
    </row>
    <row r="185" s="2" customFormat="1" ht="33" customHeight="1">
      <c r="A185" s="40"/>
      <c r="B185" s="41"/>
      <c r="C185" s="219" t="s">
        <v>372</v>
      </c>
      <c r="D185" s="219" t="s">
        <v>141</v>
      </c>
      <c r="E185" s="220" t="s">
        <v>1790</v>
      </c>
      <c r="F185" s="221" t="s">
        <v>1791</v>
      </c>
      <c r="G185" s="222" t="s">
        <v>320</v>
      </c>
      <c r="H185" s="223">
        <v>27.899999999999999</v>
      </c>
      <c r="I185" s="224"/>
      <c r="J185" s="225">
        <f>ROUND(I185*H185,2)</f>
        <v>0</v>
      </c>
      <c r="K185" s="226"/>
      <c r="L185" s="46"/>
      <c r="M185" s="227" t="s">
        <v>1</v>
      </c>
      <c r="N185" s="228" t="s">
        <v>44</v>
      </c>
      <c r="O185" s="93"/>
      <c r="P185" s="229">
        <f>O185*H185</f>
        <v>0</v>
      </c>
      <c r="Q185" s="229">
        <v>0.080879999999999994</v>
      </c>
      <c r="R185" s="229">
        <f>Q185*H185</f>
        <v>2.2565519999999997</v>
      </c>
      <c r="S185" s="229">
        <v>0</v>
      </c>
      <c r="T185" s="230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31" t="s">
        <v>145</v>
      </c>
      <c r="AT185" s="231" t="s">
        <v>141</v>
      </c>
      <c r="AU185" s="231" t="s">
        <v>88</v>
      </c>
      <c r="AY185" s="19" t="s">
        <v>140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9" t="s">
        <v>86</v>
      </c>
      <c r="BK185" s="232">
        <f>ROUND(I185*H185,2)</f>
        <v>0</v>
      </c>
      <c r="BL185" s="19" t="s">
        <v>145</v>
      </c>
      <c r="BM185" s="231" t="s">
        <v>1792</v>
      </c>
    </row>
    <row r="186" s="14" customFormat="1">
      <c r="A186" s="14"/>
      <c r="B186" s="251"/>
      <c r="C186" s="252"/>
      <c r="D186" s="242" t="s">
        <v>233</v>
      </c>
      <c r="E186" s="253" t="s">
        <v>1</v>
      </c>
      <c r="F186" s="254" t="s">
        <v>1793</v>
      </c>
      <c r="G186" s="252"/>
      <c r="H186" s="255">
        <v>27.899999999999999</v>
      </c>
      <c r="I186" s="256"/>
      <c r="J186" s="252"/>
      <c r="K186" s="252"/>
      <c r="L186" s="257"/>
      <c r="M186" s="258"/>
      <c r="N186" s="259"/>
      <c r="O186" s="259"/>
      <c r="P186" s="259"/>
      <c r="Q186" s="259"/>
      <c r="R186" s="259"/>
      <c r="S186" s="259"/>
      <c r="T186" s="26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1" t="s">
        <v>233</v>
      </c>
      <c r="AU186" s="261" t="s">
        <v>88</v>
      </c>
      <c r="AV186" s="14" t="s">
        <v>88</v>
      </c>
      <c r="AW186" s="14" t="s">
        <v>35</v>
      </c>
      <c r="AX186" s="14" t="s">
        <v>86</v>
      </c>
      <c r="AY186" s="261" t="s">
        <v>140</v>
      </c>
    </row>
    <row r="187" s="2" customFormat="1" ht="21.75" customHeight="1">
      <c r="A187" s="40"/>
      <c r="B187" s="41"/>
      <c r="C187" s="273" t="s">
        <v>376</v>
      </c>
      <c r="D187" s="273" t="s">
        <v>300</v>
      </c>
      <c r="E187" s="274" t="s">
        <v>1794</v>
      </c>
      <c r="F187" s="275" t="s">
        <v>1795</v>
      </c>
      <c r="G187" s="276" t="s">
        <v>289</v>
      </c>
      <c r="H187" s="277">
        <v>55.799999999999997</v>
      </c>
      <c r="I187" s="278"/>
      <c r="J187" s="279">
        <f>ROUND(I187*H187,2)</f>
        <v>0</v>
      </c>
      <c r="K187" s="280"/>
      <c r="L187" s="281"/>
      <c r="M187" s="282" t="s">
        <v>1</v>
      </c>
      <c r="N187" s="283" t="s">
        <v>44</v>
      </c>
      <c r="O187" s="93"/>
      <c r="P187" s="229">
        <f>O187*H187</f>
        <v>0</v>
      </c>
      <c r="Q187" s="229">
        <v>0.035999999999999997</v>
      </c>
      <c r="R187" s="229">
        <f>Q187*H187</f>
        <v>2.0087999999999999</v>
      </c>
      <c r="S187" s="229">
        <v>0</v>
      </c>
      <c r="T187" s="230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1" t="s">
        <v>165</v>
      </c>
      <c r="AT187" s="231" t="s">
        <v>300</v>
      </c>
      <c r="AU187" s="231" t="s">
        <v>88</v>
      </c>
      <c r="AY187" s="19" t="s">
        <v>140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9" t="s">
        <v>86</v>
      </c>
      <c r="BK187" s="232">
        <f>ROUND(I187*H187,2)</f>
        <v>0</v>
      </c>
      <c r="BL187" s="19" t="s">
        <v>145</v>
      </c>
      <c r="BM187" s="231" t="s">
        <v>1796</v>
      </c>
    </row>
    <row r="188" s="2" customFormat="1" ht="33" customHeight="1">
      <c r="A188" s="40"/>
      <c r="B188" s="41"/>
      <c r="C188" s="219" t="s">
        <v>381</v>
      </c>
      <c r="D188" s="219" t="s">
        <v>141</v>
      </c>
      <c r="E188" s="220" t="s">
        <v>1797</v>
      </c>
      <c r="F188" s="221" t="s">
        <v>1798</v>
      </c>
      <c r="G188" s="222" t="s">
        <v>320</v>
      </c>
      <c r="H188" s="223">
        <v>27.100000000000001</v>
      </c>
      <c r="I188" s="224"/>
      <c r="J188" s="225">
        <f>ROUND(I188*H188,2)</f>
        <v>0</v>
      </c>
      <c r="K188" s="226"/>
      <c r="L188" s="46"/>
      <c r="M188" s="227" t="s">
        <v>1</v>
      </c>
      <c r="N188" s="228" t="s">
        <v>44</v>
      </c>
      <c r="O188" s="93"/>
      <c r="P188" s="229">
        <f>O188*H188</f>
        <v>0</v>
      </c>
      <c r="Q188" s="229">
        <v>0.14215</v>
      </c>
      <c r="R188" s="229">
        <f>Q188*H188</f>
        <v>3.8522650000000001</v>
      </c>
      <c r="S188" s="229">
        <v>0</v>
      </c>
      <c r="T188" s="230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31" t="s">
        <v>145</v>
      </c>
      <c r="AT188" s="231" t="s">
        <v>141</v>
      </c>
      <c r="AU188" s="231" t="s">
        <v>88</v>
      </c>
      <c r="AY188" s="19" t="s">
        <v>140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9" t="s">
        <v>86</v>
      </c>
      <c r="BK188" s="232">
        <f>ROUND(I188*H188,2)</f>
        <v>0</v>
      </c>
      <c r="BL188" s="19" t="s">
        <v>145</v>
      </c>
      <c r="BM188" s="231" t="s">
        <v>1799</v>
      </c>
    </row>
    <row r="189" s="14" customFormat="1">
      <c r="A189" s="14"/>
      <c r="B189" s="251"/>
      <c r="C189" s="252"/>
      <c r="D189" s="242" t="s">
        <v>233</v>
      </c>
      <c r="E189" s="253" t="s">
        <v>1</v>
      </c>
      <c r="F189" s="254" t="s">
        <v>1800</v>
      </c>
      <c r="G189" s="252"/>
      <c r="H189" s="255">
        <v>27.100000000000001</v>
      </c>
      <c r="I189" s="256"/>
      <c r="J189" s="252"/>
      <c r="K189" s="252"/>
      <c r="L189" s="257"/>
      <c r="M189" s="258"/>
      <c r="N189" s="259"/>
      <c r="O189" s="259"/>
      <c r="P189" s="259"/>
      <c r="Q189" s="259"/>
      <c r="R189" s="259"/>
      <c r="S189" s="259"/>
      <c r="T189" s="26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1" t="s">
        <v>233</v>
      </c>
      <c r="AU189" s="261" t="s">
        <v>88</v>
      </c>
      <c r="AV189" s="14" t="s">
        <v>88</v>
      </c>
      <c r="AW189" s="14" t="s">
        <v>35</v>
      </c>
      <c r="AX189" s="14" t="s">
        <v>86</v>
      </c>
      <c r="AY189" s="261" t="s">
        <v>140</v>
      </c>
    </row>
    <row r="190" s="2" customFormat="1" ht="21.75" customHeight="1">
      <c r="A190" s="40"/>
      <c r="B190" s="41"/>
      <c r="C190" s="273" t="s">
        <v>385</v>
      </c>
      <c r="D190" s="273" t="s">
        <v>300</v>
      </c>
      <c r="E190" s="274" t="s">
        <v>1801</v>
      </c>
      <c r="F190" s="275" t="s">
        <v>1802</v>
      </c>
      <c r="G190" s="276" t="s">
        <v>289</v>
      </c>
      <c r="H190" s="277">
        <v>54.200000000000003</v>
      </c>
      <c r="I190" s="278"/>
      <c r="J190" s="279">
        <f>ROUND(I190*H190,2)</f>
        <v>0</v>
      </c>
      <c r="K190" s="280"/>
      <c r="L190" s="281"/>
      <c r="M190" s="282" t="s">
        <v>1</v>
      </c>
      <c r="N190" s="283" t="s">
        <v>44</v>
      </c>
      <c r="O190" s="93"/>
      <c r="P190" s="229">
        <f>O190*H190</f>
        <v>0</v>
      </c>
      <c r="Q190" s="229">
        <v>0.035999999999999997</v>
      </c>
      <c r="R190" s="229">
        <f>Q190*H190</f>
        <v>1.9512000000000001</v>
      </c>
      <c r="S190" s="229">
        <v>0</v>
      </c>
      <c r="T190" s="230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31" t="s">
        <v>165</v>
      </c>
      <c r="AT190" s="231" t="s">
        <v>300</v>
      </c>
      <c r="AU190" s="231" t="s">
        <v>88</v>
      </c>
      <c r="AY190" s="19" t="s">
        <v>140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9" t="s">
        <v>86</v>
      </c>
      <c r="BK190" s="232">
        <f>ROUND(I190*H190,2)</f>
        <v>0</v>
      </c>
      <c r="BL190" s="19" t="s">
        <v>145</v>
      </c>
      <c r="BM190" s="231" t="s">
        <v>1803</v>
      </c>
    </row>
    <row r="191" s="2" customFormat="1" ht="33" customHeight="1">
      <c r="A191" s="40"/>
      <c r="B191" s="41"/>
      <c r="C191" s="219" t="s">
        <v>389</v>
      </c>
      <c r="D191" s="219" t="s">
        <v>141</v>
      </c>
      <c r="E191" s="220" t="s">
        <v>1804</v>
      </c>
      <c r="F191" s="221" t="s">
        <v>1805</v>
      </c>
      <c r="G191" s="222" t="s">
        <v>320</v>
      </c>
      <c r="H191" s="223">
        <v>28.184999999999999</v>
      </c>
      <c r="I191" s="224"/>
      <c r="J191" s="225">
        <f>ROUND(I191*H191,2)</f>
        <v>0</v>
      </c>
      <c r="K191" s="226"/>
      <c r="L191" s="46"/>
      <c r="M191" s="227" t="s">
        <v>1</v>
      </c>
      <c r="N191" s="228" t="s">
        <v>44</v>
      </c>
      <c r="O191" s="93"/>
      <c r="P191" s="229">
        <f>O191*H191</f>
        <v>0</v>
      </c>
      <c r="Q191" s="229">
        <v>0.1295</v>
      </c>
      <c r="R191" s="229">
        <f>Q191*H191</f>
        <v>3.6499574999999997</v>
      </c>
      <c r="S191" s="229">
        <v>0</v>
      </c>
      <c r="T191" s="230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31" t="s">
        <v>145</v>
      </c>
      <c r="AT191" s="231" t="s">
        <v>141</v>
      </c>
      <c r="AU191" s="231" t="s">
        <v>88</v>
      </c>
      <c r="AY191" s="19" t="s">
        <v>140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9" t="s">
        <v>86</v>
      </c>
      <c r="BK191" s="232">
        <f>ROUND(I191*H191,2)</f>
        <v>0</v>
      </c>
      <c r="BL191" s="19" t="s">
        <v>145</v>
      </c>
      <c r="BM191" s="231" t="s">
        <v>1806</v>
      </c>
    </row>
    <row r="192" s="14" customFormat="1">
      <c r="A192" s="14"/>
      <c r="B192" s="251"/>
      <c r="C192" s="252"/>
      <c r="D192" s="242" t="s">
        <v>233</v>
      </c>
      <c r="E192" s="253" t="s">
        <v>1</v>
      </c>
      <c r="F192" s="254" t="s">
        <v>1807</v>
      </c>
      <c r="G192" s="252"/>
      <c r="H192" s="255">
        <v>28.184999999999999</v>
      </c>
      <c r="I192" s="256"/>
      <c r="J192" s="252"/>
      <c r="K192" s="252"/>
      <c r="L192" s="257"/>
      <c r="M192" s="258"/>
      <c r="N192" s="259"/>
      <c r="O192" s="259"/>
      <c r="P192" s="259"/>
      <c r="Q192" s="259"/>
      <c r="R192" s="259"/>
      <c r="S192" s="259"/>
      <c r="T192" s="26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1" t="s">
        <v>233</v>
      </c>
      <c r="AU192" s="261" t="s">
        <v>88</v>
      </c>
      <c r="AV192" s="14" t="s">
        <v>88</v>
      </c>
      <c r="AW192" s="14" t="s">
        <v>35</v>
      </c>
      <c r="AX192" s="14" t="s">
        <v>86</v>
      </c>
      <c r="AY192" s="261" t="s">
        <v>140</v>
      </c>
    </row>
    <row r="193" s="2" customFormat="1" ht="21.75" customHeight="1">
      <c r="A193" s="40"/>
      <c r="B193" s="41"/>
      <c r="C193" s="273" t="s">
        <v>394</v>
      </c>
      <c r="D193" s="273" t="s">
        <v>300</v>
      </c>
      <c r="E193" s="274" t="s">
        <v>1808</v>
      </c>
      <c r="F193" s="275" t="s">
        <v>1809</v>
      </c>
      <c r="G193" s="276" t="s">
        <v>289</v>
      </c>
      <c r="H193" s="277">
        <v>28.184999999999999</v>
      </c>
      <c r="I193" s="278"/>
      <c r="J193" s="279">
        <f>ROUND(I193*H193,2)</f>
        <v>0</v>
      </c>
      <c r="K193" s="280"/>
      <c r="L193" s="281"/>
      <c r="M193" s="282" t="s">
        <v>1</v>
      </c>
      <c r="N193" s="283" t="s">
        <v>44</v>
      </c>
      <c r="O193" s="93"/>
      <c r="P193" s="229">
        <f>O193*H193</f>
        <v>0</v>
      </c>
      <c r="Q193" s="229">
        <v>0.035999999999999997</v>
      </c>
      <c r="R193" s="229">
        <f>Q193*H193</f>
        <v>1.0146599999999999</v>
      </c>
      <c r="S193" s="229">
        <v>0</v>
      </c>
      <c r="T193" s="230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31" t="s">
        <v>165</v>
      </c>
      <c r="AT193" s="231" t="s">
        <v>300</v>
      </c>
      <c r="AU193" s="231" t="s">
        <v>88</v>
      </c>
      <c r="AY193" s="19" t="s">
        <v>140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9" t="s">
        <v>86</v>
      </c>
      <c r="BK193" s="232">
        <f>ROUND(I193*H193,2)</f>
        <v>0</v>
      </c>
      <c r="BL193" s="19" t="s">
        <v>145</v>
      </c>
      <c r="BM193" s="231" t="s">
        <v>1810</v>
      </c>
    </row>
    <row r="194" s="2" customFormat="1" ht="24.15" customHeight="1">
      <c r="A194" s="40"/>
      <c r="B194" s="41"/>
      <c r="C194" s="219" t="s">
        <v>398</v>
      </c>
      <c r="D194" s="219" t="s">
        <v>141</v>
      </c>
      <c r="E194" s="220" t="s">
        <v>1811</v>
      </c>
      <c r="F194" s="221" t="s">
        <v>1812</v>
      </c>
      <c r="G194" s="222" t="s">
        <v>320</v>
      </c>
      <c r="H194" s="223">
        <v>3.2999999999999998</v>
      </c>
      <c r="I194" s="224"/>
      <c r="J194" s="225">
        <f>ROUND(I194*H194,2)</f>
        <v>0</v>
      </c>
      <c r="K194" s="226"/>
      <c r="L194" s="46"/>
      <c r="M194" s="227" t="s">
        <v>1</v>
      </c>
      <c r="N194" s="228" t="s">
        <v>44</v>
      </c>
      <c r="O194" s="93"/>
      <c r="P194" s="229">
        <f>O194*H194</f>
        <v>0</v>
      </c>
      <c r="Q194" s="229">
        <v>0.29221000000000003</v>
      </c>
      <c r="R194" s="229">
        <f>Q194*H194</f>
        <v>0.96429300000000007</v>
      </c>
      <c r="S194" s="229">
        <v>0</v>
      </c>
      <c r="T194" s="23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1" t="s">
        <v>145</v>
      </c>
      <c r="AT194" s="231" t="s">
        <v>141</v>
      </c>
      <c r="AU194" s="231" t="s">
        <v>88</v>
      </c>
      <c r="AY194" s="19" t="s">
        <v>140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9" t="s">
        <v>86</v>
      </c>
      <c r="BK194" s="232">
        <f>ROUND(I194*H194,2)</f>
        <v>0</v>
      </c>
      <c r="BL194" s="19" t="s">
        <v>145</v>
      </c>
      <c r="BM194" s="231" t="s">
        <v>1813</v>
      </c>
    </row>
    <row r="195" s="2" customFormat="1" ht="24.15" customHeight="1">
      <c r="A195" s="40"/>
      <c r="B195" s="41"/>
      <c r="C195" s="273" t="s">
        <v>404</v>
      </c>
      <c r="D195" s="273" t="s">
        <v>300</v>
      </c>
      <c r="E195" s="274" t="s">
        <v>1814</v>
      </c>
      <c r="F195" s="275" t="s">
        <v>1815</v>
      </c>
      <c r="G195" s="276" t="s">
        <v>289</v>
      </c>
      <c r="H195" s="277">
        <v>3.2999999999999998</v>
      </c>
      <c r="I195" s="278"/>
      <c r="J195" s="279">
        <f>ROUND(I195*H195,2)</f>
        <v>0</v>
      </c>
      <c r="K195" s="280"/>
      <c r="L195" s="281"/>
      <c r="M195" s="282" t="s">
        <v>1</v>
      </c>
      <c r="N195" s="283" t="s">
        <v>44</v>
      </c>
      <c r="O195" s="93"/>
      <c r="P195" s="229">
        <f>O195*H195</f>
        <v>0</v>
      </c>
      <c r="Q195" s="229">
        <v>0.0166</v>
      </c>
      <c r="R195" s="229">
        <f>Q195*H195</f>
        <v>0.054779999999999995</v>
      </c>
      <c r="S195" s="229">
        <v>0</v>
      </c>
      <c r="T195" s="230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31" t="s">
        <v>165</v>
      </c>
      <c r="AT195" s="231" t="s">
        <v>300</v>
      </c>
      <c r="AU195" s="231" t="s">
        <v>88</v>
      </c>
      <c r="AY195" s="19" t="s">
        <v>140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9" t="s">
        <v>86</v>
      </c>
      <c r="BK195" s="232">
        <f>ROUND(I195*H195,2)</f>
        <v>0</v>
      </c>
      <c r="BL195" s="19" t="s">
        <v>145</v>
      </c>
      <c r="BM195" s="231" t="s">
        <v>1816</v>
      </c>
    </row>
    <row r="196" s="12" customFormat="1" ht="22.8" customHeight="1">
      <c r="A196" s="12"/>
      <c r="B196" s="205"/>
      <c r="C196" s="206"/>
      <c r="D196" s="207" t="s">
        <v>78</v>
      </c>
      <c r="E196" s="233" t="s">
        <v>518</v>
      </c>
      <c r="F196" s="233" t="s">
        <v>519</v>
      </c>
      <c r="G196" s="206"/>
      <c r="H196" s="206"/>
      <c r="I196" s="209"/>
      <c r="J196" s="234">
        <f>BK196</f>
        <v>0</v>
      </c>
      <c r="K196" s="206"/>
      <c r="L196" s="211"/>
      <c r="M196" s="212"/>
      <c r="N196" s="213"/>
      <c r="O196" s="213"/>
      <c r="P196" s="214">
        <f>P197</f>
        <v>0</v>
      </c>
      <c r="Q196" s="213"/>
      <c r="R196" s="214">
        <f>R197</f>
        <v>0</v>
      </c>
      <c r="S196" s="213"/>
      <c r="T196" s="215">
        <f>T197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6" t="s">
        <v>86</v>
      </c>
      <c r="AT196" s="217" t="s">
        <v>78</v>
      </c>
      <c r="AU196" s="217" t="s">
        <v>86</v>
      </c>
      <c r="AY196" s="216" t="s">
        <v>140</v>
      </c>
      <c r="BK196" s="218">
        <f>BK197</f>
        <v>0</v>
      </c>
    </row>
    <row r="197" s="2" customFormat="1" ht="33" customHeight="1">
      <c r="A197" s="40"/>
      <c r="B197" s="41"/>
      <c r="C197" s="219" t="s">
        <v>409</v>
      </c>
      <c r="D197" s="219" t="s">
        <v>141</v>
      </c>
      <c r="E197" s="220" t="s">
        <v>1817</v>
      </c>
      <c r="F197" s="221" t="s">
        <v>1818</v>
      </c>
      <c r="G197" s="222" t="s">
        <v>247</v>
      </c>
      <c r="H197" s="223">
        <v>96.257000000000005</v>
      </c>
      <c r="I197" s="224"/>
      <c r="J197" s="225">
        <f>ROUND(I197*H197,2)</f>
        <v>0</v>
      </c>
      <c r="K197" s="226"/>
      <c r="L197" s="46"/>
      <c r="M197" s="235" t="s">
        <v>1</v>
      </c>
      <c r="N197" s="236" t="s">
        <v>44</v>
      </c>
      <c r="O197" s="237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31" t="s">
        <v>145</v>
      </c>
      <c r="AT197" s="231" t="s">
        <v>141</v>
      </c>
      <c r="AU197" s="231" t="s">
        <v>88</v>
      </c>
      <c r="AY197" s="19" t="s">
        <v>140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9" t="s">
        <v>86</v>
      </c>
      <c r="BK197" s="232">
        <f>ROUND(I197*H197,2)</f>
        <v>0</v>
      </c>
      <c r="BL197" s="19" t="s">
        <v>145</v>
      </c>
      <c r="BM197" s="231" t="s">
        <v>1819</v>
      </c>
    </row>
    <row r="198" s="2" customFormat="1" ht="6.96" customHeight="1">
      <c r="A198" s="40"/>
      <c r="B198" s="68"/>
      <c r="C198" s="69"/>
      <c r="D198" s="69"/>
      <c r="E198" s="69"/>
      <c r="F198" s="69"/>
      <c r="G198" s="69"/>
      <c r="H198" s="69"/>
      <c r="I198" s="69"/>
      <c r="J198" s="69"/>
      <c r="K198" s="69"/>
      <c r="L198" s="46"/>
      <c r="M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</row>
  </sheetData>
  <sheetProtection sheet="1" autoFilter="0" formatColumns="0" formatRows="0" objects="1" scenarios="1" spinCount="100000" saltValue="UnD10nMXPwcy0gri5V9PzC656yzdX3BRSEtpuFolxeXhmWJhVEKOl9Do/EC4J3qYwHwK7UsuNohUAgg2pLjxUw==" hashValue="z69a8h8dnDgX9kc2RPfwCIXA0L/azbManU99Q9zIu44+UA93QrzPKJJwWaK79TGXOy83SeO1J4NBqDl6aD0SxQ==" algorithmName="SHA-512" password="CC35"/>
  <autoFilter ref="C124:K197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2"/>
      <c r="AT3" s="19" t="s">
        <v>88</v>
      </c>
    </row>
    <row r="4" s="1" customFormat="1" ht="24.96" customHeight="1">
      <c r="B4" s="22"/>
      <c r="D4" s="140" t="s">
        <v>113</v>
      </c>
      <c r="L4" s="22"/>
      <c r="M4" s="141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2" t="s">
        <v>16</v>
      </c>
      <c r="L6" s="22"/>
    </row>
    <row r="7" s="1" customFormat="1" ht="26.25" customHeight="1">
      <c r="B7" s="22"/>
      <c r="E7" s="143" t="str">
        <f>'Rekapitulace stavby'!K6</f>
        <v>OA a SOŠ Choceň, Stavební úpravy areálu Vysokomýtská 1206, Choceň</v>
      </c>
      <c r="F7" s="142"/>
      <c r="G7" s="142"/>
      <c r="H7" s="142"/>
      <c r="L7" s="22"/>
    </row>
    <row r="8" s="2" customFormat="1" ht="12" customHeight="1">
      <c r="A8" s="40"/>
      <c r="B8" s="46"/>
      <c r="C8" s="40"/>
      <c r="D8" s="142" t="s">
        <v>114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44" t="s">
        <v>1820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21</v>
      </c>
      <c r="G12" s="40"/>
      <c r="H12" s="40"/>
      <c r="I12" s="142" t="s">
        <v>22</v>
      </c>
      <c r="J12" s="146" t="str">
        <f>'Rekapitulace stavby'!AN8</f>
        <v>16. 1. 2017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27</v>
      </c>
      <c r="F15" s="40"/>
      <c r="G15" s="40"/>
      <c r="H15" s="40"/>
      <c r="I15" s="142" t="s">
        <v>28</v>
      </c>
      <c r="J15" s="145" t="s">
        <v>29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30</v>
      </c>
      <c r="E17" s="40"/>
      <c r="F17" s="40"/>
      <c r="G17" s="40"/>
      <c r="H17" s="40"/>
      <c r="I17" s="142" t="s">
        <v>25</v>
      </c>
      <c r="J17" s="35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5"/>
      <c r="G18" s="145"/>
      <c r="H18" s="145"/>
      <c r="I18" s="142" t="s">
        <v>28</v>
      </c>
      <c r="J18" s="35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32</v>
      </c>
      <c r="E20" s="40"/>
      <c r="F20" s="40"/>
      <c r="G20" s="40"/>
      <c r="H20" s="40"/>
      <c r="I20" s="142" t="s">
        <v>25</v>
      </c>
      <c r="J20" s="145" t="s">
        <v>33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34</v>
      </c>
      <c r="F21" s="40"/>
      <c r="G21" s="40"/>
      <c r="H21" s="40"/>
      <c r="I21" s="142" t="s">
        <v>28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36</v>
      </c>
      <c r="E23" s="40"/>
      <c r="F23" s="40"/>
      <c r="G23" s="40"/>
      <c r="H23" s="40"/>
      <c r="I23" s="142" t="s">
        <v>25</v>
      </c>
      <c r="J23" s="145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5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38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39</v>
      </c>
      <c r="E30" s="40"/>
      <c r="F30" s="40"/>
      <c r="G30" s="40"/>
      <c r="H30" s="40"/>
      <c r="I30" s="40"/>
      <c r="J30" s="153">
        <f>ROUND(J132,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41</v>
      </c>
      <c r="G32" s="40"/>
      <c r="H32" s="40"/>
      <c r="I32" s="154" t="s">
        <v>40</v>
      </c>
      <c r="J32" s="154" t="s">
        <v>42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43</v>
      </c>
      <c r="E33" s="142" t="s">
        <v>44</v>
      </c>
      <c r="F33" s="156">
        <f>ROUND((SUM(BE132:BE269)),  2)</f>
        <v>0</v>
      </c>
      <c r="G33" s="40"/>
      <c r="H33" s="40"/>
      <c r="I33" s="157">
        <v>0.20999999999999999</v>
      </c>
      <c r="J33" s="156">
        <f>ROUND(((SUM(BE132:BE269))*I33),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45</v>
      </c>
      <c r="F34" s="156">
        <f>ROUND((SUM(BF132:BF269)),  2)</f>
        <v>0</v>
      </c>
      <c r="G34" s="40"/>
      <c r="H34" s="40"/>
      <c r="I34" s="157">
        <v>0.14999999999999999</v>
      </c>
      <c r="J34" s="156">
        <f>ROUND(((SUM(BF132:BF269))*I34),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46</v>
      </c>
      <c r="F35" s="156">
        <f>ROUND((SUM(BG132:BG269)),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47</v>
      </c>
      <c r="F36" s="156">
        <f>ROUND((SUM(BH132:BH269)),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48</v>
      </c>
      <c r="F37" s="156">
        <f>ROUND((SUM(BI132:BI269)),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65" t="s">
        <v>52</v>
      </c>
      <c r="E50" s="166"/>
      <c r="F50" s="166"/>
      <c r="G50" s="165" t="s">
        <v>53</v>
      </c>
      <c r="H50" s="166"/>
      <c r="I50" s="166"/>
      <c r="J50" s="166"/>
      <c r="K50" s="16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67" t="s">
        <v>54</v>
      </c>
      <c r="E61" s="168"/>
      <c r="F61" s="169" t="s">
        <v>55</v>
      </c>
      <c r="G61" s="167" t="s">
        <v>54</v>
      </c>
      <c r="H61" s="168"/>
      <c r="I61" s="168"/>
      <c r="J61" s="170" t="s">
        <v>55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65" t="s">
        <v>56</v>
      </c>
      <c r="E65" s="171"/>
      <c r="F65" s="171"/>
      <c r="G65" s="165" t="s">
        <v>57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67" t="s">
        <v>54</v>
      </c>
      <c r="E76" s="168"/>
      <c r="F76" s="169" t="s">
        <v>55</v>
      </c>
      <c r="G76" s="167" t="s">
        <v>54</v>
      </c>
      <c r="H76" s="168"/>
      <c r="I76" s="168"/>
      <c r="J76" s="170" t="s">
        <v>55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116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OA a SOŠ Choceň, Stavební úpravy areálu Vysokomýtská 1206, Choceň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114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06 - TZB - Vodovod, Kanalizace, Zařizovací předměty, Vzduchotechnika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20</v>
      </c>
      <c r="D89" s="42"/>
      <c r="E89" s="42"/>
      <c r="F89" s="29" t="str">
        <f>F12</f>
        <v>Choceň</v>
      </c>
      <c r="G89" s="42"/>
      <c r="H89" s="42"/>
      <c r="I89" s="34" t="s">
        <v>22</v>
      </c>
      <c r="J89" s="81" t="str">
        <f>IF(J12="","",J12)</f>
        <v>16. 1. 2017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24</v>
      </c>
      <c r="D91" s="42"/>
      <c r="E91" s="42"/>
      <c r="F91" s="29" t="str">
        <f>E15</f>
        <v>Pardubický kraj, Komenského náměstí 125, Pardubice</v>
      </c>
      <c r="G91" s="42"/>
      <c r="H91" s="42"/>
      <c r="I91" s="34" t="s">
        <v>32</v>
      </c>
      <c r="J91" s="38" t="str">
        <f>E21</f>
        <v>Jiří Hejzlar, Ing. Jiří Hejzlar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30</v>
      </c>
      <c r="D92" s="42"/>
      <c r="E92" s="42"/>
      <c r="F92" s="29" t="str">
        <f>IF(E18="","",E18)</f>
        <v>Vyplň údaj</v>
      </c>
      <c r="G92" s="42"/>
      <c r="H92" s="42"/>
      <c r="I92" s="34" t="s">
        <v>36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117</v>
      </c>
      <c r="D94" s="178"/>
      <c r="E94" s="178"/>
      <c r="F94" s="178"/>
      <c r="G94" s="178"/>
      <c r="H94" s="178"/>
      <c r="I94" s="178"/>
      <c r="J94" s="179" t="s">
        <v>118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119</v>
      </c>
      <c r="D96" s="42"/>
      <c r="E96" s="42"/>
      <c r="F96" s="42"/>
      <c r="G96" s="42"/>
      <c r="H96" s="42"/>
      <c r="I96" s="42"/>
      <c r="J96" s="112">
        <f>J132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9" t="s">
        <v>120</v>
      </c>
    </row>
    <row r="97" s="9" customFormat="1" ht="24.96" customHeight="1">
      <c r="A97" s="9"/>
      <c r="B97" s="181"/>
      <c r="C97" s="182"/>
      <c r="D97" s="183" t="s">
        <v>1821</v>
      </c>
      <c r="E97" s="184"/>
      <c r="F97" s="184"/>
      <c r="G97" s="184"/>
      <c r="H97" s="184"/>
      <c r="I97" s="184"/>
      <c r="J97" s="185">
        <f>J133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1822</v>
      </c>
      <c r="E98" s="190"/>
      <c r="F98" s="190"/>
      <c r="G98" s="190"/>
      <c r="H98" s="190"/>
      <c r="I98" s="190"/>
      <c r="J98" s="191">
        <f>J134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1823</v>
      </c>
      <c r="E99" s="190"/>
      <c r="F99" s="190"/>
      <c r="G99" s="190"/>
      <c r="H99" s="190"/>
      <c r="I99" s="190"/>
      <c r="J99" s="191">
        <f>J136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1824</v>
      </c>
      <c r="E100" s="190"/>
      <c r="F100" s="190"/>
      <c r="G100" s="190"/>
      <c r="H100" s="190"/>
      <c r="I100" s="190"/>
      <c r="J100" s="191">
        <f>J138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1"/>
      <c r="C101" s="182"/>
      <c r="D101" s="183" t="s">
        <v>1825</v>
      </c>
      <c r="E101" s="184"/>
      <c r="F101" s="184"/>
      <c r="G101" s="184"/>
      <c r="H101" s="184"/>
      <c r="I101" s="184"/>
      <c r="J101" s="185">
        <f>J142</f>
        <v>0</v>
      </c>
      <c r="K101" s="182"/>
      <c r="L101" s="18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7"/>
      <c r="C102" s="188"/>
      <c r="D102" s="189" t="s">
        <v>1826</v>
      </c>
      <c r="E102" s="190"/>
      <c r="F102" s="190"/>
      <c r="G102" s="190"/>
      <c r="H102" s="190"/>
      <c r="I102" s="190"/>
      <c r="J102" s="191">
        <f>J149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1827</v>
      </c>
      <c r="E103" s="190"/>
      <c r="F103" s="190"/>
      <c r="G103" s="190"/>
      <c r="H103" s="190"/>
      <c r="I103" s="190"/>
      <c r="J103" s="191">
        <f>J150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88"/>
      <c r="D104" s="189" t="s">
        <v>1827</v>
      </c>
      <c r="E104" s="190"/>
      <c r="F104" s="190"/>
      <c r="G104" s="190"/>
      <c r="H104" s="190"/>
      <c r="I104" s="190"/>
      <c r="J104" s="191">
        <f>J151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1"/>
      <c r="C105" s="182"/>
      <c r="D105" s="183" t="s">
        <v>1828</v>
      </c>
      <c r="E105" s="184"/>
      <c r="F105" s="184"/>
      <c r="G105" s="184"/>
      <c r="H105" s="184"/>
      <c r="I105" s="184"/>
      <c r="J105" s="185">
        <f>J152</f>
        <v>0</v>
      </c>
      <c r="K105" s="182"/>
      <c r="L105" s="18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7"/>
      <c r="C106" s="188"/>
      <c r="D106" s="189" t="s">
        <v>1829</v>
      </c>
      <c r="E106" s="190"/>
      <c r="F106" s="190"/>
      <c r="G106" s="190"/>
      <c r="H106" s="190"/>
      <c r="I106" s="190"/>
      <c r="J106" s="191">
        <f>J153</f>
        <v>0</v>
      </c>
      <c r="K106" s="188"/>
      <c r="L106" s="19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7"/>
      <c r="C107" s="188"/>
      <c r="D107" s="189" t="s">
        <v>1830</v>
      </c>
      <c r="E107" s="190"/>
      <c r="F107" s="190"/>
      <c r="G107" s="190"/>
      <c r="H107" s="190"/>
      <c r="I107" s="190"/>
      <c r="J107" s="191">
        <f>J176</f>
        <v>0</v>
      </c>
      <c r="K107" s="188"/>
      <c r="L107" s="19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1"/>
      <c r="C108" s="182"/>
      <c r="D108" s="183" t="s">
        <v>1831</v>
      </c>
      <c r="E108" s="184"/>
      <c r="F108" s="184"/>
      <c r="G108" s="184"/>
      <c r="H108" s="184"/>
      <c r="I108" s="184"/>
      <c r="J108" s="185">
        <f>J183</f>
        <v>0</v>
      </c>
      <c r="K108" s="182"/>
      <c r="L108" s="18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81"/>
      <c r="C109" s="182"/>
      <c r="D109" s="183" t="s">
        <v>1832</v>
      </c>
      <c r="E109" s="184"/>
      <c r="F109" s="184"/>
      <c r="G109" s="184"/>
      <c r="H109" s="184"/>
      <c r="I109" s="184"/>
      <c r="J109" s="185">
        <f>J214</f>
        <v>0</v>
      </c>
      <c r="K109" s="182"/>
      <c r="L109" s="18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81"/>
      <c r="C110" s="182"/>
      <c r="D110" s="183" t="s">
        <v>1833</v>
      </c>
      <c r="E110" s="184"/>
      <c r="F110" s="184"/>
      <c r="G110" s="184"/>
      <c r="H110" s="184"/>
      <c r="I110" s="184"/>
      <c r="J110" s="185">
        <f>J227</f>
        <v>0</v>
      </c>
      <c r="K110" s="182"/>
      <c r="L110" s="18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87"/>
      <c r="C111" s="188"/>
      <c r="D111" s="189" t="s">
        <v>1834</v>
      </c>
      <c r="E111" s="190"/>
      <c r="F111" s="190"/>
      <c r="G111" s="190"/>
      <c r="H111" s="190"/>
      <c r="I111" s="190"/>
      <c r="J111" s="191">
        <f>J243</f>
        <v>0</v>
      </c>
      <c r="K111" s="188"/>
      <c r="L111" s="19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7"/>
      <c r="C112" s="188"/>
      <c r="D112" s="189" t="s">
        <v>1835</v>
      </c>
      <c r="E112" s="190"/>
      <c r="F112" s="190"/>
      <c r="G112" s="190"/>
      <c r="H112" s="190"/>
      <c r="I112" s="190"/>
      <c r="J112" s="191">
        <f>J251</f>
        <v>0</v>
      </c>
      <c r="K112" s="188"/>
      <c r="L112" s="19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5" t="s">
        <v>125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6.25" customHeight="1">
      <c r="A122" s="40"/>
      <c r="B122" s="41"/>
      <c r="C122" s="42"/>
      <c r="D122" s="42"/>
      <c r="E122" s="176" t="str">
        <f>E7</f>
        <v>OA a SOŠ Choceň, Stavební úpravy areálu Vysokomýtská 1206, Choceň</v>
      </c>
      <c r="F122" s="34"/>
      <c r="G122" s="34"/>
      <c r="H122" s="34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114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30" customHeight="1">
      <c r="A124" s="40"/>
      <c r="B124" s="41"/>
      <c r="C124" s="42"/>
      <c r="D124" s="42"/>
      <c r="E124" s="78" t="str">
        <f>E9</f>
        <v>06 - TZB - Vodovod, Kanalizace, Zařizovací předměty, Vzduchotechnika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2" customHeight="1">
      <c r="A126" s="40"/>
      <c r="B126" s="41"/>
      <c r="C126" s="34" t="s">
        <v>20</v>
      </c>
      <c r="D126" s="42"/>
      <c r="E126" s="42"/>
      <c r="F126" s="29" t="str">
        <f>F12</f>
        <v>Choceň</v>
      </c>
      <c r="G126" s="42"/>
      <c r="H126" s="42"/>
      <c r="I126" s="34" t="s">
        <v>22</v>
      </c>
      <c r="J126" s="81" t="str">
        <f>IF(J12="","",J12)</f>
        <v>16. 1. 2017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25.65" customHeight="1">
      <c r="A128" s="40"/>
      <c r="B128" s="41"/>
      <c r="C128" s="34" t="s">
        <v>24</v>
      </c>
      <c r="D128" s="42"/>
      <c r="E128" s="42"/>
      <c r="F128" s="29" t="str">
        <f>E15</f>
        <v>Pardubický kraj, Komenského náměstí 125, Pardubice</v>
      </c>
      <c r="G128" s="42"/>
      <c r="H128" s="42"/>
      <c r="I128" s="34" t="s">
        <v>32</v>
      </c>
      <c r="J128" s="38" t="str">
        <f>E21</f>
        <v>Jiří Hejzlar, Ing. Jiří Hejzlar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5.15" customHeight="1">
      <c r="A129" s="40"/>
      <c r="B129" s="41"/>
      <c r="C129" s="34" t="s">
        <v>30</v>
      </c>
      <c r="D129" s="42"/>
      <c r="E129" s="42"/>
      <c r="F129" s="29" t="str">
        <f>IF(E18="","",E18)</f>
        <v>Vyplň údaj</v>
      </c>
      <c r="G129" s="42"/>
      <c r="H129" s="42"/>
      <c r="I129" s="34" t="s">
        <v>36</v>
      </c>
      <c r="J129" s="38" t="str">
        <f>E24</f>
        <v xml:space="preserve"> 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0.32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11" customFormat="1" ht="29.28" customHeight="1">
      <c r="A131" s="193"/>
      <c r="B131" s="194"/>
      <c r="C131" s="195" t="s">
        <v>126</v>
      </c>
      <c r="D131" s="196" t="s">
        <v>64</v>
      </c>
      <c r="E131" s="196" t="s">
        <v>60</v>
      </c>
      <c r="F131" s="196" t="s">
        <v>61</v>
      </c>
      <c r="G131" s="196" t="s">
        <v>127</v>
      </c>
      <c r="H131" s="196" t="s">
        <v>128</v>
      </c>
      <c r="I131" s="196" t="s">
        <v>129</v>
      </c>
      <c r="J131" s="197" t="s">
        <v>118</v>
      </c>
      <c r="K131" s="198" t="s">
        <v>130</v>
      </c>
      <c r="L131" s="199"/>
      <c r="M131" s="102" t="s">
        <v>1</v>
      </c>
      <c r="N131" s="103" t="s">
        <v>43</v>
      </c>
      <c r="O131" s="103" t="s">
        <v>131</v>
      </c>
      <c r="P131" s="103" t="s">
        <v>132</v>
      </c>
      <c r="Q131" s="103" t="s">
        <v>133</v>
      </c>
      <c r="R131" s="103" t="s">
        <v>134</v>
      </c>
      <c r="S131" s="103" t="s">
        <v>135</v>
      </c>
      <c r="T131" s="104" t="s">
        <v>136</v>
      </c>
      <c r="U131" s="193"/>
      <c r="V131" s="193"/>
      <c r="W131" s="193"/>
      <c r="X131" s="193"/>
      <c r="Y131" s="193"/>
      <c r="Z131" s="193"/>
      <c r="AA131" s="193"/>
      <c r="AB131" s="193"/>
      <c r="AC131" s="193"/>
      <c r="AD131" s="193"/>
      <c r="AE131" s="193"/>
    </row>
    <row r="132" s="2" customFormat="1" ht="22.8" customHeight="1">
      <c r="A132" s="40"/>
      <c r="B132" s="41"/>
      <c r="C132" s="109" t="s">
        <v>137</v>
      </c>
      <c r="D132" s="42"/>
      <c r="E132" s="42"/>
      <c r="F132" s="42"/>
      <c r="G132" s="42"/>
      <c r="H132" s="42"/>
      <c r="I132" s="42"/>
      <c r="J132" s="200">
        <f>BK132</f>
        <v>0</v>
      </c>
      <c r="K132" s="42"/>
      <c r="L132" s="46"/>
      <c r="M132" s="105"/>
      <c r="N132" s="201"/>
      <c r="O132" s="106"/>
      <c r="P132" s="202">
        <f>P133+P142+P152+P183+P214+P227</f>
        <v>0</v>
      </c>
      <c r="Q132" s="106"/>
      <c r="R132" s="202">
        <f>R133+R142+R152+R183+R214+R227</f>
        <v>0.070000000000000007</v>
      </c>
      <c r="S132" s="106"/>
      <c r="T132" s="203">
        <f>T133+T142+T152+T183+T214+T227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78</v>
      </c>
      <c r="AU132" s="19" t="s">
        <v>120</v>
      </c>
      <c r="BK132" s="204">
        <f>BK133+BK142+BK152+BK183+BK214+BK227</f>
        <v>0</v>
      </c>
    </row>
    <row r="133" s="12" customFormat="1" ht="25.92" customHeight="1">
      <c r="A133" s="12"/>
      <c r="B133" s="205"/>
      <c r="C133" s="206"/>
      <c r="D133" s="207" t="s">
        <v>78</v>
      </c>
      <c r="E133" s="208" t="s">
        <v>1836</v>
      </c>
      <c r="F133" s="208" t="s">
        <v>1837</v>
      </c>
      <c r="G133" s="206"/>
      <c r="H133" s="206"/>
      <c r="I133" s="209"/>
      <c r="J133" s="210">
        <f>BK133</f>
        <v>0</v>
      </c>
      <c r="K133" s="206"/>
      <c r="L133" s="211"/>
      <c r="M133" s="212"/>
      <c r="N133" s="213"/>
      <c r="O133" s="213"/>
      <c r="P133" s="214">
        <f>P134+P136+P138</f>
        <v>0</v>
      </c>
      <c r="Q133" s="213"/>
      <c r="R133" s="214">
        <f>R134+R136+R138</f>
        <v>0</v>
      </c>
      <c r="S133" s="213"/>
      <c r="T133" s="215">
        <f>T134+T136+T138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6" t="s">
        <v>86</v>
      </c>
      <c r="AT133" s="217" t="s">
        <v>78</v>
      </c>
      <c r="AU133" s="217" t="s">
        <v>79</v>
      </c>
      <c r="AY133" s="216" t="s">
        <v>140</v>
      </c>
      <c r="BK133" s="218">
        <f>BK134+BK136+BK138</f>
        <v>0</v>
      </c>
    </row>
    <row r="134" s="12" customFormat="1" ht="22.8" customHeight="1">
      <c r="A134" s="12"/>
      <c r="B134" s="205"/>
      <c r="C134" s="206"/>
      <c r="D134" s="207" t="s">
        <v>78</v>
      </c>
      <c r="E134" s="233" t="s">
        <v>1838</v>
      </c>
      <c r="F134" s="233" t="s">
        <v>1839</v>
      </c>
      <c r="G134" s="206"/>
      <c r="H134" s="206"/>
      <c r="I134" s="209"/>
      <c r="J134" s="234">
        <f>BK134</f>
        <v>0</v>
      </c>
      <c r="K134" s="206"/>
      <c r="L134" s="211"/>
      <c r="M134" s="212"/>
      <c r="N134" s="213"/>
      <c r="O134" s="213"/>
      <c r="P134" s="214">
        <f>P135</f>
        <v>0</v>
      </c>
      <c r="Q134" s="213"/>
      <c r="R134" s="214">
        <f>R135</f>
        <v>0</v>
      </c>
      <c r="S134" s="213"/>
      <c r="T134" s="215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6" t="s">
        <v>86</v>
      </c>
      <c r="AT134" s="217" t="s">
        <v>78</v>
      </c>
      <c r="AU134" s="217" t="s">
        <v>86</v>
      </c>
      <c r="AY134" s="216" t="s">
        <v>140</v>
      </c>
      <c r="BK134" s="218">
        <f>BK135</f>
        <v>0</v>
      </c>
    </row>
    <row r="135" s="2" customFormat="1" ht="24.15" customHeight="1">
      <c r="A135" s="40"/>
      <c r="B135" s="41"/>
      <c r="C135" s="219" t="s">
        <v>86</v>
      </c>
      <c r="D135" s="219" t="s">
        <v>141</v>
      </c>
      <c r="E135" s="220" t="s">
        <v>1840</v>
      </c>
      <c r="F135" s="221" t="s">
        <v>1841</v>
      </c>
      <c r="G135" s="222" t="s">
        <v>231</v>
      </c>
      <c r="H135" s="223">
        <v>36</v>
      </c>
      <c r="I135" s="224"/>
      <c r="J135" s="225">
        <f>ROUND(I135*H135,2)</f>
        <v>0</v>
      </c>
      <c r="K135" s="226"/>
      <c r="L135" s="46"/>
      <c r="M135" s="227" t="s">
        <v>1</v>
      </c>
      <c r="N135" s="228" t="s">
        <v>44</v>
      </c>
      <c r="O135" s="93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1" t="s">
        <v>145</v>
      </c>
      <c r="AT135" s="231" t="s">
        <v>141</v>
      </c>
      <c r="AU135" s="231" t="s">
        <v>88</v>
      </c>
      <c r="AY135" s="19" t="s">
        <v>140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9" t="s">
        <v>86</v>
      </c>
      <c r="BK135" s="232">
        <f>ROUND(I135*H135,2)</f>
        <v>0</v>
      </c>
      <c r="BL135" s="19" t="s">
        <v>145</v>
      </c>
      <c r="BM135" s="231" t="s">
        <v>145</v>
      </c>
    </row>
    <row r="136" s="12" customFormat="1" ht="22.8" customHeight="1">
      <c r="A136" s="12"/>
      <c r="B136" s="205"/>
      <c r="C136" s="206"/>
      <c r="D136" s="207" t="s">
        <v>78</v>
      </c>
      <c r="E136" s="233" t="s">
        <v>1842</v>
      </c>
      <c r="F136" s="233" t="s">
        <v>1843</v>
      </c>
      <c r="G136" s="206"/>
      <c r="H136" s="206"/>
      <c r="I136" s="209"/>
      <c r="J136" s="234">
        <f>BK136</f>
        <v>0</v>
      </c>
      <c r="K136" s="206"/>
      <c r="L136" s="211"/>
      <c r="M136" s="212"/>
      <c r="N136" s="213"/>
      <c r="O136" s="213"/>
      <c r="P136" s="214">
        <f>P137</f>
        <v>0</v>
      </c>
      <c r="Q136" s="213"/>
      <c r="R136" s="214">
        <f>R137</f>
        <v>0</v>
      </c>
      <c r="S136" s="213"/>
      <c r="T136" s="215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6" t="s">
        <v>86</v>
      </c>
      <c r="AT136" s="217" t="s">
        <v>78</v>
      </c>
      <c r="AU136" s="217" t="s">
        <v>86</v>
      </c>
      <c r="AY136" s="216" t="s">
        <v>140</v>
      </c>
      <c r="BK136" s="218">
        <f>BK137</f>
        <v>0</v>
      </c>
    </row>
    <row r="137" s="2" customFormat="1" ht="24.15" customHeight="1">
      <c r="A137" s="40"/>
      <c r="B137" s="41"/>
      <c r="C137" s="219" t="s">
        <v>88</v>
      </c>
      <c r="D137" s="219" t="s">
        <v>141</v>
      </c>
      <c r="E137" s="220" t="s">
        <v>1844</v>
      </c>
      <c r="F137" s="221" t="s">
        <v>1845</v>
      </c>
      <c r="G137" s="222" t="s">
        <v>231</v>
      </c>
      <c r="H137" s="223">
        <v>15</v>
      </c>
      <c r="I137" s="224"/>
      <c r="J137" s="225">
        <f>ROUND(I137*H137,2)</f>
        <v>0</v>
      </c>
      <c r="K137" s="226"/>
      <c r="L137" s="46"/>
      <c r="M137" s="227" t="s">
        <v>1</v>
      </c>
      <c r="N137" s="228" t="s">
        <v>44</v>
      </c>
      <c r="O137" s="93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1" t="s">
        <v>145</v>
      </c>
      <c r="AT137" s="231" t="s">
        <v>141</v>
      </c>
      <c r="AU137" s="231" t="s">
        <v>88</v>
      </c>
      <c r="AY137" s="19" t="s">
        <v>140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9" t="s">
        <v>86</v>
      </c>
      <c r="BK137" s="232">
        <f>ROUND(I137*H137,2)</f>
        <v>0</v>
      </c>
      <c r="BL137" s="19" t="s">
        <v>145</v>
      </c>
      <c r="BM137" s="231" t="s">
        <v>151</v>
      </c>
    </row>
    <row r="138" s="12" customFormat="1" ht="22.8" customHeight="1">
      <c r="A138" s="12"/>
      <c r="B138" s="205"/>
      <c r="C138" s="206"/>
      <c r="D138" s="207" t="s">
        <v>78</v>
      </c>
      <c r="E138" s="233" t="s">
        <v>1846</v>
      </c>
      <c r="F138" s="233" t="s">
        <v>1847</v>
      </c>
      <c r="G138" s="206"/>
      <c r="H138" s="206"/>
      <c r="I138" s="209"/>
      <c r="J138" s="234">
        <f>BK138</f>
        <v>0</v>
      </c>
      <c r="K138" s="206"/>
      <c r="L138" s="211"/>
      <c r="M138" s="212"/>
      <c r="N138" s="213"/>
      <c r="O138" s="213"/>
      <c r="P138" s="214">
        <f>SUM(P139:P141)</f>
        <v>0</v>
      </c>
      <c r="Q138" s="213"/>
      <c r="R138" s="214">
        <f>SUM(R139:R141)</f>
        <v>0</v>
      </c>
      <c r="S138" s="213"/>
      <c r="T138" s="215">
        <f>SUM(T139:T141)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6" t="s">
        <v>86</v>
      </c>
      <c r="AT138" s="217" t="s">
        <v>78</v>
      </c>
      <c r="AU138" s="217" t="s">
        <v>86</v>
      </c>
      <c r="AY138" s="216" t="s">
        <v>140</v>
      </c>
      <c r="BK138" s="218">
        <f>SUM(BK139:BK141)</f>
        <v>0</v>
      </c>
    </row>
    <row r="139" s="2" customFormat="1" ht="24.15" customHeight="1">
      <c r="A139" s="40"/>
      <c r="B139" s="41"/>
      <c r="C139" s="219" t="s">
        <v>148</v>
      </c>
      <c r="D139" s="219" t="s">
        <v>141</v>
      </c>
      <c r="E139" s="220" t="s">
        <v>1848</v>
      </c>
      <c r="F139" s="221" t="s">
        <v>1849</v>
      </c>
      <c r="G139" s="222" t="s">
        <v>231</v>
      </c>
      <c r="H139" s="223">
        <v>30</v>
      </c>
      <c r="I139" s="224"/>
      <c r="J139" s="225">
        <f>ROUND(I139*H139,2)</f>
        <v>0</v>
      </c>
      <c r="K139" s="226"/>
      <c r="L139" s="46"/>
      <c r="M139" s="227" t="s">
        <v>1</v>
      </c>
      <c r="N139" s="228" t="s">
        <v>44</v>
      </c>
      <c r="O139" s="93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1" t="s">
        <v>145</v>
      </c>
      <c r="AT139" s="231" t="s">
        <v>141</v>
      </c>
      <c r="AU139" s="231" t="s">
        <v>88</v>
      </c>
      <c r="AY139" s="19" t="s">
        <v>140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9" t="s">
        <v>86</v>
      </c>
      <c r="BK139" s="232">
        <f>ROUND(I139*H139,2)</f>
        <v>0</v>
      </c>
      <c r="BL139" s="19" t="s">
        <v>145</v>
      </c>
      <c r="BM139" s="231" t="s">
        <v>165</v>
      </c>
    </row>
    <row r="140" s="2" customFormat="1" ht="16.5" customHeight="1">
      <c r="A140" s="40"/>
      <c r="B140" s="41"/>
      <c r="C140" s="219" t="s">
        <v>145</v>
      </c>
      <c r="D140" s="219" t="s">
        <v>141</v>
      </c>
      <c r="E140" s="220" t="s">
        <v>1850</v>
      </c>
      <c r="F140" s="221" t="s">
        <v>1851</v>
      </c>
      <c r="G140" s="222" t="s">
        <v>231</v>
      </c>
      <c r="H140" s="223">
        <v>12</v>
      </c>
      <c r="I140" s="224"/>
      <c r="J140" s="225">
        <f>ROUND(I140*H140,2)</f>
        <v>0</v>
      </c>
      <c r="K140" s="226"/>
      <c r="L140" s="46"/>
      <c r="M140" s="227" t="s">
        <v>1</v>
      </c>
      <c r="N140" s="228" t="s">
        <v>44</v>
      </c>
      <c r="O140" s="93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1" t="s">
        <v>145</v>
      </c>
      <c r="AT140" s="231" t="s">
        <v>141</v>
      </c>
      <c r="AU140" s="231" t="s">
        <v>88</v>
      </c>
      <c r="AY140" s="19" t="s">
        <v>140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9" t="s">
        <v>86</v>
      </c>
      <c r="BK140" s="232">
        <f>ROUND(I140*H140,2)</f>
        <v>0</v>
      </c>
      <c r="BL140" s="19" t="s">
        <v>145</v>
      </c>
      <c r="BM140" s="231" t="s">
        <v>157</v>
      </c>
    </row>
    <row r="141" s="2" customFormat="1" ht="16.5" customHeight="1">
      <c r="A141" s="40"/>
      <c r="B141" s="41"/>
      <c r="C141" s="219" t="s">
        <v>154</v>
      </c>
      <c r="D141" s="219" t="s">
        <v>141</v>
      </c>
      <c r="E141" s="220" t="s">
        <v>1852</v>
      </c>
      <c r="F141" s="221" t="s">
        <v>1853</v>
      </c>
      <c r="G141" s="222" t="s">
        <v>1854</v>
      </c>
      <c r="H141" s="314"/>
      <c r="I141" s="224"/>
      <c r="J141" s="225">
        <f>ROUND(I141*H141,2)</f>
        <v>0</v>
      </c>
      <c r="K141" s="226"/>
      <c r="L141" s="46"/>
      <c r="M141" s="227" t="s">
        <v>1</v>
      </c>
      <c r="N141" s="228" t="s">
        <v>44</v>
      </c>
      <c r="O141" s="93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1" t="s">
        <v>145</v>
      </c>
      <c r="AT141" s="231" t="s">
        <v>141</v>
      </c>
      <c r="AU141" s="231" t="s">
        <v>88</v>
      </c>
      <c r="AY141" s="19" t="s">
        <v>140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9" t="s">
        <v>86</v>
      </c>
      <c r="BK141" s="232">
        <f>ROUND(I141*H141,2)</f>
        <v>0</v>
      </c>
      <c r="BL141" s="19" t="s">
        <v>145</v>
      </c>
      <c r="BM141" s="231" t="s">
        <v>160</v>
      </c>
    </row>
    <row r="142" s="12" customFormat="1" ht="25.92" customHeight="1">
      <c r="A142" s="12"/>
      <c r="B142" s="205"/>
      <c r="C142" s="206"/>
      <c r="D142" s="207" t="s">
        <v>78</v>
      </c>
      <c r="E142" s="208" t="s">
        <v>1855</v>
      </c>
      <c r="F142" s="208" t="s">
        <v>1856</v>
      </c>
      <c r="G142" s="206"/>
      <c r="H142" s="206"/>
      <c r="I142" s="209"/>
      <c r="J142" s="210">
        <f>BK142</f>
        <v>0</v>
      </c>
      <c r="K142" s="206"/>
      <c r="L142" s="211"/>
      <c r="M142" s="212"/>
      <c r="N142" s="213"/>
      <c r="O142" s="213"/>
      <c r="P142" s="214">
        <f>SUM(P143:P151)</f>
        <v>0</v>
      </c>
      <c r="Q142" s="213"/>
      <c r="R142" s="214">
        <f>SUM(R143:R151)</f>
        <v>0</v>
      </c>
      <c r="S142" s="213"/>
      <c r="T142" s="215">
        <f>SUM(T143:T151)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6" t="s">
        <v>86</v>
      </c>
      <c r="AT142" s="217" t="s">
        <v>78</v>
      </c>
      <c r="AU142" s="217" t="s">
        <v>79</v>
      </c>
      <c r="AY142" s="216" t="s">
        <v>140</v>
      </c>
      <c r="BK142" s="218">
        <f>SUM(BK143:BK151)</f>
        <v>0</v>
      </c>
    </row>
    <row r="143" s="2" customFormat="1" ht="16.5" customHeight="1">
      <c r="A143" s="40"/>
      <c r="B143" s="41"/>
      <c r="C143" s="219" t="s">
        <v>151</v>
      </c>
      <c r="D143" s="219" t="s">
        <v>141</v>
      </c>
      <c r="E143" s="220" t="s">
        <v>1857</v>
      </c>
      <c r="F143" s="221" t="s">
        <v>1858</v>
      </c>
      <c r="G143" s="222" t="s">
        <v>320</v>
      </c>
      <c r="H143" s="223">
        <v>80</v>
      </c>
      <c r="I143" s="224"/>
      <c r="J143" s="225">
        <f>ROUND(I143*H143,2)</f>
        <v>0</v>
      </c>
      <c r="K143" s="226"/>
      <c r="L143" s="46"/>
      <c r="M143" s="227" t="s">
        <v>1</v>
      </c>
      <c r="N143" s="228" t="s">
        <v>44</v>
      </c>
      <c r="O143" s="93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1" t="s">
        <v>145</v>
      </c>
      <c r="AT143" s="231" t="s">
        <v>141</v>
      </c>
      <c r="AU143" s="231" t="s">
        <v>86</v>
      </c>
      <c r="AY143" s="19" t="s">
        <v>140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9" t="s">
        <v>86</v>
      </c>
      <c r="BK143" s="232">
        <f>ROUND(I143*H143,2)</f>
        <v>0</v>
      </c>
      <c r="BL143" s="19" t="s">
        <v>145</v>
      </c>
      <c r="BM143" s="231" t="s">
        <v>164</v>
      </c>
    </row>
    <row r="144" s="2" customFormat="1" ht="16.5" customHeight="1">
      <c r="A144" s="40"/>
      <c r="B144" s="41"/>
      <c r="C144" s="219" t="s">
        <v>161</v>
      </c>
      <c r="D144" s="219" t="s">
        <v>141</v>
      </c>
      <c r="E144" s="220" t="s">
        <v>1859</v>
      </c>
      <c r="F144" s="221" t="s">
        <v>1860</v>
      </c>
      <c r="G144" s="222" t="s">
        <v>320</v>
      </c>
      <c r="H144" s="223">
        <v>35</v>
      </c>
      <c r="I144" s="224"/>
      <c r="J144" s="225">
        <f>ROUND(I144*H144,2)</f>
        <v>0</v>
      </c>
      <c r="K144" s="226"/>
      <c r="L144" s="46"/>
      <c r="M144" s="227" t="s">
        <v>1</v>
      </c>
      <c r="N144" s="228" t="s">
        <v>44</v>
      </c>
      <c r="O144" s="93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1" t="s">
        <v>145</v>
      </c>
      <c r="AT144" s="231" t="s">
        <v>141</v>
      </c>
      <c r="AU144" s="231" t="s">
        <v>86</v>
      </c>
      <c r="AY144" s="19" t="s">
        <v>140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9" t="s">
        <v>86</v>
      </c>
      <c r="BK144" s="232">
        <f>ROUND(I144*H144,2)</f>
        <v>0</v>
      </c>
      <c r="BL144" s="19" t="s">
        <v>145</v>
      </c>
      <c r="BM144" s="231" t="s">
        <v>168</v>
      </c>
    </row>
    <row r="145" s="2" customFormat="1" ht="16.5" customHeight="1">
      <c r="A145" s="40"/>
      <c r="B145" s="41"/>
      <c r="C145" s="219" t="s">
        <v>165</v>
      </c>
      <c r="D145" s="219" t="s">
        <v>141</v>
      </c>
      <c r="E145" s="220" t="s">
        <v>1861</v>
      </c>
      <c r="F145" s="221" t="s">
        <v>1862</v>
      </c>
      <c r="G145" s="222" t="s">
        <v>320</v>
      </c>
      <c r="H145" s="223">
        <v>55</v>
      </c>
      <c r="I145" s="224"/>
      <c r="J145" s="225">
        <f>ROUND(I145*H145,2)</f>
        <v>0</v>
      </c>
      <c r="K145" s="226"/>
      <c r="L145" s="46"/>
      <c r="M145" s="227" t="s">
        <v>1</v>
      </c>
      <c r="N145" s="228" t="s">
        <v>44</v>
      </c>
      <c r="O145" s="93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1" t="s">
        <v>145</v>
      </c>
      <c r="AT145" s="231" t="s">
        <v>141</v>
      </c>
      <c r="AU145" s="231" t="s">
        <v>86</v>
      </c>
      <c r="AY145" s="19" t="s">
        <v>140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9" t="s">
        <v>86</v>
      </c>
      <c r="BK145" s="232">
        <f>ROUND(I145*H145,2)</f>
        <v>0</v>
      </c>
      <c r="BL145" s="19" t="s">
        <v>145</v>
      </c>
      <c r="BM145" s="231" t="s">
        <v>172</v>
      </c>
    </row>
    <row r="146" s="2" customFormat="1" ht="16.5" customHeight="1">
      <c r="A146" s="40"/>
      <c r="B146" s="41"/>
      <c r="C146" s="219" t="s">
        <v>169</v>
      </c>
      <c r="D146" s="219" t="s">
        <v>141</v>
      </c>
      <c r="E146" s="220" t="s">
        <v>1863</v>
      </c>
      <c r="F146" s="221" t="s">
        <v>1864</v>
      </c>
      <c r="G146" s="222" t="s">
        <v>320</v>
      </c>
      <c r="H146" s="223">
        <v>30</v>
      </c>
      <c r="I146" s="224"/>
      <c r="J146" s="225">
        <f>ROUND(I146*H146,2)</f>
        <v>0</v>
      </c>
      <c r="K146" s="226"/>
      <c r="L146" s="46"/>
      <c r="M146" s="227" t="s">
        <v>1</v>
      </c>
      <c r="N146" s="228" t="s">
        <v>44</v>
      </c>
      <c r="O146" s="93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1" t="s">
        <v>145</v>
      </c>
      <c r="AT146" s="231" t="s">
        <v>141</v>
      </c>
      <c r="AU146" s="231" t="s">
        <v>86</v>
      </c>
      <c r="AY146" s="19" t="s">
        <v>140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9" t="s">
        <v>86</v>
      </c>
      <c r="BK146" s="232">
        <f>ROUND(I146*H146,2)</f>
        <v>0</v>
      </c>
      <c r="BL146" s="19" t="s">
        <v>145</v>
      </c>
      <c r="BM146" s="231" t="s">
        <v>175</v>
      </c>
    </row>
    <row r="147" s="2" customFormat="1" ht="16.5" customHeight="1">
      <c r="A147" s="40"/>
      <c r="B147" s="41"/>
      <c r="C147" s="219" t="s">
        <v>157</v>
      </c>
      <c r="D147" s="219" t="s">
        <v>141</v>
      </c>
      <c r="E147" s="220" t="s">
        <v>1865</v>
      </c>
      <c r="F147" s="221" t="s">
        <v>1866</v>
      </c>
      <c r="G147" s="222" t="s">
        <v>320</v>
      </c>
      <c r="H147" s="223">
        <v>40</v>
      </c>
      <c r="I147" s="224"/>
      <c r="J147" s="225">
        <f>ROUND(I147*H147,2)</f>
        <v>0</v>
      </c>
      <c r="K147" s="226"/>
      <c r="L147" s="46"/>
      <c r="M147" s="227" t="s">
        <v>1</v>
      </c>
      <c r="N147" s="228" t="s">
        <v>44</v>
      </c>
      <c r="O147" s="93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1" t="s">
        <v>145</v>
      </c>
      <c r="AT147" s="231" t="s">
        <v>141</v>
      </c>
      <c r="AU147" s="231" t="s">
        <v>86</v>
      </c>
      <c r="AY147" s="19" t="s">
        <v>140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9" t="s">
        <v>86</v>
      </c>
      <c r="BK147" s="232">
        <f>ROUND(I147*H147,2)</f>
        <v>0</v>
      </c>
      <c r="BL147" s="19" t="s">
        <v>145</v>
      </c>
      <c r="BM147" s="231" t="s">
        <v>179</v>
      </c>
    </row>
    <row r="148" s="2" customFormat="1" ht="21.75" customHeight="1">
      <c r="A148" s="40"/>
      <c r="B148" s="41"/>
      <c r="C148" s="219" t="s">
        <v>176</v>
      </c>
      <c r="D148" s="219" t="s">
        <v>141</v>
      </c>
      <c r="E148" s="220" t="s">
        <v>1867</v>
      </c>
      <c r="F148" s="221" t="s">
        <v>1868</v>
      </c>
      <c r="G148" s="222" t="s">
        <v>1854</v>
      </c>
      <c r="H148" s="314"/>
      <c r="I148" s="224"/>
      <c r="J148" s="225">
        <f>ROUND(I148*H148,2)</f>
        <v>0</v>
      </c>
      <c r="K148" s="226"/>
      <c r="L148" s="46"/>
      <c r="M148" s="227" t="s">
        <v>1</v>
      </c>
      <c r="N148" s="228" t="s">
        <v>44</v>
      </c>
      <c r="O148" s="93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1" t="s">
        <v>145</v>
      </c>
      <c r="AT148" s="231" t="s">
        <v>141</v>
      </c>
      <c r="AU148" s="231" t="s">
        <v>86</v>
      </c>
      <c r="AY148" s="19" t="s">
        <v>140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9" t="s">
        <v>86</v>
      </c>
      <c r="BK148" s="232">
        <f>ROUND(I148*H148,2)</f>
        <v>0</v>
      </c>
      <c r="BL148" s="19" t="s">
        <v>145</v>
      </c>
      <c r="BM148" s="231" t="s">
        <v>183</v>
      </c>
    </row>
    <row r="149" s="12" customFormat="1" ht="22.8" customHeight="1">
      <c r="A149" s="12"/>
      <c r="B149" s="205"/>
      <c r="C149" s="206"/>
      <c r="D149" s="207" t="s">
        <v>78</v>
      </c>
      <c r="E149" s="233" t="s">
        <v>1869</v>
      </c>
      <c r="F149" s="233" t="s">
        <v>1870</v>
      </c>
      <c r="G149" s="206"/>
      <c r="H149" s="206"/>
      <c r="I149" s="209"/>
      <c r="J149" s="234">
        <f>BK149</f>
        <v>0</v>
      </c>
      <c r="K149" s="206"/>
      <c r="L149" s="211"/>
      <c r="M149" s="212"/>
      <c r="N149" s="213"/>
      <c r="O149" s="213"/>
      <c r="P149" s="214">
        <v>0</v>
      </c>
      <c r="Q149" s="213"/>
      <c r="R149" s="214">
        <v>0</v>
      </c>
      <c r="S149" s="213"/>
      <c r="T149" s="215"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6" t="s">
        <v>86</v>
      </c>
      <c r="AT149" s="217" t="s">
        <v>78</v>
      </c>
      <c r="AU149" s="217" t="s">
        <v>86</v>
      </c>
      <c r="AY149" s="216" t="s">
        <v>140</v>
      </c>
      <c r="BK149" s="218">
        <v>0</v>
      </c>
    </row>
    <row r="150" s="12" customFormat="1" ht="22.8" customHeight="1">
      <c r="A150" s="12"/>
      <c r="B150" s="205"/>
      <c r="C150" s="206"/>
      <c r="D150" s="207" t="s">
        <v>78</v>
      </c>
      <c r="E150" s="233" t="s">
        <v>1871</v>
      </c>
      <c r="F150" s="233" t="s">
        <v>1</v>
      </c>
      <c r="G150" s="206"/>
      <c r="H150" s="206"/>
      <c r="I150" s="209"/>
      <c r="J150" s="234">
        <f>BK150</f>
        <v>0</v>
      </c>
      <c r="K150" s="206"/>
      <c r="L150" s="211"/>
      <c r="M150" s="212"/>
      <c r="N150" s="213"/>
      <c r="O150" s="213"/>
      <c r="P150" s="214">
        <v>0</v>
      </c>
      <c r="Q150" s="213"/>
      <c r="R150" s="214">
        <v>0</v>
      </c>
      <c r="S150" s="213"/>
      <c r="T150" s="215"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6" t="s">
        <v>86</v>
      </c>
      <c r="AT150" s="217" t="s">
        <v>78</v>
      </c>
      <c r="AU150" s="217" t="s">
        <v>86</v>
      </c>
      <c r="AY150" s="216" t="s">
        <v>140</v>
      </c>
      <c r="BK150" s="218">
        <v>0</v>
      </c>
    </row>
    <row r="151" s="12" customFormat="1" ht="22.8" customHeight="1">
      <c r="A151" s="12"/>
      <c r="B151" s="205"/>
      <c r="C151" s="206"/>
      <c r="D151" s="207" t="s">
        <v>78</v>
      </c>
      <c r="E151" s="233" t="s">
        <v>1871</v>
      </c>
      <c r="F151" s="233" t="s">
        <v>1</v>
      </c>
      <c r="G151" s="206"/>
      <c r="H151" s="206"/>
      <c r="I151" s="209"/>
      <c r="J151" s="234">
        <f>BK151</f>
        <v>0</v>
      </c>
      <c r="K151" s="206"/>
      <c r="L151" s="211"/>
      <c r="M151" s="212"/>
      <c r="N151" s="213"/>
      <c r="O151" s="213"/>
      <c r="P151" s="214">
        <v>0</v>
      </c>
      <c r="Q151" s="213"/>
      <c r="R151" s="214">
        <v>0</v>
      </c>
      <c r="S151" s="213"/>
      <c r="T151" s="215"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6" t="s">
        <v>86</v>
      </c>
      <c r="AT151" s="217" t="s">
        <v>78</v>
      </c>
      <c r="AU151" s="217" t="s">
        <v>86</v>
      </c>
      <c r="AY151" s="216" t="s">
        <v>140</v>
      </c>
      <c r="BK151" s="218">
        <v>0</v>
      </c>
    </row>
    <row r="152" s="12" customFormat="1" ht="25.92" customHeight="1">
      <c r="A152" s="12"/>
      <c r="B152" s="205"/>
      <c r="C152" s="206"/>
      <c r="D152" s="207" t="s">
        <v>78</v>
      </c>
      <c r="E152" s="208" t="s">
        <v>1872</v>
      </c>
      <c r="F152" s="208" t="s">
        <v>1873</v>
      </c>
      <c r="G152" s="206"/>
      <c r="H152" s="206"/>
      <c r="I152" s="209"/>
      <c r="J152" s="210">
        <f>BK152</f>
        <v>0</v>
      </c>
      <c r="K152" s="206"/>
      <c r="L152" s="211"/>
      <c r="M152" s="212"/>
      <c r="N152" s="213"/>
      <c r="O152" s="213"/>
      <c r="P152" s="214">
        <f>P153+P176</f>
        <v>0</v>
      </c>
      <c r="Q152" s="213"/>
      <c r="R152" s="214">
        <f>R153+R176</f>
        <v>0</v>
      </c>
      <c r="S152" s="213"/>
      <c r="T152" s="215">
        <f>T153+T176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6" t="s">
        <v>86</v>
      </c>
      <c r="AT152" s="217" t="s">
        <v>78</v>
      </c>
      <c r="AU152" s="217" t="s">
        <v>79</v>
      </c>
      <c r="AY152" s="216" t="s">
        <v>140</v>
      </c>
      <c r="BK152" s="218">
        <f>BK153+BK176</f>
        <v>0</v>
      </c>
    </row>
    <row r="153" s="12" customFormat="1" ht="22.8" customHeight="1">
      <c r="A153" s="12"/>
      <c r="B153" s="205"/>
      <c r="C153" s="206"/>
      <c r="D153" s="207" t="s">
        <v>78</v>
      </c>
      <c r="E153" s="233" t="s">
        <v>1874</v>
      </c>
      <c r="F153" s="233" t="s">
        <v>1875</v>
      </c>
      <c r="G153" s="206"/>
      <c r="H153" s="206"/>
      <c r="I153" s="209"/>
      <c r="J153" s="234">
        <f>BK153</f>
        <v>0</v>
      </c>
      <c r="K153" s="206"/>
      <c r="L153" s="211"/>
      <c r="M153" s="212"/>
      <c r="N153" s="213"/>
      <c r="O153" s="213"/>
      <c r="P153" s="214">
        <f>SUM(P154:P175)</f>
        <v>0</v>
      </c>
      <c r="Q153" s="213"/>
      <c r="R153" s="214">
        <f>SUM(R154:R175)</f>
        <v>0</v>
      </c>
      <c r="S153" s="213"/>
      <c r="T153" s="215">
        <f>SUM(T154:T175)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6" t="s">
        <v>86</v>
      </c>
      <c r="AT153" s="217" t="s">
        <v>78</v>
      </c>
      <c r="AU153" s="217" t="s">
        <v>86</v>
      </c>
      <c r="AY153" s="216" t="s">
        <v>140</v>
      </c>
      <c r="BK153" s="218">
        <f>SUM(BK154:BK175)</f>
        <v>0</v>
      </c>
    </row>
    <row r="154" s="2" customFormat="1" ht="16.5" customHeight="1">
      <c r="A154" s="40"/>
      <c r="B154" s="41"/>
      <c r="C154" s="219" t="s">
        <v>160</v>
      </c>
      <c r="D154" s="219" t="s">
        <v>141</v>
      </c>
      <c r="E154" s="220" t="s">
        <v>1876</v>
      </c>
      <c r="F154" s="221" t="s">
        <v>1877</v>
      </c>
      <c r="G154" s="222" t="s">
        <v>320</v>
      </c>
      <c r="H154" s="223">
        <v>8</v>
      </c>
      <c r="I154" s="224"/>
      <c r="J154" s="225">
        <f>ROUND(I154*H154,2)</f>
        <v>0</v>
      </c>
      <c r="K154" s="226"/>
      <c r="L154" s="46"/>
      <c r="M154" s="227" t="s">
        <v>1</v>
      </c>
      <c r="N154" s="228" t="s">
        <v>44</v>
      </c>
      <c r="O154" s="93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1" t="s">
        <v>145</v>
      </c>
      <c r="AT154" s="231" t="s">
        <v>141</v>
      </c>
      <c r="AU154" s="231" t="s">
        <v>88</v>
      </c>
      <c r="AY154" s="19" t="s">
        <v>140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9" t="s">
        <v>86</v>
      </c>
      <c r="BK154" s="232">
        <f>ROUND(I154*H154,2)</f>
        <v>0</v>
      </c>
      <c r="BL154" s="19" t="s">
        <v>145</v>
      </c>
      <c r="BM154" s="231" t="s">
        <v>347</v>
      </c>
    </row>
    <row r="155" s="2" customFormat="1" ht="24.15" customHeight="1">
      <c r="A155" s="40"/>
      <c r="B155" s="41"/>
      <c r="C155" s="219" t="s">
        <v>180</v>
      </c>
      <c r="D155" s="219" t="s">
        <v>141</v>
      </c>
      <c r="E155" s="220" t="s">
        <v>1878</v>
      </c>
      <c r="F155" s="221" t="s">
        <v>1879</v>
      </c>
      <c r="G155" s="222" t="s">
        <v>320</v>
      </c>
      <c r="H155" s="223">
        <v>5</v>
      </c>
      <c r="I155" s="224"/>
      <c r="J155" s="225">
        <f>ROUND(I155*H155,2)</f>
        <v>0</v>
      </c>
      <c r="K155" s="226"/>
      <c r="L155" s="46"/>
      <c r="M155" s="227" t="s">
        <v>1</v>
      </c>
      <c r="N155" s="228" t="s">
        <v>44</v>
      </c>
      <c r="O155" s="93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1" t="s">
        <v>145</v>
      </c>
      <c r="AT155" s="231" t="s">
        <v>141</v>
      </c>
      <c r="AU155" s="231" t="s">
        <v>88</v>
      </c>
      <c r="AY155" s="19" t="s">
        <v>140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9" t="s">
        <v>86</v>
      </c>
      <c r="BK155" s="232">
        <f>ROUND(I155*H155,2)</f>
        <v>0</v>
      </c>
      <c r="BL155" s="19" t="s">
        <v>145</v>
      </c>
      <c r="BM155" s="231" t="s">
        <v>358</v>
      </c>
    </row>
    <row r="156" s="2" customFormat="1" ht="16.5" customHeight="1">
      <c r="A156" s="40"/>
      <c r="B156" s="41"/>
      <c r="C156" s="219" t="s">
        <v>164</v>
      </c>
      <c r="D156" s="219" t="s">
        <v>141</v>
      </c>
      <c r="E156" s="220" t="s">
        <v>1880</v>
      </c>
      <c r="F156" s="221" t="s">
        <v>1881</v>
      </c>
      <c r="G156" s="222" t="s">
        <v>320</v>
      </c>
      <c r="H156" s="223">
        <v>40</v>
      </c>
      <c r="I156" s="224"/>
      <c r="J156" s="225">
        <f>ROUND(I156*H156,2)</f>
        <v>0</v>
      </c>
      <c r="K156" s="226"/>
      <c r="L156" s="46"/>
      <c r="M156" s="227" t="s">
        <v>1</v>
      </c>
      <c r="N156" s="228" t="s">
        <v>44</v>
      </c>
      <c r="O156" s="93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31" t="s">
        <v>145</v>
      </c>
      <c r="AT156" s="231" t="s">
        <v>141</v>
      </c>
      <c r="AU156" s="231" t="s">
        <v>88</v>
      </c>
      <c r="AY156" s="19" t="s">
        <v>140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9" t="s">
        <v>86</v>
      </c>
      <c r="BK156" s="232">
        <f>ROUND(I156*H156,2)</f>
        <v>0</v>
      </c>
      <c r="BL156" s="19" t="s">
        <v>145</v>
      </c>
      <c r="BM156" s="231" t="s">
        <v>368</v>
      </c>
    </row>
    <row r="157" s="2" customFormat="1" ht="16.5" customHeight="1">
      <c r="A157" s="40"/>
      <c r="B157" s="41"/>
      <c r="C157" s="219" t="s">
        <v>8</v>
      </c>
      <c r="D157" s="219" t="s">
        <v>141</v>
      </c>
      <c r="E157" s="220" t="s">
        <v>1882</v>
      </c>
      <c r="F157" s="221" t="s">
        <v>1883</v>
      </c>
      <c r="G157" s="222" t="s">
        <v>320</v>
      </c>
      <c r="H157" s="223">
        <v>7</v>
      </c>
      <c r="I157" s="224"/>
      <c r="J157" s="225">
        <f>ROUND(I157*H157,2)</f>
        <v>0</v>
      </c>
      <c r="K157" s="226"/>
      <c r="L157" s="46"/>
      <c r="M157" s="227" t="s">
        <v>1</v>
      </c>
      <c r="N157" s="228" t="s">
        <v>44</v>
      </c>
      <c r="O157" s="93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1" t="s">
        <v>145</v>
      </c>
      <c r="AT157" s="231" t="s">
        <v>141</v>
      </c>
      <c r="AU157" s="231" t="s">
        <v>88</v>
      </c>
      <c r="AY157" s="19" t="s">
        <v>140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9" t="s">
        <v>86</v>
      </c>
      <c r="BK157" s="232">
        <f>ROUND(I157*H157,2)</f>
        <v>0</v>
      </c>
      <c r="BL157" s="19" t="s">
        <v>145</v>
      </c>
      <c r="BM157" s="231" t="s">
        <v>376</v>
      </c>
    </row>
    <row r="158" s="2" customFormat="1" ht="16.5" customHeight="1">
      <c r="A158" s="40"/>
      <c r="B158" s="41"/>
      <c r="C158" s="219" t="s">
        <v>168</v>
      </c>
      <c r="D158" s="219" t="s">
        <v>141</v>
      </c>
      <c r="E158" s="220" t="s">
        <v>1884</v>
      </c>
      <c r="F158" s="221" t="s">
        <v>1885</v>
      </c>
      <c r="G158" s="222" t="s">
        <v>320</v>
      </c>
      <c r="H158" s="223">
        <v>25</v>
      </c>
      <c r="I158" s="224"/>
      <c r="J158" s="225">
        <f>ROUND(I158*H158,2)</f>
        <v>0</v>
      </c>
      <c r="K158" s="226"/>
      <c r="L158" s="46"/>
      <c r="M158" s="227" t="s">
        <v>1</v>
      </c>
      <c r="N158" s="228" t="s">
        <v>44</v>
      </c>
      <c r="O158" s="93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1" t="s">
        <v>145</v>
      </c>
      <c r="AT158" s="231" t="s">
        <v>141</v>
      </c>
      <c r="AU158" s="231" t="s">
        <v>88</v>
      </c>
      <c r="AY158" s="19" t="s">
        <v>140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9" t="s">
        <v>86</v>
      </c>
      <c r="BK158" s="232">
        <f>ROUND(I158*H158,2)</f>
        <v>0</v>
      </c>
      <c r="BL158" s="19" t="s">
        <v>145</v>
      </c>
      <c r="BM158" s="231" t="s">
        <v>394</v>
      </c>
    </row>
    <row r="159" s="2" customFormat="1" ht="16.5" customHeight="1">
      <c r="A159" s="40"/>
      <c r="B159" s="41"/>
      <c r="C159" s="219" t="s">
        <v>199</v>
      </c>
      <c r="D159" s="219" t="s">
        <v>141</v>
      </c>
      <c r="E159" s="220" t="s">
        <v>1886</v>
      </c>
      <c r="F159" s="221" t="s">
        <v>1887</v>
      </c>
      <c r="G159" s="222" t="s">
        <v>320</v>
      </c>
      <c r="H159" s="223">
        <v>60</v>
      </c>
      <c r="I159" s="224"/>
      <c r="J159" s="225">
        <f>ROUND(I159*H159,2)</f>
        <v>0</v>
      </c>
      <c r="K159" s="226"/>
      <c r="L159" s="46"/>
      <c r="M159" s="227" t="s">
        <v>1</v>
      </c>
      <c r="N159" s="228" t="s">
        <v>44</v>
      </c>
      <c r="O159" s="93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1" t="s">
        <v>145</v>
      </c>
      <c r="AT159" s="231" t="s">
        <v>141</v>
      </c>
      <c r="AU159" s="231" t="s">
        <v>88</v>
      </c>
      <c r="AY159" s="19" t="s">
        <v>140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9" t="s">
        <v>86</v>
      </c>
      <c r="BK159" s="232">
        <f>ROUND(I159*H159,2)</f>
        <v>0</v>
      </c>
      <c r="BL159" s="19" t="s">
        <v>145</v>
      </c>
      <c r="BM159" s="231" t="s">
        <v>404</v>
      </c>
    </row>
    <row r="160" s="2" customFormat="1" ht="16.5" customHeight="1">
      <c r="A160" s="40"/>
      <c r="B160" s="41"/>
      <c r="C160" s="219" t="s">
        <v>172</v>
      </c>
      <c r="D160" s="219" t="s">
        <v>141</v>
      </c>
      <c r="E160" s="220" t="s">
        <v>1888</v>
      </c>
      <c r="F160" s="221" t="s">
        <v>1889</v>
      </c>
      <c r="G160" s="222" t="s">
        <v>320</v>
      </c>
      <c r="H160" s="223">
        <v>30</v>
      </c>
      <c r="I160" s="224"/>
      <c r="J160" s="225">
        <f>ROUND(I160*H160,2)</f>
        <v>0</v>
      </c>
      <c r="K160" s="226"/>
      <c r="L160" s="46"/>
      <c r="M160" s="227" t="s">
        <v>1</v>
      </c>
      <c r="N160" s="228" t="s">
        <v>44</v>
      </c>
      <c r="O160" s="93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31" t="s">
        <v>145</v>
      </c>
      <c r="AT160" s="231" t="s">
        <v>141</v>
      </c>
      <c r="AU160" s="231" t="s">
        <v>88</v>
      </c>
      <c r="AY160" s="19" t="s">
        <v>140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9" t="s">
        <v>86</v>
      </c>
      <c r="BK160" s="232">
        <f>ROUND(I160*H160,2)</f>
        <v>0</v>
      </c>
      <c r="BL160" s="19" t="s">
        <v>145</v>
      </c>
      <c r="BM160" s="231" t="s">
        <v>413</v>
      </c>
    </row>
    <row r="161" s="2" customFormat="1" ht="16.5" customHeight="1">
      <c r="A161" s="40"/>
      <c r="B161" s="41"/>
      <c r="C161" s="219" t="s">
        <v>307</v>
      </c>
      <c r="D161" s="219" t="s">
        <v>141</v>
      </c>
      <c r="E161" s="220" t="s">
        <v>1890</v>
      </c>
      <c r="F161" s="221" t="s">
        <v>1891</v>
      </c>
      <c r="G161" s="222" t="s">
        <v>289</v>
      </c>
      <c r="H161" s="223">
        <v>8</v>
      </c>
      <c r="I161" s="224"/>
      <c r="J161" s="225">
        <f>ROUND(I161*H161,2)</f>
        <v>0</v>
      </c>
      <c r="K161" s="226"/>
      <c r="L161" s="46"/>
      <c r="M161" s="227" t="s">
        <v>1</v>
      </c>
      <c r="N161" s="228" t="s">
        <v>44</v>
      </c>
      <c r="O161" s="93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1" t="s">
        <v>145</v>
      </c>
      <c r="AT161" s="231" t="s">
        <v>141</v>
      </c>
      <c r="AU161" s="231" t="s">
        <v>88</v>
      </c>
      <c r="AY161" s="19" t="s">
        <v>140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9" t="s">
        <v>86</v>
      </c>
      <c r="BK161" s="232">
        <f>ROUND(I161*H161,2)</f>
        <v>0</v>
      </c>
      <c r="BL161" s="19" t="s">
        <v>145</v>
      </c>
      <c r="BM161" s="231" t="s">
        <v>427</v>
      </c>
    </row>
    <row r="162" s="2" customFormat="1" ht="16.5" customHeight="1">
      <c r="A162" s="40"/>
      <c r="B162" s="41"/>
      <c r="C162" s="219" t="s">
        <v>175</v>
      </c>
      <c r="D162" s="219" t="s">
        <v>141</v>
      </c>
      <c r="E162" s="220" t="s">
        <v>1892</v>
      </c>
      <c r="F162" s="221" t="s">
        <v>1893</v>
      </c>
      <c r="G162" s="222" t="s">
        <v>289</v>
      </c>
      <c r="H162" s="223">
        <v>6</v>
      </c>
      <c r="I162" s="224"/>
      <c r="J162" s="225">
        <f>ROUND(I162*H162,2)</f>
        <v>0</v>
      </c>
      <c r="K162" s="226"/>
      <c r="L162" s="46"/>
      <c r="M162" s="227" t="s">
        <v>1</v>
      </c>
      <c r="N162" s="228" t="s">
        <v>44</v>
      </c>
      <c r="O162" s="93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1" t="s">
        <v>145</v>
      </c>
      <c r="AT162" s="231" t="s">
        <v>141</v>
      </c>
      <c r="AU162" s="231" t="s">
        <v>88</v>
      </c>
      <c r="AY162" s="19" t="s">
        <v>140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9" t="s">
        <v>86</v>
      </c>
      <c r="BK162" s="232">
        <f>ROUND(I162*H162,2)</f>
        <v>0</v>
      </c>
      <c r="BL162" s="19" t="s">
        <v>145</v>
      </c>
      <c r="BM162" s="231" t="s">
        <v>441</v>
      </c>
    </row>
    <row r="163" s="2" customFormat="1" ht="16.5" customHeight="1">
      <c r="A163" s="40"/>
      <c r="B163" s="41"/>
      <c r="C163" s="219" t="s">
        <v>7</v>
      </c>
      <c r="D163" s="219" t="s">
        <v>141</v>
      </c>
      <c r="E163" s="220" t="s">
        <v>1894</v>
      </c>
      <c r="F163" s="221" t="s">
        <v>1895</v>
      </c>
      <c r="G163" s="222" t="s">
        <v>289</v>
      </c>
      <c r="H163" s="223">
        <v>7</v>
      </c>
      <c r="I163" s="224"/>
      <c r="J163" s="225">
        <f>ROUND(I163*H163,2)</f>
        <v>0</v>
      </c>
      <c r="K163" s="226"/>
      <c r="L163" s="46"/>
      <c r="M163" s="227" t="s">
        <v>1</v>
      </c>
      <c r="N163" s="228" t="s">
        <v>44</v>
      </c>
      <c r="O163" s="93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1" t="s">
        <v>145</v>
      </c>
      <c r="AT163" s="231" t="s">
        <v>141</v>
      </c>
      <c r="AU163" s="231" t="s">
        <v>88</v>
      </c>
      <c r="AY163" s="19" t="s">
        <v>140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9" t="s">
        <v>86</v>
      </c>
      <c r="BK163" s="232">
        <f>ROUND(I163*H163,2)</f>
        <v>0</v>
      </c>
      <c r="BL163" s="19" t="s">
        <v>145</v>
      </c>
      <c r="BM163" s="231" t="s">
        <v>451</v>
      </c>
    </row>
    <row r="164" s="2" customFormat="1" ht="16.5" customHeight="1">
      <c r="A164" s="40"/>
      <c r="B164" s="41"/>
      <c r="C164" s="219" t="s">
        <v>179</v>
      </c>
      <c r="D164" s="219" t="s">
        <v>141</v>
      </c>
      <c r="E164" s="220" t="s">
        <v>1896</v>
      </c>
      <c r="F164" s="221" t="s">
        <v>1897</v>
      </c>
      <c r="G164" s="222" t="s">
        <v>753</v>
      </c>
      <c r="H164" s="223">
        <v>1</v>
      </c>
      <c r="I164" s="224"/>
      <c r="J164" s="225">
        <f>ROUND(I164*H164,2)</f>
        <v>0</v>
      </c>
      <c r="K164" s="226"/>
      <c r="L164" s="46"/>
      <c r="M164" s="227" t="s">
        <v>1</v>
      </c>
      <c r="N164" s="228" t="s">
        <v>44</v>
      </c>
      <c r="O164" s="93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1" t="s">
        <v>145</v>
      </c>
      <c r="AT164" s="231" t="s">
        <v>141</v>
      </c>
      <c r="AU164" s="231" t="s">
        <v>88</v>
      </c>
      <c r="AY164" s="19" t="s">
        <v>140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9" t="s">
        <v>86</v>
      </c>
      <c r="BK164" s="232">
        <f>ROUND(I164*H164,2)</f>
        <v>0</v>
      </c>
      <c r="BL164" s="19" t="s">
        <v>145</v>
      </c>
      <c r="BM164" s="231" t="s">
        <v>466</v>
      </c>
    </row>
    <row r="165" s="2" customFormat="1" ht="16.5" customHeight="1">
      <c r="A165" s="40"/>
      <c r="B165" s="41"/>
      <c r="C165" s="219" t="s">
        <v>328</v>
      </c>
      <c r="D165" s="219" t="s">
        <v>141</v>
      </c>
      <c r="E165" s="220" t="s">
        <v>1898</v>
      </c>
      <c r="F165" s="221" t="s">
        <v>1899</v>
      </c>
      <c r="G165" s="222" t="s">
        <v>899</v>
      </c>
      <c r="H165" s="223">
        <v>3</v>
      </c>
      <c r="I165" s="224"/>
      <c r="J165" s="225">
        <f>ROUND(I165*H165,2)</f>
        <v>0</v>
      </c>
      <c r="K165" s="226"/>
      <c r="L165" s="46"/>
      <c r="M165" s="227" t="s">
        <v>1</v>
      </c>
      <c r="N165" s="228" t="s">
        <v>44</v>
      </c>
      <c r="O165" s="93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1" t="s">
        <v>145</v>
      </c>
      <c r="AT165" s="231" t="s">
        <v>141</v>
      </c>
      <c r="AU165" s="231" t="s">
        <v>88</v>
      </c>
      <c r="AY165" s="19" t="s">
        <v>140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9" t="s">
        <v>86</v>
      </c>
      <c r="BK165" s="232">
        <f>ROUND(I165*H165,2)</f>
        <v>0</v>
      </c>
      <c r="BL165" s="19" t="s">
        <v>145</v>
      </c>
      <c r="BM165" s="231" t="s">
        <v>474</v>
      </c>
    </row>
    <row r="166" s="2" customFormat="1" ht="16.5" customHeight="1">
      <c r="A166" s="40"/>
      <c r="B166" s="41"/>
      <c r="C166" s="219" t="s">
        <v>183</v>
      </c>
      <c r="D166" s="219" t="s">
        <v>141</v>
      </c>
      <c r="E166" s="220" t="s">
        <v>1900</v>
      </c>
      <c r="F166" s="221" t="s">
        <v>1901</v>
      </c>
      <c r="G166" s="222" t="s">
        <v>753</v>
      </c>
      <c r="H166" s="223">
        <v>5</v>
      </c>
      <c r="I166" s="224"/>
      <c r="J166" s="225">
        <f>ROUND(I166*H166,2)</f>
        <v>0</v>
      </c>
      <c r="K166" s="226"/>
      <c r="L166" s="46"/>
      <c r="M166" s="227" t="s">
        <v>1</v>
      </c>
      <c r="N166" s="228" t="s">
        <v>44</v>
      </c>
      <c r="O166" s="93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1" t="s">
        <v>145</v>
      </c>
      <c r="AT166" s="231" t="s">
        <v>141</v>
      </c>
      <c r="AU166" s="231" t="s">
        <v>88</v>
      </c>
      <c r="AY166" s="19" t="s">
        <v>140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9" t="s">
        <v>86</v>
      </c>
      <c r="BK166" s="232">
        <f>ROUND(I166*H166,2)</f>
        <v>0</v>
      </c>
      <c r="BL166" s="19" t="s">
        <v>145</v>
      </c>
      <c r="BM166" s="231" t="s">
        <v>482</v>
      </c>
    </row>
    <row r="167" s="2" customFormat="1" ht="16.5" customHeight="1">
      <c r="A167" s="40"/>
      <c r="B167" s="41"/>
      <c r="C167" s="219" t="s">
        <v>336</v>
      </c>
      <c r="D167" s="219" t="s">
        <v>141</v>
      </c>
      <c r="E167" s="220" t="s">
        <v>1902</v>
      </c>
      <c r="F167" s="221" t="s">
        <v>1903</v>
      </c>
      <c r="G167" s="222" t="s">
        <v>289</v>
      </c>
      <c r="H167" s="223">
        <v>7</v>
      </c>
      <c r="I167" s="224"/>
      <c r="J167" s="225">
        <f>ROUND(I167*H167,2)</f>
        <v>0</v>
      </c>
      <c r="K167" s="226"/>
      <c r="L167" s="46"/>
      <c r="M167" s="227" t="s">
        <v>1</v>
      </c>
      <c r="N167" s="228" t="s">
        <v>44</v>
      </c>
      <c r="O167" s="93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1" t="s">
        <v>145</v>
      </c>
      <c r="AT167" s="231" t="s">
        <v>141</v>
      </c>
      <c r="AU167" s="231" t="s">
        <v>88</v>
      </c>
      <c r="AY167" s="19" t="s">
        <v>140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9" t="s">
        <v>86</v>
      </c>
      <c r="BK167" s="232">
        <f>ROUND(I167*H167,2)</f>
        <v>0</v>
      </c>
      <c r="BL167" s="19" t="s">
        <v>145</v>
      </c>
      <c r="BM167" s="231" t="s">
        <v>490</v>
      </c>
    </row>
    <row r="168" s="2" customFormat="1" ht="16.5" customHeight="1">
      <c r="A168" s="40"/>
      <c r="B168" s="41"/>
      <c r="C168" s="219" t="s">
        <v>186</v>
      </c>
      <c r="D168" s="219" t="s">
        <v>141</v>
      </c>
      <c r="E168" s="220" t="s">
        <v>1904</v>
      </c>
      <c r="F168" s="221" t="s">
        <v>1905</v>
      </c>
      <c r="G168" s="222" t="s">
        <v>289</v>
      </c>
      <c r="H168" s="223">
        <v>2</v>
      </c>
      <c r="I168" s="224"/>
      <c r="J168" s="225">
        <f>ROUND(I168*H168,2)</f>
        <v>0</v>
      </c>
      <c r="K168" s="226"/>
      <c r="L168" s="46"/>
      <c r="M168" s="227" t="s">
        <v>1</v>
      </c>
      <c r="N168" s="228" t="s">
        <v>44</v>
      </c>
      <c r="O168" s="93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31" t="s">
        <v>145</v>
      </c>
      <c r="AT168" s="231" t="s">
        <v>141</v>
      </c>
      <c r="AU168" s="231" t="s">
        <v>88</v>
      </c>
      <c r="AY168" s="19" t="s">
        <v>140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9" t="s">
        <v>86</v>
      </c>
      <c r="BK168" s="232">
        <f>ROUND(I168*H168,2)</f>
        <v>0</v>
      </c>
      <c r="BL168" s="19" t="s">
        <v>145</v>
      </c>
      <c r="BM168" s="231" t="s">
        <v>502</v>
      </c>
    </row>
    <row r="169" s="2" customFormat="1" ht="16.5" customHeight="1">
      <c r="A169" s="40"/>
      <c r="B169" s="41"/>
      <c r="C169" s="219" t="s">
        <v>343</v>
      </c>
      <c r="D169" s="219" t="s">
        <v>141</v>
      </c>
      <c r="E169" s="220" t="s">
        <v>1906</v>
      </c>
      <c r="F169" s="221" t="s">
        <v>1907</v>
      </c>
      <c r="G169" s="222" t="s">
        <v>289</v>
      </c>
      <c r="H169" s="223">
        <v>4</v>
      </c>
      <c r="I169" s="224"/>
      <c r="J169" s="225">
        <f>ROUND(I169*H169,2)</f>
        <v>0</v>
      </c>
      <c r="K169" s="226"/>
      <c r="L169" s="46"/>
      <c r="M169" s="227" t="s">
        <v>1</v>
      </c>
      <c r="N169" s="228" t="s">
        <v>44</v>
      </c>
      <c r="O169" s="93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1" t="s">
        <v>145</v>
      </c>
      <c r="AT169" s="231" t="s">
        <v>141</v>
      </c>
      <c r="AU169" s="231" t="s">
        <v>88</v>
      </c>
      <c r="AY169" s="19" t="s">
        <v>140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9" t="s">
        <v>86</v>
      </c>
      <c r="BK169" s="232">
        <f>ROUND(I169*H169,2)</f>
        <v>0</v>
      </c>
      <c r="BL169" s="19" t="s">
        <v>145</v>
      </c>
      <c r="BM169" s="231" t="s">
        <v>512</v>
      </c>
    </row>
    <row r="170" s="2" customFormat="1" ht="16.5" customHeight="1">
      <c r="A170" s="40"/>
      <c r="B170" s="41"/>
      <c r="C170" s="219" t="s">
        <v>347</v>
      </c>
      <c r="D170" s="219" t="s">
        <v>141</v>
      </c>
      <c r="E170" s="220" t="s">
        <v>1908</v>
      </c>
      <c r="F170" s="221" t="s">
        <v>1909</v>
      </c>
      <c r="G170" s="222" t="s">
        <v>289</v>
      </c>
      <c r="H170" s="223">
        <v>2</v>
      </c>
      <c r="I170" s="224"/>
      <c r="J170" s="225">
        <f>ROUND(I170*H170,2)</f>
        <v>0</v>
      </c>
      <c r="K170" s="226"/>
      <c r="L170" s="46"/>
      <c r="M170" s="227" t="s">
        <v>1</v>
      </c>
      <c r="N170" s="228" t="s">
        <v>44</v>
      </c>
      <c r="O170" s="93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1" t="s">
        <v>145</v>
      </c>
      <c r="AT170" s="231" t="s">
        <v>141</v>
      </c>
      <c r="AU170" s="231" t="s">
        <v>88</v>
      </c>
      <c r="AY170" s="19" t="s">
        <v>140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9" t="s">
        <v>86</v>
      </c>
      <c r="BK170" s="232">
        <f>ROUND(I170*H170,2)</f>
        <v>0</v>
      </c>
      <c r="BL170" s="19" t="s">
        <v>145</v>
      </c>
      <c r="BM170" s="231" t="s">
        <v>527</v>
      </c>
    </row>
    <row r="171" s="2" customFormat="1" ht="16.5" customHeight="1">
      <c r="A171" s="40"/>
      <c r="B171" s="41"/>
      <c r="C171" s="219" t="s">
        <v>351</v>
      </c>
      <c r="D171" s="219" t="s">
        <v>141</v>
      </c>
      <c r="E171" s="220" t="s">
        <v>1910</v>
      </c>
      <c r="F171" s="221" t="s">
        <v>1911</v>
      </c>
      <c r="G171" s="222" t="s">
        <v>289</v>
      </c>
      <c r="H171" s="223">
        <v>1</v>
      </c>
      <c r="I171" s="224"/>
      <c r="J171" s="225">
        <f>ROUND(I171*H171,2)</f>
        <v>0</v>
      </c>
      <c r="K171" s="226"/>
      <c r="L171" s="46"/>
      <c r="M171" s="227" t="s">
        <v>1</v>
      </c>
      <c r="N171" s="228" t="s">
        <v>44</v>
      </c>
      <c r="O171" s="93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31" t="s">
        <v>145</v>
      </c>
      <c r="AT171" s="231" t="s">
        <v>141</v>
      </c>
      <c r="AU171" s="231" t="s">
        <v>88</v>
      </c>
      <c r="AY171" s="19" t="s">
        <v>140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9" t="s">
        <v>86</v>
      </c>
      <c r="BK171" s="232">
        <f>ROUND(I171*H171,2)</f>
        <v>0</v>
      </c>
      <c r="BL171" s="19" t="s">
        <v>145</v>
      </c>
      <c r="BM171" s="231" t="s">
        <v>536</v>
      </c>
    </row>
    <row r="172" s="2" customFormat="1" ht="21.75" customHeight="1">
      <c r="A172" s="40"/>
      <c r="B172" s="41"/>
      <c r="C172" s="219" t="s">
        <v>358</v>
      </c>
      <c r="D172" s="219" t="s">
        <v>141</v>
      </c>
      <c r="E172" s="220" t="s">
        <v>1912</v>
      </c>
      <c r="F172" s="221" t="s">
        <v>1913</v>
      </c>
      <c r="G172" s="222" t="s">
        <v>753</v>
      </c>
      <c r="H172" s="223">
        <v>1</v>
      </c>
      <c r="I172" s="224"/>
      <c r="J172" s="225">
        <f>ROUND(I172*H172,2)</f>
        <v>0</v>
      </c>
      <c r="K172" s="226"/>
      <c r="L172" s="46"/>
      <c r="M172" s="227" t="s">
        <v>1</v>
      </c>
      <c r="N172" s="228" t="s">
        <v>44</v>
      </c>
      <c r="O172" s="93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31" t="s">
        <v>145</v>
      </c>
      <c r="AT172" s="231" t="s">
        <v>141</v>
      </c>
      <c r="AU172" s="231" t="s">
        <v>88</v>
      </c>
      <c r="AY172" s="19" t="s">
        <v>140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9" t="s">
        <v>86</v>
      </c>
      <c r="BK172" s="232">
        <f>ROUND(I172*H172,2)</f>
        <v>0</v>
      </c>
      <c r="BL172" s="19" t="s">
        <v>145</v>
      </c>
      <c r="BM172" s="231" t="s">
        <v>544</v>
      </c>
    </row>
    <row r="173" s="2" customFormat="1" ht="16.5" customHeight="1">
      <c r="A173" s="40"/>
      <c r="B173" s="41"/>
      <c r="C173" s="219" t="s">
        <v>364</v>
      </c>
      <c r="D173" s="219" t="s">
        <v>141</v>
      </c>
      <c r="E173" s="220" t="s">
        <v>1914</v>
      </c>
      <c r="F173" s="221" t="s">
        <v>1915</v>
      </c>
      <c r="G173" s="222" t="s">
        <v>753</v>
      </c>
      <c r="H173" s="223">
        <v>4</v>
      </c>
      <c r="I173" s="224"/>
      <c r="J173" s="225">
        <f>ROUND(I173*H173,2)</f>
        <v>0</v>
      </c>
      <c r="K173" s="226"/>
      <c r="L173" s="46"/>
      <c r="M173" s="227" t="s">
        <v>1</v>
      </c>
      <c r="N173" s="228" t="s">
        <v>44</v>
      </c>
      <c r="O173" s="93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1" t="s">
        <v>145</v>
      </c>
      <c r="AT173" s="231" t="s">
        <v>141</v>
      </c>
      <c r="AU173" s="231" t="s">
        <v>88</v>
      </c>
      <c r="AY173" s="19" t="s">
        <v>140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9" t="s">
        <v>86</v>
      </c>
      <c r="BK173" s="232">
        <f>ROUND(I173*H173,2)</f>
        <v>0</v>
      </c>
      <c r="BL173" s="19" t="s">
        <v>145</v>
      </c>
      <c r="BM173" s="231" t="s">
        <v>552</v>
      </c>
    </row>
    <row r="174" s="2" customFormat="1" ht="16.5" customHeight="1">
      <c r="A174" s="40"/>
      <c r="B174" s="41"/>
      <c r="C174" s="219" t="s">
        <v>368</v>
      </c>
      <c r="D174" s="219" t="s">
        <v>141</v>
      </c>
      <c r="E174" s="220" t="s">
        <v>1916</v>
      </c>
      <c r="F174" s="221" t="s">
        <v>1917</v>
      </c>
      <c r="G174" s="222" t="s">
        <v>320</v>
      </c>
      <c r="H174" s="223">
        <v>175</v>
      </c>
      <c r="I174" s="224"/>
      <c r="J174" s="225">
        <f>ROUND(I174*H174,2)</f>
        <v>0</v>
      </c>
      <c r="K174" s="226"/>
      <c r="L174" s="46"/>
      <c r="M174" s="227" t="s">
        <v>1</v>
      </c>
      <c r="N174" s="228" t="s">
        <v>44</v>
      </c>
      <c r="O174" s="93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1" t="s">
        <v>145</v>
      </c>
      <c r="AT174" s="231" t="s">
        <v>141</v>
      </c>
      <c r="AU174" s="231" t="s">
        <v>88</v>
      </c>
      <c r="AY174" s="19" t="s">
        <v>140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9" t="s">
        <v>86</v>
      </c>
      <c r="BK174" s="232">
        <f>ROUND(I174*H174,2)</f>
        <v>0</v>
      </c>
      <c r="BL174" s="19" t="s">
        <v>145</v>
      </c>
      <c r="BM174" s="231" t="s">
        <v>560</v>
      </c>
    </row>
    <row r="175" s="2" customFormat="1" ht="24.15" customHeight="1">
      <c r="A175" s="40"/>
      <c r="B175" s="41"/>
      <c r="C175" s="219" t="s">
        <v>372</v>
      </c>
      <c r="D175" s="219" t="s">
        <v>141</v>
      </c>
      <c r="E175" s="220" t="s">
        <v>1918</v>
      </c>
      <c r="F175" s="221" t="s">
        <v>1919</v>
      </c>
      <c r="G175" s="222" t="s">
        <v>320</v>
      </c>
      <c r="H175" s="223">
        <v>25</v>
      </c>
      <c r="I175" s="224"/>
      <c r="J175" s="225">
        <f>ROUND(I175*H175,2)</f>
        <v>0</v>
      </c>
      <c r="K175" s="226"/>
      <c r="L175" s="46"/>
      <c r="M175" s="227" t="s">
        <v>1</v>
      </c>
      <c r="N175" s="228" t="s">
        <v>44</v>
      </c>
      <c r="O175" s="93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31" t="s">
        <v>145</v>
      </c>
      <c r="AT175" s="231" t="s">
        <v>141</v>
      </c>
      <c r="AU175" s="231" t="s">
        <v>88</v>
      </c>
      <c r="AY175" s="19" t="s">
        <v>140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9" t="s">
        <v>86</v>
      </c>
      <c r="BK175" s="232">
        <f>ROUND(I175*H175,2)</f>
        <v>0</v>
      </c>
      <c r="BL175" s="19" t="s">
        <v>145</v>
      </c>
      <c r="BM175" s="231" t="s">
        <v>570</v>
      </c>
    </row>
    <row r="176" s="12" customFormat="1" ht="22.8" customHeight="1">
      <c r="A176" s="12"/>
      <c r="B176" s="205"/>
      <c r="C176" s="206"/>
      <c r="D176" s="207" t="s">
        <v>78</v>
      </c>
      <c r="E176" s="233" t="s">
        <v>1920</v>
      </c>
      <c r="F176" s="233" t="s">
        <v>1921</v>
      </c>
      <c r="G176" s="206"/>
      <c r="H176" s="206"/>
      <c r="I176" s="209"/>
      <c r="J176" s="234">
        <f>BK176</f>
        <v>0</v>
      </c>
      <c r="K176" s="206"/>
      <c r="L176" s="211"/>
      <c r="M176" s="212"/>
      <c r="N176" s="213"/>
      <c r="O176" s="213"/>
      <c r="P176" s="214">
        <f>SUM(P177:P182)</f>
        <v>0</v>
      </c>
      <c r="Q176" s="213"/>
      <c r="R176" s="214">
        <f>SUM(R177:R182)</f>
        <v>0</v>
      </c>
      <c r="S176" s="213"/>
      <c r="T176" s="215">
        <f>SUM(T177:T182)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6" t="s">
        <v>86</v>
      </c>
      <c r="AT176" s="217" t="s">
        <v>78</v>
      </c>
      <c r="AU176" s="217" t="s">
        <v>86</v>
      </c>
      <c r="AY176" s="216" t="s">
        <v>140</v>
      </c>
      <c r="BK176" s="218">
        <f>SUM(BK177:BK182)</f>
        <v>0</v>
      </c>
    </row>
    <row r="177" s="2" customFormat="1" ht="21.75" customHeight="1">
      <c r="A177" s="40"/>
      <c r="B177" s="41"/>
      <c r="C177" s="219" t="s">
        <v>376</v>
      </c>
      <c r="D177" s="219" t="s">
        <v>141</v>
      </c>
      <c r="E177" s="220" t="s">
        <v>1922</v>
      </c>
      <c r="F177" s="221" t="s">
        <v>1923</v>
      </c>
      <c r="G177" s="222" t="s">
        <v>320</v>
      </c>
      <c r="H177" s="223">
        <v>30</v>
      </c>
      <c r="I177" s="224"/>
      <c r="J177" s="225">
        <f>ROUND(I177*H177,2)</f>
        <v>0</v>
      </c>
      <c r="K177" s="226"/>
      <c r="L177" s="46"/>
      <c r="M177" s="227" t="s">
        <v>1</v>
      </c>
      <c r="N177" s="228" t="s">
        <v>44</v>
      </c>
      <c r="O177" s="93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31" t="s">
        <v>145</v>
      </c>
      <c r="AT177" s="231" t="s">
        <v>141</v>
      </c>
      <c r="AU177" s="231" t="s">
        <v>88</v>
      </c>
      <c r="AY177" s="19" t="s">
        <v>140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9" t="s">
        <v>86</v>
      </c>
      <c r="BK177" s="232">
        <f>ROUND(I177*H177,2)</f>
        <v>0</v>
      </c>
      <c r="BL177" s="19" t="s">
        <v>145</v>
      </c>
      <c r="BM177" s="231" t="s">
        <v>584</v>
      </c>
    </row>
    <row r="178" s="2" customFormat="1" ht="21.75" customHeight="1">
      <c r="A178" s="40"/>
      <c r="B178" s="41"/>
      <c r="C178" s="219" t="s">
        <v>381</v>
      </c>
      <c r="D178" s="219" t="s">
        <v>141</v>
      </c>
      <c r="E178" s="220" t="s">
        <v>1924</v>
      </c>
      <c r="F178" s="221" t="s">
        <v>1925</v>
      </c>
      <c r="G178" s="222" t="s">
        <v>320</v>
      </c>
      <c r="H178" s="223">
        <v>20</v>
      </c>
      <c r="I178" s="224"/>
      <c r="J178" s="225">
        <f>ROUND(I178*H178,2)</f>
        <v>0</v>
      </c>
      <c r="K178" s="226"/>
      <c r="L178" s="46"/>
      <c r="M178" s="227" t="s">
        <v>1</v>
      </c>
      <c r="N178" s="228" t="s">
        <v>44</v>
      </c>
      <c r="O178" s="93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31" t="s">
        <v>145</v>
      </c>
      <c r="AT178" s="231" t="s">
        <v>141</v>
      </c>
      <c r="AU178" s="231" t="s">
        <v>88</v>
      </c>
      <c r="AY178" s="19" t="s">
        <v>140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9" t="s">
        <v>86</v>
      </c>
      <c r="BK178" s="232">
        <f>ROUND(I178*H178,2)</f>
        <v>0</v>
      </c>
      <c r="BL178" s="19" t="s">
        <v>145</v>
      </c>
      <c r="BM178" s="231" t="s">
        <v>596</v>
      </c>
    </row>
    <row r="179" s="2" customFormat="1" ht="21.75" customHeight="1">
      <c r="A179" s="40"/>
      <c r="B179" s="41"/>
      <c r="C179" s="219" t="s">
        <v>385</v>
      </c>
      <c r="D179" s="219" t="s">
        <v>141</v>
      </c>
      <c r="E179" s="220" t="s">
        <v>1926</v>
      </c>
      <c r="F179" s="221" t="s">
        <v>1927</v>
      </c>
      <c r="G179" s="222" t="s">
        <v>320</v>
      </c>
      <c r="H179" s="223">
        <v>25</v>
      </c>
      <c r="I179" s="224"/>
      <c r="J179" s="225">
        <f>ROUND(I179*H179,2)</f>
        <v>0</v>
      </c>
      <c r="K179" s="226"/>
      <c r="L179" s="46"/>
      <c r="M179" s="227" t="s">
        <v>1</v>
      </c>
      <c r="N179" s="228" t="s">
        <v>44</v>
      </c>
      <c r="O179" s="93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31" t="s">
        <v>145</v>
      </c>
      <c r="AT179" s="231" t="s">
        <v>141</v>
      </c>
      <c r="AU179" s="231" t="s">
        <v>88</v>
      </c>
      <c r="AY179" s="19" t="s">
        <v>140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9" t="s">
        <v>86</v>
      </c>
      <c r="BK179" s="232">
        <f>ROUND(I179*H179,2)</f>
        <v>0</v>
      </c>
      <c r="BL179" s="19" t="s">
        <v>145</v>
      </c>
      <c r="BM179" s="231" t="s">
        <v>608</v>
      </c>
    </row>
    <row r="180" s="2" customFormat="1" ht="16.5" customHeight="1">
      <c r="A180" s="40"/>
      <c r="B180" s="41"/>
      <c r="C180" s="219" t="s">
        <v>389</v>
      </c>
      <c r="D180" s="219" t="s">
        <v>141</v>
      </c>
      <c r="E180" s="220" t="s">
        <v>1928</v>
      </c>
      <c r="F180" s="221" t="s">
        <v>1929</v>
      </c>
      <c r="G180" s="222" t="s">
        <v>753</v>
      </c>
      <c r="H180" s="223">
        <v>2</v>
      </c>
      <c r="I180" s="224"/>
      <c r="J180" s="225">
        <f>ROUND(I180*H180,2)</f>
        <v>0</v>
      </c>
      <c r="K180" s="226"/>
      <c r="L180" s="46"/>
      <c r="M180" s="227" t="s">
        <v>1</v>
      </c>
      <c r="N180" s="228" t="s">
        <v>44</v>
      </c>
      <c r="O180" s="93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31" t="s">
        <v>145</v>
      </c>
      <c r="AT180" s="231" t="s">
        <v>141</v>
      </c>
      <c r="AU180" s="231" t="s">
        <v>88</v>
      </c>
      <c r="AY180" s="19" t="s">
        <v>140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9" t="s">
        <v>86</v>
      </c>
      <c r="BK180" s="232">
        <f>ROUND(I180*H180,2)</f>
        <v>0</v>
      </c>
      <c r="BL180" s="19" t="s">
        <v>145</v>
      </c>
      <c r="BM180" s="231" t="s">
        <v>616</v>
      </c>
    </row>
    <row r="181" s="2" customFormat="1" ht="16.5" customHeight="1">
      <c r="A181" s="40"/>
      <c r="B181" s="41"/>
      <c r="C181" s="219" t="s">
        <v>394</v>
      </c>
      <c r="D181" s="219" t="s">
        <v>141</v>
      </c>
      <c r="E181" s="220" t="s">
        <v>1930</v>
      </c>
      <c r="F181" s="221" t="s">
        <v>1931</v>
      </c>
      <c r="G181" s="222" t="s">
        <v>320</v>
      </c>
      <c r="H181" s="223">
        <v>75</v>
      </c>
      <c r="I181" s="224"/>
      <c r="J181" s="225">
        <f>ROUND(I181*H181,2)</f>
        <v>0</v>
      </c>
      <c r="K181" s="226"/>
      <c r="L181" s="46"/>
      <c r="M181" s="227" t="s">
        <v>1</v>
      </c>
      <c r="N181" s="228" t="s">
        <v>44</v>
      </c>
      <c r="O181" s="93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31" t="s">
        <v>145</v>
      </c>
      <c r="AT181" s="231" t="s">
        <v>141</v>
      </c>
      <c r="AU181" s="231" t="s">
        <v>88</v>
      </c>
      <c r="AY181" s="19" t="s">
        <v>140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9" t="s">
        <v>86</v>
      </c>
      <c r="BK181" s="232">
        <f>ROUND(I181*H181,2)</f>
        <v>0</v>
      </c>
      <c r="BL181" s="19" t="s">
        <v>145</v>
      </c>
      <c r="BM181" s="231" t="s">
        <v>626</v>
      </c>
    </row>
    <row r="182" s="2" customFormat="1" ht="24.15" customHeight="1">
      <c r="A182" s="40"/>
      <c r="B182" s="41"/>
      <c r="C182" s="219" t="s">
        <v>398</v>
      </c>
      <c r="D182" s="219" t="s">
        <v>141</v>
      </c>
      <c r="E182" s="220" t="s">
        <v>1932</v>
      </c>
      <c r="F182" s="221" t="s">
        <v>1933</v>
      </c>
      <c r="G182" s="222" t="s">
        <v>1854</v>
      </c>
      <c r="H182" s="314"/>
      <c r="I182" s="224"/>
      <c r="J182" s="225">
        <f>ROUND(I182*H182,2)</f>
        <v>0</v>
      </c>
      <c r="K182" s="226"/>
      <c r="L182" s="46"/>
      <c r="M182" s="227" t="s">
        <v>1</v>
      </c>
      <c r="N182" s="228" t="s">
        <v>44</v>
      </c>
      <c r="O182" s="93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1" t="s">
        <v>145</v>
      </c>
      <c r="AT182" s="231" t="s">
        <v>141</v>
      </c>
      <c r="AU182" s="231" t="s">
        <v>88</v>
      </c>
      <c r="AY182" s="19" t="s">
        <v>140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9" t="s">
        <v>86</v>
      </c>
      <c r="BK182" s="232">
        <f>ROUND(I182*H182,2)</f>
        <v>0</v>
      </c>
      <c r="BL182" s="19" t="s">
        <v>145</v>
      </c>
      <c r="BM182" s="231" t="s">
        <v>634</v>
      </c>
    </row>
    <row r="183" s="12" customFormat="1" ht="25.92" customHeight="1">
      <c r="A183" s="12"/>
      <c r="B183" s="205"/>
      <c r="C183" s="206"/>
      <c r="D183" s="207" t="s">
        <v>78</v>
      </c>
      <c r="E183" s="208" t="s">
        <v>1934</v>
      </c>
      <c r="F183" s="208" t="s">
        <v>1935</v>
      </c>
      <c r="G183" s="206"/>
      <c r="H183" s="206"/>
      <c r="I183" s="209"/>
      <c r="J183" s="210">
        <f>BK183</f>
        <v>0</v>
      </c>
      <c r="K183" s="206"/>
      <c r="L183" s="211"/>
      <c r="M183" s="212"/>
      <c r="N183" s="213"/>
      <c r="O183" s="213"/>
      <c r="P183" s="214">
        <f>SUM(P184:P213)</f>
        <v>0</v>
      </c>
      <c r="Q183" s="213"/>
      <c r="R183" s="214">
        <f>SUM(R184:R213)</f>
        <v>0</v>
      </c>
      <c r="S183" s="213"/>
      <c r="T183" s="215">
        <f>SUM(T184:T213)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6" t="s">
        <v>86</v>
      </c>
      <c r="AT183" s="217" t="s">
        <v>78</v>
      </c>
      <c r="AU183" s="217" t="s">
        <v>79</v>
      </c>
      <c r="AY183" s="216" t="s">
        <v>140</v>
      </c>
      <c r="BK183" s="218">
        <f>SUM(BK184:BK213)</f>
        <v>0</v>
      </c>
    </row>
    <row r="184" s="2" customFormat="1" ht="21.75" customHeight="1">
      <c r="A184" s="40"/>
      <c r="B184" s="41"/>
      <c r="C184" s="219" t="s">
        <v>404</v>
      </c>
      <c r="D184" s="219" t="s">
        <v>141</v>
      </c>
      <c r="E184" s="220" t="s">
        <v>1936</v>
      </c>
      <c r="F184" s="221" t="s">
        <v>1937</v>
      </c>
      <c r="G184" s="222" t="s">
        <v>320</v>
      </c>
      <c r="H184" s="223">
        <v>52</v>
      </c>
      <c r="I184" s="224"/>
      <c r="J184" s="225">
        <f>ROUND(I184*H184,2)</f>
        <v>0</v>
      </c>
      <c r="K184" s="226"/>
      <c r="L184" s="46"/>
      <c r="M184" s="227" t="s">
        <v>1</v>
      </c>
      <c r="N184" s="228" t="s">
        <v>44</v>
      </c>
      <c r="O184" s="93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31" t="s">
        <v>145</v>
      </c>
      <c r="AT184" s="231" t="s">
        <v>141</v>
      </c>
      <c r="AU184" s="231" t="s">
        <v>86</v>
      </c>
      <c r="AY184" s="19" t="s">
        <v>140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9" t="s">
        <v>86</v>
      </c>
      <c r="BK184" s="232">
        <f>ROUND(I184*H184,2)</f>
        <v>0</v>
      </c>
      <c r="BL184" s="19" t="s">
        <v>145</v>
      </c>
      <c r="BM184" s="231" t="s">
        <v>644</v>
      </c>
    </row>
    <row r="185" s="2" customFormat="1" ht="21.75" customHeight="1">
      <c r="A185" s="40"/>
      <c r="B185" s="41"/>
      <c r="C185" s="219" t="s">
        <v>409</v>
      </c>
      <c r="D185" s="219" t="s">
        <v>141</v>
      </c>
      <c r="E185" s="220" t="s">
        <v>1938</v>
      </c>
      <c r="F185" s="221" t="s">
        <v>1939</v>
      </c>
      <c r="G185" s="222" t="s">
        <v>320</v>
      </c>
      <c r="H185" s="223">
        <v>70</v>
      </c>
      <c r="I185" s="224"/>
      <c r="J185" s="225">
        <f>ROUND(I185*H185,2)</f>
        <v>0</v>
      </c>
      <c r="K185" s="226"/>
      <c r="L185" s="46"/>
      <c r="M185" s="227" t="s">
        <v>1</v>
      </c>
      <c r="N185" s="228" t="s">
        <v>44</v>
      </c>
      <c r="O185" s="93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31" t="s">
        <v>145</v>
      </c>
      <c r="AT185" s="231" t="s">
        <v>141</v>
      </c>
      <c r="AU185" s="231" t="s">
        <v>86</v>
      </c>
      <c r="AY185" s="19" t="s">
        <v>140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9" t="s">
        <v>86</v>
      </c>
      <c r="BK185" s="232">
        <f>ROUND(I185*H185,2)</f>
        <v>0</v>
      </c>
      <c r="BL185" s="19" t="s">
        <v>145</v>
      </c>
      <c r="BM185" s="231" t="s">
        <v>651</v>
      </c>
    </row>
    <row r="186" s="2" customFormat="1" ht="16.5" customHeight="1">
      <c r="A186" s="40"/>
      <c r="B186" s="41"/>
      <c r="C186" s="219" t="s">
        <v>413</v>
      </c>
      <c r="D186" s="219" t="s">
        <v>141</v>
      </c>
      <c r="E186" s="220" t="s">
        <v>1940</v>
      </c>
      <c r="F186" s="221" t="s">
        <v>1941</v>
      </c>
      <c r="G186" s="222" t="s">
        <v>320</v>
      </c>
      <c r="H186" s="223">
        <v>45</v>
      </c>
      <c r="I186" s="224"/>
      <c r="J186" s="225">
        <f>ROUND(I186*H186,2)</f>
        <v>0</v>
      </c>
      <c r="K186" s="226"/>
      <c r="L186" s="46"/>
      <c r="M186" s="227" t="s">
        <v>1</v>
      </c>
      <c r="N186" s="228" t="s">
        <v>44</v>
      </c>
      <c r="O186" s="93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31" t="s">
        <v>145</v>
      </c>
      <c r="AT186" s="231" t="s">
        <v>141</v>
      </c>
      <c r="AU186" s="231" t="s">
        <v>86</v>
      </c>
      <c r="AY186" s="19" t="s">
        <v>140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9" t="s">
        <v>86</v>
      </c>
      <c r="BK186" s="232">
        <f>ROUND(I186*H186,2)</f>
        <v>0</v>
      </c>
      <c r="BL186" s="19" t="s">
        <v>145</v>
      </c>
      <c r="BM186" s="231" t="s">
        <v>659</v>
      </c>
    </row>
    <row r="187" s="2" customFormat="1" ht="16.5" customHeight="1">
      <c r="A187" s="40"/>
      <c r="B187" s="41"/>
      <c r="C187" s="219" t="s">
        <v>419</v>
      </c>
      <c r="D187" s="219" t="s">
        <v>141</v>
      </c>
      <c r="E187" s="220" t="s">
        <v>1942</v>
      </c>
      <c r="F187" s="221" t="s">
        <v>1943</v>
      </c>
      <c r="G187" s="222" t="s">
        <v>320</v>
      </c>
      <c r="H187" s="223">
        <v>15</v>
      </c>
      <c r="I187" s="224"/>
      <c r="J187" s="225">
        <f>ROUND(I187*H187,2)</f>
        <v>0</v>
      </c>
      <c r="K187" s="226"/>
      <c r="L187" s="46"/>
      <c r="M187" s="227" t="s">
        <v>1</v>
      </c>
      <c r="N187" s="228" t="s">
        <v>44</v>
      </c>
      <c r="O187" s="93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1" t="s">
        <v>145</v>
      </c>
      <c r="AT187" s="231" t="s">
        <v>141</v>
      </c>
      <c r="AU187" s="231" t="s">
        <v>86</v>
      </c>
      <c r="AY187" s="19" t="s">
        <v>140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9" t="s">
        <v>86</v>
      </c>
      <c r="BK187" s="232">
        <f>ROUND(I187*H187,2)</f>
        <v>0</v>
      </c>
      <c r="BL187" s="19" t="s">
        <v>145</v>
      </c>
      <c r="BM187" s="231" t="s">
        <v>667</v>
      </c>
    </row>
    <row r="188" s="2" customFormat="1" ht="16.5" customHeight="1">
      <c r="A188" s="40"/>
      <c r="B188" s="41"/>
      <c r="C188" s="219" t="s">
        <v>427</v>
      </c>
      <c r="D188" s="219" t="s">
        <v>141</v>
      </c>
      <c r="E188" s="220" t="s">
        <v>1944</v>
      </c>
      <c r="F188" s="221" t="s">
        <v>1945</v>
      </c>
      <c r="G188" s="222" t="s">
        <v>320</v>
      </c>
      <c r="H188" s="223">
        <v>20</v>
      </c>
      <c r="I188" s="224"/>
      <c r="J188" s="225">
        <f>ROUND(I188*H188,2)</f>
        <v>0</v>
      </c>
      <c r="K188" s="226"/>
      <c r="L188" s="46"/>
      <c r="M188" s="227" t="s">
        <v>1</v>
      </c>
      <c r="N188" s="228" t="s">
        <v>44</v>
      </c>
      <c r="O188" s="93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31" t="s">
        <v>145</v>
      </c>
      <c r="AT188" s="231" t="s">
        <v>141</v>
      </c>
      <c r="AU188" s="231" t="s">
        <v>86</v>
      </c>
      <c r="AY188" s="19" t="s">
        <v>140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9" t="s">
        <v>86</v>
      </c>
      <c r="BK188" s="232">
        <f>ROUND(I188*H188,2)</f>
        <v>0</v>
      </c>
      <c r="BL188" s="19" t="s">
        <v>145</v>
      </c>
      <c r="BM188" s="231" t="s">
        <v>677</v>
      </c>
    </row>
    <row r="189" s="2" customFormat="1" ht="21.75" customHeight="1">
      <c r="A189" s="40"/>
      <c r="B189" s="41"/>
      <c r="C189" s="219" t="s">
        <v>433</v>
      </c>
      <c r="D189" s="219" t="s">
        <v>141</v>
      </c>
      <c r="E189" s="220" t="s">
        <v>1946</v>
      </c>
      <c r="F189" s="221" t="s">
        <v>1947</v>
      </c>
      <c r="G189" s="222" t="s">
        <v>289</v>
      </c>
      <c r="H189" s="223">
        <v>1</v>
      </c>
      <c r="I189" s="224"/>
      <c r="J189" s="225">
        <f>ROUND(I189*H189,2)</f>
        <v>0</v>
      </c>
      <c r="K189" s="226"/>
      <c r="L189" s="46"/>
      <c r="M189" s="227" t="s">
        <v>1</v>
      </c>
      <c r="N189" s="228" t="s">
        <v>44</v>
      </c>
      <c r="O189" s="93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31" t="s">
        <v>145</v>
      </c>
      <c r="AT189" s="231" t="s">
        <v>141</v>
      </c>
      <c r="AU189" s="231" t="s">
        <v>86</v>
      </c>
      <c r="AY189" s="19" t="s">
        <v>140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9" t="s">
        <v>86</v>
      </c>
      <c r="BK189" s="232">
        <f>ROUND(I189*H189,2)</f>
        <v>0</v>
      </c>
      <c r="BL189" s="19" t="s">
        <v>145</v>
      </c>
      <c r="BM189" s="231" t="s">
        <v>687</v>
      </c>
    </row>
    <row r="190" s="2" customFormat="1" ht="16.5" customHeight="1">
      <c r="A190" s="40"/>
      <c r="B190" s="41"/>
      <c r="C190" s="219" t="s">
        <v>441</v>
      </c>
      <c r="D190" s="219" t="s">
        <v>141</v>
      </c>
      <c r="E190" s="220" t="s">
        <v>1948</v>
      </c>
      <c r="F190" s="221" t="s">
        <v>1949</v>
      </c>
      <c r="G190" s="222" t="s">
        <v>289</v>
      </c>
      <c r="H190" s="223">
        <v>33</v>
      </c>
      <c r="I190" s="224"/>
      <c r="J190" s="225">
        <f>ROUND(I190*H190,2)</f>
        <v>0</v>
      </c>
      <c r="K190" s="226"/>
      <c r="L190" s="46"/>
      <c r="M190" s="227" t="s">
        <v>1</v>
      </c>
      <c r="N190" s="228" t="s">
        <v>44</v>
      </c>
      <c r="O190" s="93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31" t="s">
        <v>145</v>
      </c>
      <c r="AT190" s="231" t="s">
        <v>141</v>
      </c>
      <c r="AU190" s="231" t="s">
        <v>86</v>
      </c>
      <c r="AY190" s="19" t="s">
        <v>140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9" t="s">
        <v>86</v>
      </c>
      <c r="BK190" s="232">
        <f>ROUND(I190*H190,2)</f>
        <v>0</v>
      </c>
      <c r="BL190" s="19" t="s">
        <v>145</v>
      </c>
      <c r="BM190" s="231" t="s">
        <v>695</v>
      </c>
    </row>
    <row r="191" s="2" customFormat="1" ht="16.5" customHeight="1">
      <c r="A191" s="40"/>
      <c r="B191" s="41"/>
      <c r="C191" s="219" t="s">
        <v>445</v>
      </c>
      <c r="D191" s="219" t="s">
        <v>141</v>
      </c>
      <c r="E191" s="220" t="s">
        <v>1950</v>
      </c>
      <c r="F191" s="221" t="s">
        <v>1951</v>
      </c>
      <c r="G191" s="222" t="s">
        <v>289</v>
      </c>
      <c r="H191" s="223">
        <v>23</v>
      </c>
      <c r="I191" s="224"/>
      <c r="J191" s="225">
        <f>ROUND(I191*H191,2)</f>
        <v>0</v>
      </c>
      <c r="K191" s="226"/>
      <c r="L191" s="46"/>
      <c r="M191" s="227" t="s">
        <v>1</v>
      </c>
      <c r="N191" s="228" t="s">
        <v>44</v>
      </c>
      <c r="O191" s="93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31" t="s">
        <v>145</v>
      </c>
      <c r="AT191" s="231" t="s">
        <v>141</v>
      </c>
      <c r="AU191" s="231" t="s">
        <v>86</v>
      </c>
      <c r="AY191" s="19" t="s">
        <v>140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9" t="s">
        <v>86</v>
      </c>
      <c r="BK191" s="232">
        <f>ROUND(I191*H191,2)</f>
        <v>0</v>
      </c>
      <c r="BL191" s="19" t="s">
        <v>145</v>
      </c>
      <c r="BM191" s="231" t="s">
        <v>704</v>
      </c>
    </row>
    <row r="192" s="2" customFormat="1" ht="16.5" customHeight="1">
      <c r="A192" s="40"/>
      <c r="B192" s="41"/>
      <c r="C192" s="219" t="s">
        <v>451</v>
      </c>
      <c r="D192" s="219" t="s">
        <v>141</v>
      </c>
      <c r="E192" s="220" t="s">
        <v>1952</v>
      </c>
      <c r="F192" s="221" t="s">
        <v>1953</v>
      </c>
      <c r="G192" s="222" t="s">
        <v>289</v>
      </c>
      <c r="H192" s="223">
        <v>12</v>
      </c>
      <c r="I192" s="224"/>
      <c r="J192" s="225">
        <f>ROUND(I192*H192,2)</f>
        <v>0</v>
      </c>
      <c r="K192" s="226"/>
      <c r="L192" s="46"/>
      <c r="M192" s="227" t="s">
        <v>1</v>
      </c>
      <c r="N192" s="228" t="s">
        <v>44</v>
      </c>
      <c r="O192" s="93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31" t="s">
        <v>145</v>
      </c>
      <c r="AT192" s="231" t="s">
        <v>141</v>
      </c>
      <c r="AU192" s="231" t="s">
        <v>86</v>
      </c>
      <c r="AY192" s="19" t="s">
        <v>140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9" t="s">
        <v>86</v>
      </c>
      <c r="BK192" s="232">
        <f>ROUND(I192*H192,2)</f>
        <v>0</v>
      </c>
      <c r="BL192" s="19" t="s">
        <v>145</v>
      </c>
      <c r="BM192" s="231" t="s">
        <v>714</v>
      </c>
    </row>
    <row r="193" s="2" customFormat="1" ht="16.5" customHeight="1">
      <c r="A193" s="40"/>
      <c r="B193" s="41"/>
      <c r="C193" s="219" t="s">
        <v>462</v>
      </c>
      <c r="D193" s="219" t="s">
        <v>141</v>
      </c>
      <c r="E193" s="220" t="s">
        <v>1954</v>
      </c>
      <c r="F193" s="221" t="s">
        <v>1955</v>
      </c>
      <c r="G193" s="222" t="s">
        <v>289</v>
      </c>
      <c r="H193" s="223">
        <v>5</v>
      </c>
      <c r="I193" s="224"/>
      <c r="J193" s="225">
        <f>ROUND(I193*H193,2)</f>
        <v>0</v>
      </c>
      <c r="K193" s="226"/>
      <c r="L193" s="46"/>
      <c r="M193" s="227" t="s">
        <v>1</v>
      </c>
      <c r="N193" s="228" t="s">
        <v>44</v>
      </c>
      <c r="O193" s="93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31" t="s">
        <v>145</v>
      </c>
      <c r="AT193" s="231" t="s">
        <v>141</v>
      </c>
      <c r="AU193" s="231" t="s">
        <v>86</v>
      </c>
      <c r="AY193" s="19" t="s">
        <v>140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9" t="s">
        <v>86</v>
      </c>
      <c r="BK193" s="232">
        <f>ROUND(I193*H193,2)</f>
        <v>0</v>
      </c>
      <c r="BL193" s="19" t="s">
        <v>145</v>
      </c>
      <c r="BM193" s="231" t="s">
        <v>724</v>
      </c>
    </row>
    <row r="194" s="2" customFormat="1" ht="16.5" customHeight="1">
      <c r="A194" s="40"/>
      <c r="B194" s="41"/>
      <c r="C194" s="219" t="s">
        <v>466</v>
      </c>
      <c r="D194" s="219" t="s">
        <v>141</v>
      </c>
      <c r="E194" s="220" t="s">
        <v>300</v>
      </c>
      <c r="F194" s="221" t="s">
        <v>1956</v>
      </c>
      <c r="G194" s="222" t="s">
        <v>289</v>
      </c>
      <c r="H194" s="223">
        <v>4</v>
      </c>
      <c r="I194" s="224"/>
      <c r="J194" s="225">
        <f>ROUND(I194*H194,2)</f>
        <v>0</v>
      </c>
      <c r="K194" s="226"/>
      <c r="L194" s="46"/>
      <c r="M194" s="227" t="s">
        <v>1</v>
      </c>
      <c r="N194" s="228" t="s">
        <v>44</v>
      </c>
      <c r="O194" s="93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1" t="s">
        <v>145</v>
      </c>
      <c r="AT194" s="231" t="s">
        <v>141</v>
      </c>
      <c r="AU194" s="231" t="s">
        <v>86</v>
      </c>
      <c r="AY194" s="19" t="s">
        <v>140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9" t="s">
        <v>86</v>
      </c>
      <c r="BK194" s="232">
        <f>ROUND(I194*H194,2)</f>
        <v>0</v>
      </c>
      <c r="BL194" s="19" t="s">
        <v>145</v>
      </c>
      <c r="BM194" s="231" t="s">
        <v>734</v>
      </c>
    </row>
    <row r="195" s="2" customFormat="1" ht="21.75" customHeight="1">
      <c r="A195" s="40"/>
      <c r="B195" s="41"/>
      <c r="C195" s="219" t="s">
        <v>470</v>
      </c>
      <c r="D195" s="219" t="s">
        <v>141</v>
      </c>
      <c r="E195" s="220" t="s">
        <v>1957</v>
      </c>
      <c r="F195" s="221" t="s">
        <v>1958</v>
      </c>
      <c r="G195" s="222" t="s">
        <v>289</v>
      </c>
      <c r="H195" s="223">
        <v>23</v>
      </c>
      <c r="I195" s="224"/>
      <c r="J195" s="225">
        <f>ROUND(I195*H195,2)</f>
        <v>0</v>
      </c>
      <c r="K195" s="226"/>
      <c r="L195" s="46"/>
      <c r="M195" s="227" t="s">
        <v>1</v>
      </c>
      <c r="N195" s="228" t="s">
        <v>44</v>
      </c>
      <c r="O195" s="93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31" t="s">
        <v>145</v>
      </c>
      <c r="AT195" s="231" t="s">
        <v>141</v>
      </c>
      <c r="AU195" s="231" t="s">
        <v>86</v>
      </c>
      <c r="AY195" s="19" t="s">
        <v>140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9" t="s">
        <v>86</v>
      </c>
      <c r="BK195" s="232">
        <f>ROUND(I195*H195,2)</f>
        <v>0</v>
      </c>
      <c r="BL195" s="19" t="s">
        <v>145</v>
      </c>
      <c r="BM195" s="231" t="s">
        <v>745</v>
      </c>
    </row>
    <row r="196" s="2" customFormat="1" ht="16.5" customHeight="1">
      <c r="A196" s="40"/>
      <c r="B196" s="41"/>
      <c r="C196" s="219" t="s">
        <v>474</v>
      </c>
      <c r="D196" s="219" t="s">
        <v>141</v>
      </c>
      <c r="E196" s="220" t="s">
        <v>1959</v>
      </c>
      <c r="F196" s="221" t="s">
        <v>1960</v>
      </c>
      <c r="G196" s="222" t="s">
        <v>289</v>
      </c>
      <c r="H196" s="223">
        <v>8</v>
      </c>
      <c r="I196" s="224"/>
      <c r="J196" s="225">
        <f>ROUND(I196*H196,2)</f>
        <v>0</v>
      </c>
      <c r="K196" s="226"/>
      <c r="L196" s="46"/>
      <c r="M196" s="227" t="s">
        <v>1</v>
      </c>
      <c r="N196" s="228" t="s">
        <v>44</v>
      </c>
      <c r="O196" s="93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1" t="s">
        <v>145</v>
      </c>
      <c r="AT196" s="231" t="s">
        <v>141</v>
      </c>
      <c r="AU196" s="231" t="s">
        <v>86</v>
      </c>
      <c r="AY196" s="19" t="s">
        <v>140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9" t="s">
        <v>86</v>
      </c>
      <c r="BK196" s="232">
        <f>ROUND(I196*H196,2)</f>
        <v>0</v>
      </c>
      <c r="BL196" s="19" t="s">
        <v>145</v>
      </c>
      <c r="BM196" s="231" t="s">
        <v>755</v>
      </c>
    </row>
    <row r="197" s="2" customFormat="1" ht="16.5" customHeight="1">
      <c r="A197" s="40"/>
      <c r="B197" s="41"/>
      <c r="C197" s="219" t="s">
        <v>478</v>
      </c>
      <c r="D197" s="219" t="s">
        <v>141</v>
      </c>
      <c r="E197" s="220" t="s">
        <v>1961</v>
      </c>
      <c r="F197" s="221" t="s">
        <v>1962</v>
      </c>
      <c r="G197" s="222" t="s">
        <v>289</v>
      </c>
      <c r="H197" s="223">
        <v>2</v>
      </c>
      <c r="I197" s="224"/>
      <c r="J197" s="225">
        <f>ROUND(I197*H197,2)</f>
        <v>0</v>
      </c>
      <c r="K197" s="226"/>
      <c r="L197" s="46"/>
      <c r="M197" s="227" t="s">
        <v>1</v>
      </c>
      <c r="N197" s="228" t="s">
        <v>44</v>
      </c>
      <c r="O197" s="93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31" t="s">
        <v>145</v>
      </c>
      <c r="AT197" s="231" t="s">
        <v>141</v>
      </c>
      <c r="AU197" s="231" t="s">
        <v>86</v>
      </c>
      <c r="AY197" s="19" t="s">
        <v>140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9" t="s">
        <v>86</v>
      </c>
      <c r="BK197" s="232">
        <f>ROUND(I197*H197,2)</f>
        <v>0</v>
      </c>
      <c r="BL197" s="19" t="s">
        <v>145</v>
      </c>
      <c r="BM197" s="231" t="s">
        <v>766</v>
      </c>
    </row>
    <row r="198" s="2" customFormat="1" ht="16.5" customHeight="1">
      <c r="A198" s="40"/>
      <c r="B198" s="41"/>
      <c r="C198" s="219" t="s">
        <v>482</v>
      </c>
      <c r="D198" s="219" t="s">
        <v>141</v>
      </c>
      <c r="E198" s="220" t="s">
        <v>1963</v>
      </c>
      <c r="F198" s="221" t="s">
        <v>1964</v>
      </c>
      <c r="G198" s="222" t="s">
        <v>289</v>
      </c>
      <c r="H198" s="223">
        <v>4</v>
      </c>
      <c r="I198" s="224"/>
      <c r="J198" s="225">
        <f>ROUND(I198*H198,2)</f>
        <v>0</v>
      </c>
      <c r="K198" s="226"/>
      <c r="L198" s="46"/>
      <c r="M198" s="227" t="s">
        <v>1</v>
      </c>
      <c r="N198" s="228" t="s">
        <v>44</v>
      </c>
      <c r="O198" s="93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1" t="s">
        <v>145</v>
      </c>
      <c r="AT198" s="231" t="s">
        <v>141</v>
      </c>
      <c r="AU198" s="231" t="s">
        <v>86</v>
      </c>
      <c r="AY198" s="19" t="s">
        <v>140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9" t="s">
        <v>86</v>
      </c>
      <c r="BK198" s="232">
        <f>ROUND(I198*H198,2)</f>
        <v>0</v>
      </c>
      <c r="BL198" s="19" t="s">
        <v>145</v>
      </c>
      <c r="BM198" s="231" t="s">
        <v>778</v>
      </c>
    </row>
    <row r="199" s="2" customFormat="1" ht="16.5" customHeight="1">
      <c r="A199" s="40"/>
      <c r="B199" s="41"/>
      <c r="C199" s="219" t="s">
        <v>486</v>
      </c>
      <c r="D199" s="219" t="s">
        <v>141</v>
      </c>
      <c r="E199" s="220" t="s">
        <v>1965</v>
      </c>
      <c r="F199" s="221" t="s">
        <v>1966</v>
      </c>
      <c r="G199" s="222" t="s">
        <v>289</v>
      </c>
      <c r="H199" s="223">
        <v>2</v>
      </c>
      <c r="I199" s="224"/>
      <c r="J199" s="225">
        <f>ROUND(I199*H199,2)</f>
        <v>0</v>
      </c>
      <c r="K199" s="226"/>
      <c r="L199" s="46"/>
      <c r="M199" s="227" t="s">
        <v>1</v>
      </c>
      <c r="N199" s="228" t="s">
        <v>44</v>
      </c>
      <c r="O199" s="93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31" t="s">
        <v>145</v>
      </c>
      <c r="AT199" s="231" t="s">
        <v>141</v>
      </c>
      <c r="AU199" s="231" t="s">
        <v>86</v>
      </c>
      <c r="AY199" s="19" t="s">
        <v>140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9" t="s">
        <v>86</v>
      </c>
      <c r="BK199" s="232">
        <f>ROUND(I199*H199,2)</f>
        <v>0</v>
      </c>
      <c r="BL199" s="19" t="s">
        <v>145</v>
      </c>
      <c r="BM199" s="231" t="s">
        <v>786</v>
      </c>
    </row>
    <row r="200" s="2" customFormat="1" ht="16.5" customHeight="1">
      <c r="A200" s="40"/>
      <c r="B200" s="41"/>
      <c r="C200" s="219" t="s">
        <v>490</v>
      </c>
      <c r="D200" s="219" t="s">
        <v>141</v>
      </c>
      <c r="E200" s="220" t="s">
        <v>1967</v>
      </c>
      <c r="F200" s="221" t="s">
        <v>1968</v>
      </c>
      <c r="G200" s="222" t="s">
        <v>289</v>
      </c>
      <c r="H200" s="223">
        <v>2</v>
      </c>
      <c r="I200" s="224"/>
      <c r="J200" s="225">
        <f>ROUND(I200*H200,2)</f>
        <v>0</v>
      </c>
      <c r="K200" s="226"/>
      <c r="L200" s="46"/>
      <c r="M200" s="227" t="s">
        <v>1</v>
      </c>
      <c r="N200" s="228" t="s">
        <v>44</v>
      </c>
      <c r="O200" s="93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31" t="s">
        <v>145</v>
      </c>
      <c r="AT200" s="231" t="s">
        <v>141</v>
      </c>
      <c r="AU200" s="231" t="s">
        <v>86</v>
      </c>
      <c r="AY200" s="19" t="s">
        <v>140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9" t="s">
        <v>86</v>
      </c>
      <c r="BK200" s="232">
        <f>ROUND(I200*H200,2)</f>
        <v>0</v>
      </c>
      <c r="BL200" s="19" t="s">
        <v>145</v>
      </c>
      <c r="BM200" s="231" t="s">
        <v>796</v>
      </c>
    </row>
    <row r="201" s="2" customFormat="1" ht="16.5" customHeight="1">
      <c r="A201" s="40"/>
      <c r="B201" s="41"/>
      <c r="C201" s="219" t="s">
        <v>495</v>
      </c>
      <c r="D201" s="219" t="s">
        <v>141</v>
      </c>
      <c r="E201" s="220" t="s">
        <v>1969</v>
      </c>
      <c r="F201" s="221" t="s">
        <v>1970</v>
      </c>
      <c r="G201" s="222" t="s">
        <v>289</v>
      </c>
      <c r="H201" s="223">
        <v>2</v>
      </c>
      <c r="I201" s="224"/>
      <c r="J201" s="225">
        <f>ROUND(I201*H201,2)</f>
        <v>0</v>
      </c>
      <c r="K201" s="226"/>
      <c r="L201" s="46"/>
      <c r="M201" s="227" t="s">
        <v>1</v>
      </c>
      <c r="N201" s="228" t="s">
        <v>44</v>
      </c>
      <c r="O201" s="93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31" t="s">
        <v>145</v>
      </c>
      <c r="AT201" s="231" t="s">
        <v>141</v>
      </c>
      <c r="AU201" s="231" t="s">
        <v>86</v>
      </c>
      <c r="AY201" s="19" t="s">
        <v>140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9" t="s">
        <v>86</v>
      </c>
      <c r="BK201" s="232">
        <f>ROUND(I201*H201,2)</f>
        <v>0</v>
      </c>
      <c r="BL201" s="19" t="s">
        <v>145</v>
      </c>
      <c r="BM201" s="231" t="s">
        <v>807</v>
      </c>
    </row>
    <row r="202" s="2" customFormat="1" ht="16.5" customHeight="1">
      <c r="A202" s="40"/>
      <c r="B202" s="41"/>
      <c r="C202" s="219" t="s">
        <v>502</v>
      </c>
      <c r="D202" s="219" t="s">
        <v>141</v>
      </c>
      <c r="E202" s="220" t="s">
        <v>1971</v>
      </c>
      <c r="F202" s="221" t="s">
        <v>1972</v>
      </c>
      <c r="G202" s="222" t="s">
        <v>289</v>
      </c>
      <c r="H202" s="223">
        <v>1</v>
      </c>
      <c r="I202" s="224"/>
      <c r="J202" s="225">
        <f>ROUND(I202*H202,2)</f>
        <v>0</v>
      </c>
      <c r="K202" s="226"/>
      <c r="L202" s="46"/>
      <c r="M202" s="227" t="s">
        <v>1</v>
      </c>
      <c r="N202" s="228" t="s">
        <v>44</v>
      </c>
      <c r="O202" s="93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31" t="s">
        <v>145</v>
      </c>
      <c r="AT202" s="231" t="s">
        <v>141</v>
      </c>
      <c r="AU202" s="231" t="s">
        <v>86</v>
      </c>
      <c r="AY202" s="19" t="s">
        <v>140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9" t="s">
        <v>86</v>
      </c>
      <c r="BK202" s="232">
        <f>ROUND(I202*H202,2)</f>
        <v>0</v>
      </c>
      <c r="BL202" s="19" t="s">
        <v>145</v>
      </c>
      <c r="BM202" s="231" t="s">
        <v>815</v>
      </c>
    </row>
    <row r="203" s="2" customFormat="1" ht="16.5" customHeight="1">
      <c r="A203" s="40"/>
      <c r="B203" s="41"/>
      <c r="C203" s="219" t="s">
        <v>508</v>
      </c>
      <c r="D203" s="219" t="s">
        <v>141</v>
      </c>
      <c r="E203" s="220" t="s">
        <v>1973</v>
      </c>
      <c r="F203" s="221" t="s">
        <v>1974</v>
      </c>
      <c r="G203" s="222" t="s">
        <v>289</v>
      </c>
      <c r="H203" s="223">
        <v>2</v>
      </c>
      <c r="I203" s="224"/>
      <c r="J203" s="225">
        <f>ROUND(I203*H203,2)</f>
        <v>0</v>
      </c>
      <c r="K203" s="226"/>
      <c r="L203" s="46"/>
      <c r="M203" s="227" t="s">
        <v>1</v>
      </c>
      <c r="N203" s="228" t="s">
        <v>44</v>
      </c>
      <c r="O203" s="93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31" t="s">
        <v>145</v>
      </c>
      <c r="AT203" s="231" t="s">
        <v>141</v>
      </c>
      <c r="AU203" s="231" t="s">
        <v>86</v>
      </c>
      <c r="AY203" s="19" t="s">
        <v>140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9" t="s">
        <v>86</v>
      </c>
      <c r="BK203" s="232">
        <f>ROUND(I203*H203,2)</f>
        <v>0</v>
      </c>
      <c r="BL203" s="19" t="s">
        <v>145</v>
      </c>
      <c r="BM203" s="231" t="s">
        <v>823</v>
      </c>
    </row>
    <row r="204" s="2" customFormat="1" ht="16.5" customHeight="1">
      <c r="A204" s="40"/>
      <c r="B204" s="41"/>
      <c r="C204" s="219" t="s">
        <v>512</v>
      </c>
      <c r="D204" s="219" t="s">
        <v>141</v>
      </c>
      <c r="E204" s="220" t="s">
        <v>1975</v>
      </c>
      <c r="F204" s="221" t="s">
        <v>1976</v>
      </c>
      <c r="G204" s="222" t="s">
        <v>289</v>
      </c>
      <c r="H204" s="223">
        <v>1</v>
      </c>
      <c r="I204" s="224"/>
      <c r="J204" s="225">
        <f>ROUND(I204*H204,2)</f>
        <v>0</v>
      </c>
      <c r="K204" s="226"/>
      <c r="L204" s="46"/>
      <c r="M204" s="227" t="s">
        <v>1</v>
      </c>
      <c r="N204" s="228" t="s">
        <v>44</v>
      </c>
      <c r="O204" s="93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31" t="s">
        <v>145</v>
      </c>
      <c r="AT204" s="231" t="s">
        <v>141</v>
      </c>
      <c r="AU204" s="231" t="s">
        <v>86</v>
      </c>
      <c r="AY204" s="19" t="s">
        <v>140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9" t="s">
        <v>86</v>
      </c>
      <c r="BK204" s="232">
        <f>ROUND(I204*H204,2)</f>
        <v>0</v>
      </c>
      <c r="BL204" s="19" t="s">
        <v>145</v>
      </c>
      <c r="BM204" s="231" t="s">
        <v>831</v>
      </c>
    </row>
    <row r="205" s="2" customFormat="1" ht="21.75" customHeight="1">
      <c r="A205" s="40"/>
      <c r="B205" s="41"/>
      <c r="C205" s="219" t="s">
        <v>520</v>
      </c>
      <c r="D205" s="219" t="s">
        <v>141</v>
      </c>
      <c r="E205" s="220" t="s">
        <v>1977</v>
      </c>
      <c r="F205" s="221" t="s">
        <v>1978</v>
      </c>
      <c r="G205" s="222" t="s">
        <v>289</v>
      </c>
      <c r="H205" s="223">
        <v>1</v>
      </c>
      <c r="I205" s="224"/>
      <c r="J205" s="225">
        <f>ROUND(I205*H205,2)</f>
        <v>0</v>
      </c>
      <c r="K205" s="226"/>
      <c r="L205" s="46"/>
      <c r="M205" s="227" t="s">
        <v>1</v>
      </c>
      <c r="N205" s="228" t="s">
        <v>44</v>
      </c>
      <c r="O205" s="93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31" t="s">
        <v>145</v>
      </c>
      <c r="AT205" s="231" t="s">
        <v>141</v>
      </c>
      <c r="AU205" s="231" t="s">
        <v>86</v>
      </c>
      <c r="AY205" s="19" t="s">
        <v>140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9" t="s">
        <v>86</v>
      </c>
      <c r="BK205" s="232">
        <f>ROUND(I205*H205,2)</f>
        <v>0</v>
      </c>
      <c r="BL205" s="19" t="s">
        <v>145</v>
      </c>
      <c r="BM205" s="231" t="s">
        <v>840</v>
      </c>
    </row>
    <row r="206" s="2" customFormat="1" ht="24.15" customHeight="1">
      <c r="A206" s="40"/>
      <c r="B206" s="41"/>
      <c r="C206" s="219" t="s">
        <v>527</v>
      </c>
      <c r="D206" s="219" t="s">
        <v>141</v>
      </c>
      <c r="E206" s="220" t="s">
        <v>1979</v>
      </c>
      <c r="F206" s="221" t="s">
        <v>1980</v>
      </c>
      <c r="G206" s="222" t="s">
        <v>289</v>
      </c>
      <c r="H206" s="223">
        <v>2</v>
      </c>
      <c r="I206" s="224"/>
      <c r="J206" s="225">
        <f>ROUND(I206*H206,2)</f>
        <v>0</v>
      </c>
      <c r="K206" s="226"/>
      <c r="L206" s="46"/>
      <c r="M206" s="227" t="s">
        <v>1</v>
      </c>
      <c r="N206" s="228" t="s">
        <v>44</v>
      </c>
      <c r="O206" s="93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1" t="s">
        <v>145</v>
      </c>
      <c r="AT206" s="231" t="s">
        <v>141</v>
      </c>
      <c r="AU206" s="231" t="s">
        <v>86</v>
      </c>
      <c r="AY206" s="19" t="s">
        <v>140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9" t="s">
        <v>86</v>
      </c>
      <c r="BK206" s="232">
        <f>ROUND(I206*H206,2)</f>
        <v>0</v>
      </c>
      <c r="BL206" s="19" t="s">
        <v>145</v>
      </c>
      <c r="BM206" s="231" t="s">
        <v>848</v>
      </c>
    </row>
    <row r="207" s="2" customFormat="1" ht="24.15" customHeight="1">
      <c r="A207" s="40"/>
      <c r="B207" s="41"/>
      <c r="C207" s="219" t="s">
        <v>531</v>
      </c>
      <c r="D207" s="219" t="s">
        <v>141</v>
      </c>
      <c r="E207" s="220" t="s">
        <v>1981</v>
      </c>
      <c r="F207" s="221" t="s">
        <v>1982</v>
      </c>
      <c r="G207" s="222" t="s">
        <v>189</v>
      </c>
      <c r="H207" s="223">
        <v>2</v>
      </c>
      <c r="I207" s="224"/>
      <c r="J207" s="225">
        <f>ROUND(I207*H207,2)</f>
        <v>0</v>
      </c>
      <c r="K207" s="226"/>
      <c r="L207" s="46"/>
      <c r="M207" s="227" t="s">
        <v>1</v>
      </c>
      <c r="N207" s="228" t="s">
        <v>44</v>
      </c>
      <c r="O207" s="93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31" t="s">
        <v>145</v>
      </c>
      <c r="AT207" s="231" t="s">
        <v>141</v>
      </c>
      <c r="AU207" s="231" t="s">
        <v>86</v>
      </c>
      <c r="AY207" s="19" t="s">
        <v>140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9" t="s">
        <v>86</v>
      </c>
      <c r="BK207" s="232">
        <f>ROUND(I207*H207,2)</f>
        <v>0</v>
      </c>
      <c r="BL207" s="19" t="s">
        <v>145</v>
      </c>
      <c r="BM207" s="231" t="s">
        <v>856</v>
      </c>
    </row>
    <row r="208" s="2" customFormat="1" ht="16.5" customHeight="1">
      <c r="A208" s="40"/>
      <c r="B208" s="41"/>
      <c r="C208" s="219" t="s">
        <v>536</v>
      </c>
      <c r="D208" s="219" t="s">
        <v>141</v>
      </c>
      <c r="E208" s="220" t="s">
        <v>1983</v>
      </c>
      <c r="F208" s="221" t="s">
        <v>1984</v>
      </c>
      <c r="G208" s="222" t="s">
        <v>189</v>
      </c>
      <c r="H208" s="223">
        <v>1</v>
      </c>
      <c r="I208" s="224"/>
      <c r="J208" s="225">
        <f>ROUND(I208*H208,2)</f>
        <v>0</v>
      </c>
      <c r="K208" s="226"/>
      <c r="L208" s="46"/>
      <c r="M208" s="227" t="s">
        <v>1</v>
      </c>
      <c r="N208" s="228" t="s">
        <v>44</v>
      </c>
      <c r="O208" s="93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1" t="s">
        <v>145</v>
      </c>
      <c r="AT208" s="231" t="s">
        <v>141</v>
      </c>
      <c r="AU208" s="231" t="s">
        <v>86</v>
      </c>
      <c r="AY208" s="19" t="s">
        <v>140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9" t="s">
        <v>86</v>
      </c>
      <c r="BK208" s="232">
        <f>ROUND(I208*H208,2)</f>
        <v>0</v>
      </c>
      <c r="BL208" s="19" t="s">
        <v>145</v>
      </c>
      <c r="BM208" s="231" t="s">
        <v>864</v>
      </c>
    </row>
    <row r="209" s="2" customFormat="1" ht="16.5" customHeight="1">
      <c r="A209" s="40"/>
      <c r="B209" s="41"/>
      <c r="C209" s="219" t="s">
        <v>540</v>
      </c>
      <c r="D209" s="219" t="s">
        <v>141</v>
      </c>
      <c r="E209" s="220" t="s">
        <v>1985</v>
      </c>
      <c r="F209" s="221" t="s">
        <v>1986</v>
      </c>
      <c r="G209" s="222" t="s">
        <v>899</v>
      </c>
      <c r="H209" s="223">
        <v>1</v>
      </c>
      <c r="I209" s="224"/>
      <c r="J209" s="225">
        <f>ROUND(I209*H209,2)</f>
        <v>0</v>
      </c>
      <c r="K209" s="226"/>
      <c r="L209" s="46"/>
      <c r="M209" s="227" t="s">
        <v>1</v>
      </c>
      <c r="N209" s="228" t="s">
        <v>44</v>
      </c>
      <c r="O209" s="93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31" t="s">
        <v>145</v>
      </c>
      <c r="AT209" s="231" t="s">
        <v>141</v>
      </c>
      <c r="AU209" s="231" t="s">
        <v>86</v>
      </c>
      <c r="AY209" s="19" t="s">
        <v>140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9" t="s">
        <v>86</v>
      </c>
      <c r="BK209" s="232">
        <f>ROUND(I209*H209,2)</f>
        <v>0</v>
      </c>
      <c r="BL209" s="19" t="s">
        <v>145</v>
      </c>
      <c r="BM209" s="231" t="s">
        <v>872</v>
      </c>
    </row>
    <row r="210" s="2" customFormat="1" ht="16.5" customHeight="1">
      <c r="A210" s="40"/>
      <c r="B210" s="41"/>
      <c r="C210" s="219" t="s">
        <v>544</v>
      </c>
      <c r="D210" s="219" t="s">
        <v>141</v>
      </c>
      <c r="E210" s="220" t="s">
        <v>1987</v>
      </c>
      <c r="F210" s="221" t="s">
        <v>1988</v>
      </c>
      <c r="G210" s="222" t="s">
        <v>320</v>
      </c>
      <c r="H210" s="223">
        <v>202</v>
      </c>
      <c r="I210" s="224"/>
      <c r="J210" s="225">
        <f>ROUND(I210*H210,2)</f>
        <v>0</v>
      </c>
      <c r="K210" s="226"/>
      <c r="L210" s="46"/>
      <c r="M210" s="227" t="s">
        <v>1</v>
      </c>
      <c r="N210" s="228" t="s">
        <v>44</v>
      </c>
      <c r="O210" s="93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1" t="s">
        <v>145</v>
      </c>
      <c r="AT210" s="231" t="s">
        <v>141</v>
      </c>
      <c r="AU210" s="231" t="s">
        <v>86</v>
      </c>
      <c r="AY210" s="19" t="s">
        <v>140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9" t="s">
        <v>86</v>
      </c>
      <c r="BK210" s="232">
        <f>ROUND(I210*H210,2)</f>
        <v>0</v>
      </c>
      <c r="BL210" s="19" t="s">
        <v>145</v>
      </c>
      <c r="BM210" s="231" t="s">
        <v>880</v>
      </c>
    </row>
    <row r="211" s="2" customFormat="1" ht="16.5" customHeight="1">
      <c r="A211" s="40"/>
      <c r="B211" s="41"/>
      <c r="C211" s="219" t="s">
        <v>548</v>
      </c>
      <c r="D211" s="219" t="s">
        <v>141</v>
      </c>
      <c r="E211" s="220" t="s">
        <v>1989</v>
      </c>
      <c r="F211" s="221" t="s">
        <v>1990</v>
      </c>
      <c r="G211" s="222" t="s">
        <v>320</v>
      </c>
      <c r="H211" s="223">
        <v>202</v>
      </c>
      <c r="I211" s="224"/>
      <c r="J211" s="225">
        <f>ROUND(I211*H211,2)</f>
        <v>0</v>
      </c>
      <c r="K211" s="226"/>
      <c r="L211" s="46"/>
      <c r="M211" s="227" t="s">
        <v>1</v>
      </c>
      <c r="N211" s="228" t="s">
        <v>44</v>
      </c>
      <c r="O211" s="93"/>
      <c r="P211" s="229">
        <f>O211*H211</f>
        <v>0</v>
      </c>
      <c r="Q211" s="229">
        <v>0</v>
      </c>
      <c r="R211" s="229">
        <f>Q211*H211</f>
        <v>0</v>
      </c>
      <c r="S211" s="229">
        <v>0</v>
      </c>
      <c r="T211" s="230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31" t="s">
        <v>145</v>
      </c>
      <c r="AT211" s="231" t="s">
        <v>141</v>
      </c>
      <c r="AU211" s="231" t="s">
        <v>86</v>
      </c>
      <c r="AY211" s="19" t="s">
        <v>140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9" t="s">
        <v>86</v>
      </c>
      <c r="BK211" s="232">
        <f>ROUND(I211*H211,2)</f>
        <v>0</v>
      </c>
      <c r="BL211" s="19" t="s">
        <v>145</v>
      </c>
      <c r="BM211" s="231" t="s">
        <v>888</v>
      </c>
    </row>
    <row r="212" s="2" customFormat="1" ht="16.5" customHeight="1">
      <c r="A212" s="40"/>
      <c r="B212" s="41"/>
      <c r="C212" s="219" t="s">
        <v>552</v>
      </c>
      <c r="D212" s="219" t="s">
        <v>141</v>
      </c>
      <c r="E212" s="220" t="s">
        <v>1991</v>
      </c>
      <c r="F212" s="221" t="s">
        <v>1992</v>
      </c>
      <c r="G212" s="222" t="s">
        <v>320</v>
      </c>
      <c r="H212" s="223">
        <v>120</v>
      </c>
      <c r="I212" s="224"/>
      <c r="J212" s="225">
        <f>ROUND(I212*H212,2)</f>
        <v>0</v>
      </c>
      <c r="K212" s="226"/>
      <c r="L212" s="46"/>
      <c r="M212" s="227" t="s">
        <v>1</v>
      </c>
      <c r="N212" s="228" t="s">
        <v>44</v>
      </c>
      <c r="O212" s="93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31" t="s">
        <v>145</v>
      </c>
      <c r="AT212" s="231" t="s">
        <v>141</v>
      </c>
      <c r="AU212" s="231" t="s">
        <v>86</v>
      </c>
      <c r="AY212" s="19" t="s">
        <v>140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9" t="s">
        <v>86</v>
      </c>
      <c r="BK212" s="232">
        <f>ROUND(I212*H212,2)</f>
        <v>0</v>
      </c>
      <c r="BL212" s="19" t="s">
        <v>145</v>
      </c>
      <c r="BM212" s="231" t="s">
        <v>896</v>
      </c>
    </row>
    <row r="213" s="2" customFormat="1" ht="16.5" customHeight="1">
      <c r="A213" s="40"/>
      <c r="B213" s="41"/>
      <c r="C213" s="219" t="s">
        <v>556</v>
      </c>
      <c r="D213" s="219" t="s">
        <v>141</v>
      </c>
      <c r="E213" s="220" t="s">
        <v>1993</v>
      </c>
      <c r="F213" s="221" t="s">
        <v>1994</v>
      </c>
      <c r="G213" s="222" t="s">
        <v>1854</v>
      </c>
      <c r="H213" s="314"/>
      <c r="I213" s="224"/>
      <c r="J213" s="225">
        <f>ROUND(I213*H213,2)</f>
        <v>0</v>
      </c>
      <c r="K213" s="226"/>
      <c r="L213" s="46"/>
      <c r="M213" s="227" t="s">
        <v>1</v>
      </c>
      <c r="N213" s="228" t="s">
        <v>44</v>
      </c>
      <c r="O213" s="93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1" t="s">
        <v>145</v>
      </c>
      <c r="AT213" s="231" t="s">
        <v>141</v>
      </c>
      <c r="AU213" s="231" t="s">
        <v>86</v>
      </c>
      <c r="AY213" s="19" t="s">
        <v>140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9" t="s">
        <v>86</v>
      </c>
      <c r="BK213" s="232">
        <f>ROUND(I213*H213,2)</f>
        <v>0</v>
      </c>
      <c r="BL213" s="19" t="s">
        <v>145</v>
      </c>
      <c r="BM213" s="231" t="s">
        <v>907</v>
      </c>
    </row>
    <row r="214" s="12" customFormat="1" ht="25.92" customHeight="1">
      <c r="A214" s="12"/>
      <c r="B214" s="205"/>
      <c r="C214" s="206"/>
      <c r="D214" s="207" t="s">
        <v>78</v>
      </c>
      <c r="E214" s="208" t="s">
        <v>1995</v>
      </c>
      <c r="F214" s="208" t="s">
        <v>1996</v>
      </c>
      <c r="G214" s="206"/>
      <c r="H214" s="206"/>
      <c r="I214" s="209"/>
      <c r="J214" s="210">
        <f>BK214</f>
        <v>0</v>
      </c>
      <c r="K214" s="206"/>
      <c r="L214" s="211"/>
      <c r="M214" s="212"/>
      <c r="N214" s="213"/>
      <c r="O214" s="213"/>
      <c r="P214" s="214">
        <f>SUM(P215:P226)</f>
        <v>0</v>
      </c>
      <c r="Q214" s="213"/>
      <c r="R214" s="214">
        <f>SUM(R215:R226)</f>
        <v>0</v>
      </c>
      <c r="S214" s="213"/>
      <c r="T214" s="215">
        <f>SUM(T215:T226)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6" t="s">
        <v>86</v>
      </c>
      <c r="AT214" s="217" t="s">
        <v>78</v>
      </c>
      <c r="AU214" s="217" t="s">
        <v>79</v>
      </c>
      <c r="AY214" s="216" t="s">
        <v>140</v>
      </c>
      <c r="BK214" s="218">
        <f>SUM(BK215:BK226)</f>
        <v>0</v>
      </c>
    </row>
    <row r="215" s="2" customFormat="1" ht="24.15" customHeight="1">
      <c r="A215" s="40"/>
      <c r="B215" s="41"/>
      <c r="C215" s="219" t="s">
        <v>560</v>
      </c>
      <c r="D215" s="219" t="s">
        <v>141</v>
      </c>
      <c r="E215" s="220" t="s">
        <v>1997</v>
      </c>
      <c r="F215" s="221" t="s">
        <v>1998</v>
      </c>
      <c r="G215" s="222" t="s">
        <v>899</v>
      </c>
      <c r="H215" s="223">
        <v>1</v>
      </c>
      <c r="I215" s="224"/>
      <c r="J215" s="225">
        <f>ROUND(I215*H215,2)</f>
        <v>0</v>
      </c>
      <c r="K215" s="226"/>
      <c r="L215" s="46"/>
      <c r="M215" s="227" t="s">
        <v>1</v>
      </c>
      <c r="N215" s="228" t="s">
        <v>44</v>
      </c>
      <c r="O215" s="93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31" t="s">
        <v>145</v>
      </c>
      <c r="AT215" s="231" t="s">
        <v>141</v>
      </c>
      <c r="AU215" s="231" t="s">
        <v>86</v>
      </c>
      <c r="AY215" s="19" t="s">
        <v>140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9" t="s">
        <v>86</v>
      </c>
      <c r="BK215" s="232">
        <f>ROUND(I215*H215,2)</f>
        <v>0</v>
      </c>
      <c r="BL215" s="19" t="s">
        <v>145</v>
      </c>
      <c r="BM215" s="231" t="s">
        <v>915</v>
      </c>
    </row>
    <row r="216" s="2" customFormat="1" ht="16.5" customHeight="1">
      <c r="A216" s="40"/>
      <c r="B216" s="41"/>
      <c r="C216" s="219" t="s">
        <v>566</v>
      </c>
      <c r="D216" s="219" t="s">
        <v>141</v>
      </c>
      <c r="E216" s="220" t="s">
        <v>1999</v>
      </c>
      <c r="F216" s="221" t="s">
        <v>2000</v>
      </c>
      <c r="G216" s="222" t="s">
        <v>320</v>
      </c>
      <c r="H216" s="223">
        <v>22</v>
      </c>
      <c r="I216" s="224"/>
      <c r="J216" s="225">
        <f>ROUND(I216*H216,2)</f>
        <v>0</v>
      </c>
      <c r="K216" s="226"/>
      <c r="L216" s="46"/>
      <c r="M216" s="227" t="s">
        <v>1</v>
      </c>
      <c r="N216" s="228" t="s">
        <v>44</v>
      </c>
      <c r="O216" s="93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31" t="s">
        <v>145</v>
      </c>
      <c r="AT216" s="231" t="s">
        <v>141</v>
      </c>
      <c r="AU216" s="231" t="s">
        <v>86</v>
      </c>
      <c r="AY216" s="19" t="s">
        <v>140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9" t="s">
        <v>86</v>
      </c>
      <c r="BK216" s="232">
        <f>ROUND(I216*H216,2)</f>
        <v>0</v>
      </c>
      <c r="BL216" s="19" t="s">
        <v>145</v>
      </c>
      <c r="BM216" s="231" t="s">
        <v>923</v>
      </c>
    </row>
    <row r="217" s="2" customFormat="1" ht="16.5" customHeight="1">
      <c r="A217" s="40"/>
      <c r="B217" s="41"/>
      <c r="C217" s="219" t="s">
        <v>570</v>
      </c>
      <c r="D217" s="219" t="s">
        <v>141</v>
      </c>
      <c r="E217" s="220" t="s">
        <v>2001</v>
      </c>
      <c r="F217" s="221" t="s">
        <v>2002</v>
      </c>
      <c r="G217" s="222" t="s">
        <v>320</v>
      </c>
      <c r="H217" s="223">
        <v>40</v>
      </c>
      <c r="I217" s="224"/>
      <c r="J217" s="225">
        <f>ROUND(I217*H217,2)</f>
        <v>0</v>
      </c>
      <c r="K217" s="226"/>
      <c r="L217" s="46"/>
      <c r="M217" s="227" t="s">
        <v>1</v>
      </c>
      <c r="N217" s="228" t="s">
        <v>44</v>
      </c>
      <c r="O217" s="93"/>
      <c r="P217" s="229">
        <f>O217*H217</f>
        <v>0</v>
      </c>
      <c r="Q217" s="229">
        <v>0</v>
      </c>
      <c r="R217" s="229">
        <f>Q217*H217</f>
        <v>0</v>
      </c>
      <c r="S217" s="229">
        <v>0</v>
      </c>
      <c r="T217" s="230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1" t="s">
        <v>145</v>
      </c>
      <c r="AT217" s="231" t="s">
        <v>141</v>
      </c>
      <c r="AU217" s="231" t="s">
        <v>86</v>
      </c>
      <c r="AY217" s="19" t="s">
        <v>140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9" t="s">
        <v>86</v>
      </c>
      <c r="BK217" s="232">
        <f>ROUND(I217*H217,2)</f>
        <v>0</v>
      </c>
      <c r="BL217" s="19" t="s">
        <v>145</v>
      </c>
      <c r="BM217" s="231" t="s">
        <v>939</v>
      </c>
    </row>
    <row r="218" s="2" customFormat="1" ht="16.5" customHeight="1">
      <c r="A218" s="40"/>
      <c r="B218" s="41"/>
      <c r="C218" s="219" t="s">
        <v>577</v>
      </c>
      <c r="D218" s="219" t="s">
        <v>141</v>
      </c>
      <c r="E218" s="220" t="s">
        <v>2003</v>
      </c>
      <c r="F218" s="221" t="s">
        <v>2004</v>
      </c>
      <c r="G218" s="222" t="s">
        <v>899</v>
      </c>
      <c r="H218" s="223">
        <v>1</v>
      </c>
      <c r="I218" s="224"/>
      <c r="J218" s="225">
        <f>ROUND(I218*H218,2)</f>
        <v>0</v>
      </c>
      <c r="K218" s="226"/>
      <c r="L218" s="46"/>
      <c r="M218" s="227" t="s">
        <v>1</v>
      </c>
      <c r="N218" s="228" t="s">
        <v>44</v>
      </c>
      <c r="O218" s="93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31" t="s">
        <v>145</v>
      </c>
      <c r="AT218" s="231" t="s">
        <v>141</v>
      </c>
      <c r="AU218" s="231" t="s">
        <v>86</v>
      </c>
      <c r="AY218" s="19" t="s">
        <v>140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9" t="s">
        <v>86</v>
      </c>
      <c r="BK218" s="232">
        <f>ROUND(I218*H218,2)</f>
        <v>0</v>
      </c>
      <c r="BL218" s="19" t="s">
        <v>145</v>
      </c>
      <c r="BM218" s="231" t="s">
        <v>950</v>
      </c>
    </row>
    <row r="219" s="2" customFormat="1" ht="16.5" customHeight="1">
      <c r="A219" s="40"/>
      <c r="B219" s="41"/>
      <c r="C219" s="219" t="s">
        <v>584</v>
      </c>
      <c r="D219" s="219" t="s">
        <v>141</v>
      </c>
      <c r="E219" s="220" t="s">
        <v>2005</v>
      </c>
      <c r="F219" s="221" t="s">
        <v>2006</v>
      </c>
      <c r="G219" s="222" t="s">
        <v>320</v>
      </c>
      <c r="H219" s="223">
        <v>62</v>
      </c>
      <c r="I219" s="224"/>
      <c r="J219" s="225">
        <f>ROUND(I219*H219,2)</f>
        <v>0</v>
      </c>
      <c r="K219" s="226"/>
      <c r="L219" s="46"/>
      <c r="M219" s="227" t="s">
        <v>1</v>
      </c>
      <c r="N219" s="228" t="s">
        <v>44</v>
      </c>
      <c r="O219" s="93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31" t="s">
        <v>145</v>
      </c>
      <c r="AT219" s="231" t="s">
        <v>141</v>
      </c>
      <c r="AU219" s="231" t="s">
        <v>86</v>
      </c>
      <c r="AY219" s="19" t="s">
        <v>140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9" t="s">
        <v>86</v>
      </c>
      <c r="BK219" s="232">
        <f>ROUND(I219*H219,2)</f>
        <v>0</v>
      </c>
      <c r="BL219" s="19" t="s">
        <v>145</v>
      </c>
      <c r="BM219" s="231" t="s">
        <v>958</v>
      </c>
    </row>
    <row r="220" s="2" customFormat="1" ht="16.5" customHeight="1">
      <c r="A220" s="40"/>
      <c r="B220" s="41"/>
      <c r="C220" s="219" t="s">
        <v>590</v>
      </c>
      <c r="D220" s="219" t="s">
        <v>141</v>
      </c>
      <c r="E220" s="220" t="s">
        <v>2007</v>
      </c>
      <c r="F220" s="221" t="s">
        <v>2008</v>
      </c>
      <c r="G220" s="222" t="s">
        <v>320</v>
      </c>
      <c r="H220" s="223">
        <v>38</v>
      </c>
      <c r="I220" s="224"/>
      <c r="J220" s="225">
        <f>ROUND(I220*H220,2)</f>
        <v>0</v>
      </c>
      <c r="K220" s="226"/>
      <c r="L220" s="46"/>
      <c r="M220" s="227" t="s">
        <v>1</v>
      </c>
      <c r="N220" s="228" t="s">
        <v>44</v>
      </c>
      <c r="O220" s="93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1" t="s">
        <v>145</v>
      </c>
      <c r="AT220" s="231" t="s">
        <v>141</v>
      </c>
      <c r="AU220" s="231" t="s">
        <v>86</v>
      </c>
      <c r="AY220" s="19" t="s">
        <v>140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9" t="s">
        <v>86</v>
      </c>
      <c r="BK220" s="232">
        <f>ROUND(I220*H220,2)</f>
        <v>0</v>
      </c>
      <c r="BL220" s="19" t="s">
        <v>145</v>
      </c>
      <c r="BM220" s="231" t="s">
        <v>971</v>
      </c>
    </row>
    <row r="221" s="2" customFormat="1" ht="16.5" customHeight="1">
      <c r="A221" s="40"/>
      <c r="B221" s="41"/>
      <c r="C221" s="219" t="s">
        <v>596</v>
      </c>
      <c r="D221" s="219" t="s">
        <v>141</v>
      </c>
      <c r="E221" s="220" t="s">
        <v>2009</v>
      </c>
      <c r="F221" s="221" t="s">
        <v>2010</v>
      </c>
      <c r="G221" s="222" t="s">
        <v>320</v>
      </c>
      <c r="H221" s="223">
        <v>65</v>
      </c>
      <c r="I221" s="224"/>
      <c r="J221" s="225">
        <f>ROUND(I221*H221,2)</f>
        <v>0</v>
      </c>
      <c r="K221" s="226"/>
      <c r="L221" s="46"/>
      <c r="M221" s="227" t="s">
        <v>1</v>
      </c>
      <c r="N221" s="228" t="s">
        <v>44</v>
      </c>
      <c r="O221" s="93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31" t="s">
        <v>145</v>
      </c>
      <c r="AT221" s="231" t="s">
        <v>141</v>
      </c>
      <c r="AU221" s="231" t="s">
        <v>86</v>
      </c>
      <c r="AY221" s="19" t="s">
        <v>140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9" t="s">
        <v>86</v>
      </c>
      <c r="BK221" s="232">
        <f>ROUND(I221*H221,2)</f>
        <v>0</v>
      </c>
      <c r="BL221" s="19" t="s">
        <v>145</v>
      </c>
      <c r="BM221" s="231" t="s">
        <v>983</v>
      </c>
    </row>
    <row r="222" s="2" customFormat="1" ht="16.5" customHeight="1">
      <c r="A222" s="40"/>
      <c r="B222" s="41"/>
      <c r="C222" s="219" t="s">
        <v>603</v>
      </c>
      <c r="D222" s="219" t="s">
        <v>141</v>
      </c>
      <c r="E222" s="220" t="s">
        <v>2011</v>
      </c>
      <c r="F222" s="221" t="s">
        <v>2012</v>
      </c>
      <c r="G222" s="222" t="s">
        <v>320</v>
      </c>
      <c r="H222" s="223">
        <v>65</v>
      </c>
      <c r="I222" s="224"/>
      <c r="J222" s="225">
        <f>ROUND(I222*H222,2)</f>
        <v>0</v>
      </c>
      <c r="K222" s="226"/>
      <c r="L222" s="46"/>
      <c r="M222" s="227" t="s">
        <v>1</v>
      </c>
      <c r="N222" s="228" t="s">
        <v>44</v>
      </c>
      <c r="O222" s="93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31" t="s">
        <v>145</v>
      </c>
      <c r="AT222" s="231" t="s">
        <v>141</v>
      </c>
      <c r="AU222" s="231" t="s">
        <v>86</v>
      </c>
      <c r="AY222" s="19" t="s">
        <v>140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9" t="s">
        <v>86</v>
      </c>
      <c r="BK222" s="232">
        <f>ROUND(I222*H222,2)</f>
        <v>0</v>
      </c>
      <c r="BL222" s="19" t="s">
        <v>145</v>
      </c>
      <c r="BM222" s="231" t="s">
        <v>991</v>
      </c>
    </row>
    <row r="223" s="2" customFormat="1" ht="16.5" customHeight="1">
      <c r="A223" s="40"/>
      <c r="B223" s="41"/>
      <c r="C223" s="219" t="s">
        <v>608</v>
      </c>
      <c r="D223" s="219" t="s">
        <v>141</v>
      </c>
      <c r="E223" s="220" t="s">
        <v>2013</v>
      </c>
      <c r="F223" s="221" t="s">
        <v>2014</v>
      </c>
      <c r="G223" s="222" t="s">
        <v>899</v>
      </c>
      <c r="H223" s="223">
        <v>1</v>
      </c>
      <c r="I223" s="224"/>
      <c r="J223" s="225">
        <f>ROUND(I223*H223,2)</f>
        <v>0</v>
      </c>
      <c r="K223" s="226"/>
      <c r="L223" s="46"/>
      <c r="M223" s="227" t="s">
        <v>1</v>
      </c>
      <c r="N223" s="228" t="s">
        <v>44</v>
      </c>
      <c r="O223" s="93"/>
      <c r="P223" s="229">
        <f>O223*H223</f>
        <v>0</v>
      </c>
      <c r="Q223" s="229">
        <v>0</v>
      </c>
      <c r="R223" s="229">
        <f>Q223*H223</f>
        <v>0</v>
      </c>
      <c r="S223" s="229">
        <v>0</v>
      </c>
      <c r="T223" s="230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31" t="s">
        <v>145</v>
      </c>
      <c r="AT223" s="231" t="s">
        <v>141</v>
      </c>
      <c r="AU223" s="231" t="s">
        <v>86</v>
      </c>
      <c r="AY223" s="19" t="s">
        <v>140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9" t="s">
        <v>86</v>
      </c>
      <c r="BK223" s="232">
        <f>ROUND(I223*H223,2)</f>
        <v>0</v>
      </c>
      <c r="BL223" s="19" t="s">
        <v>145</v>
      </c>
      <c r="BM223" s="231" t="s">
        <v>1000</v>
      </c>
    </row>
    <row r="224" s="2" customFormat="1" ht="16.5" customHeight="1">
      <c r="A224" s="40"/>
      <c r="B224" s="41"/>
      <c r="C224" s="219" t="s">
        <v>612</v>
      </c>
      <c r="D224" s="219" t="s">
        <v>141</v>
      </c>
      <c r="E224" s="220" t="s">
        <v>2015</v>
      </c>
      <c r="F224" s="221" t="s">
        <v>2016</v>
      </c>
      <c r="G224" s="222" t="s">
        <v>899</v>
      </c>
      <c r="H224" s="223">
        <v>1</v>
      </c>
      <c r="I224" s="224"/>
      <c r="J224" s="225">
        <f>ROUND(I224*H224,2)</f>
        <v>0</v>
      </c>
      <c r="K224" s="226"/>
      <c r="L224" s="46"/>
      <c r="M224" s="227" t="s">
        <v>1</v>
      </c>
      <c r="N224" s="228" t="s">
        <v>44</v>
      </c>
      <c r="O224" s="93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31" t="s">
        <v>145</v>
      </c>
      <c r="AT224" s="231" t="s">
        <v>141</v>
      </c>
      <c r="AU224" s="231" t="s">
        <v>86</v>
      </c>
      <c r="AY224" s="19" t="s">
        <v>140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9" t="s">
        <v>86</v>
      </c>
      <c r="BK224" s="232">
        <f>ROUND(I224*H224,2)</f>
        <v>0</v>
      </c>
      <c r="BL224" s="19" t="s">
        <v>145</v>
      </c>
      <c r="BM224" s="231" t="s">
        <v>1009</v>
      </c>
    </row>
    <row r="225" s="2" customFormat="1" ht="24.15" customHeight="1">
      <c r="A225" s="40"/>
      <c r="B225" s="41"/>
      <c r="C225" s="219" t="s">
        <v>616</v>
      </c>
      <c r="D225" s="219" t="s">
        <v>141</v>
      </c>
      <c r="E225" s="220" t="s">
        <v>2017</v>
      </c>
      <c r="F225" s="221" t="s">
        <v>2018</v>
      </c>
      <c r="G225" s="222" t="s">
        <v>899</v>
      </c>
      <c r="H225" s="223">
        <v>1</v>
      </c>
      <c r="I225" s="224"/>
      <c r="J225" s="225">
        <f>ROUND(I225*H225,2)</f>
        <v>0</v>
      </c>
      <c r="K225" s="226"/>
      <c r="L225" s="46"/>
      <c r="M225" s="227" t="s">
        <v>1</v>
      </c>
      <c r="N225" s="228" t="s">
        <v>44</v>
      </c>
      <c r="O225" s="93"/>
      <c r="P225" s="229">
        <f>O225*H225</f>
        <v>0</v>
      </c>
      <c r="Q225" s="229">
        <v>0</v>
      </c>
      <c r="R225" s="229">
        <f>Q225*H225</f>
        <v>0</v>
      </c>
      <c r="S225" s="229">
        <v>0</v>
      </c>
      <c r="T225" s="230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31" t="s">
        <v>145</v>
      </c>
      <c r="AT225" s="231" t="s">
        <v>141</v>
      </c>
      <c r="AU225" s="231" t="s">
        <v>86</v>
      </c>
      <c r="AY225" s="19" t="s">
        <v>140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9" t="s">
        <v>86</v>
      </c>
      <c r="BK225" s="232">
        <f>ROUND(I225*H225,2)</f>
        <v>0</v>
      </c>
      <c r="BL225" s="19" t="s">
        <v>145</v>
      </c>
      <c r="BM225" s="231" t="s">
        <v>2019</v>
      </c>
    </row>
    <row r="226" s="2" customFormat="1" ht="16.5" customHeight="1">
      <c r="A226" s="40"/>
      <c r="B226" s="41"/>
      <c r="C226" s="219" t="s">
        <v>622</v>
      </c>
      <c r="D226" s="219" t="s">
        <v>141</v>
      </c>
      <c r="E226" s="220" t="s">
        <v>2020</v>
      </c>
      <c r="F226" s="221" t="s">
        <v>2021</v>
      </c>
      <c r="G226" s="222" t="s">
        <v>1854</v>
      </c>
      <c r="H226" s="314"/>
      <c r="I226" s="224"/>
      <c r="J226" s="225">
        <f>ROUND(I226*H226,2)</f>
        <v>0</v>
      </c>
      <c r="K226" s="226"/>
      <c r="L226" s="46"/>
      <c r="M226" s="227" t="s">
        <v>1</v>
      </c>
      <c r="N226" s="228" t="s">
        <v>44</v>
      </c>
      <c r="O226" s="93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31" t="s">
        <v>145</v>
      </c>
      <c r="AT226" s="231" t="s">
        <v>141</v>
      </c>
      <c r="AU226" s="231" t="s">
        <v>86</v>
      </c>
      <c r="AY226" s="19" t="s">
        <v>140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9" t="s">
        <v>86</v>
      </c>
      <c r="BK226" s="232">
        <f>ROUND(I226*H226,2)</f>
        <v>0</v>
      </c>
      <c r="BL226" s="19" t="s">
        <v>145</v>
      </c>
      <c r="BM226" s="231" t="s">
        <v>1022</v>
      </c>
    </row>
    <row r="227" s="12" customFormat="1" ht="25.92" customHeight="1">
      <c r="A227" s="12"/>
      <c r="B227" s="205"/>
      <c r="C227" s="206"/>
      <c r="D227" s="207" t="s">
        <v>78</v>
      </c>
      <c r="E227" s="208" t="s">
        <v>2022</v>
      </c>
      <c r="F227" s="208" t="s">
        <v>2023</v>
      </c>
      <c r="G227" s="206"/>
      <c r="H227" s="206"/>
      <c r="I227" s="209"/>
      <c r="J227" s="210">
        <f>BK227</f>
        <v>0</v>
      </c>
      <c r="K227" s="206"/>
      <c r="L227" s="211"/>
      <c r="M227" s="212"/>
      <c r="N227" s="213"/>
      <c r="O227" s="213"/>
      <c r="P227" s="214">
        <f>P228+SUM(P229:P243)+P251</f>
        <v>0</v>
      </c>
      <c r="Q227" s="213"/>
      <c r="R227" s="214">
        <f>R228+SUM(R229:R243)+R251</f>
        <v>0.070000000000000007</v>
      </c>
      <c r="S227" s="213"/>
      <c r="T227" s="215">
        <f>T228+SUM(T229:T243)+T251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6" t="s">
        <v>86</v>
      </c>
      <c r="AT227" s="217" t="s">
        <v>78</v>
      </c>
      <c r="AU227" s="217" t="s">
        <v>79</v>
      </c>
      <c r="AY227" s="216" t="s">
        <v>140</v>
      </c>
      <c r="BK227" s="218">
        <f>BK228+SUM(BK229:BK243)+BK251</f>
        <v>0</v>
      </c>
    </row>
    <row r="228" s="2" customFormat="1" ht="16.5" customHeight="1">
      <c r="A228" s="40"/>
      <c r="B228" s="41"/>
      <c r="C228" s="219" t="s">
        <v>626</v>
      </c>
      <c r="D228" s="219" t="s">
        <v>141</v>
      </c>
      <c r="E228" s="220" t="s">
        <v>2024</v>
      </c>
      <c r="F228" s="221" t="s">
        <v>2025</v>
      </c>
      <c r="G228" s="222" t="s">
        <v>899</v>
      </c>
      <c r="H228" s="223">
        <v>6</v>
      </c>
      <c r="I228" s="224"/>
      <c r="J228" s="225">
        <f>ROUND(I228*H228,2)</f>
        <v>0</v>
      </c>
      <c r="K228" s="226"/>
      <c r="L228" s="46"/>
      <c r="M228" s="227" t="s">
        <v>1</v>
      </c>
      <c r="N228" s="228" t="s">
        <v>44</v>
      </c>
      <c r="O228" s="93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31" t="s">
        <v>145</v>
      </c>
      <c r="AT228" s="231" t="s">
        <v>141</v>
      </c>
      <c r="AU228" s="231" t="s">
        <v>86</v>
      </c>
      <c r="AY228" s="19" t="s">
        <v>140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9" t="s">
        <v>86</v>
      </c>
      <c r="BK228" s="232">
        <f>ROUND(I228*H228,2)</f>
        <v>0</v>
      </c>
      <c r="BL228" s="19" t="s">
        <v>145</v>
      </c>
      <c r="BM228" s="231" t="s">
        <v>1030</v>
      </c>
    </row>
    <row r="229" s="2" customFormat="1" ht="16.5" customHeight="1">
      <c r="A229" s="40"/>
      <c r="B229" s="41"/>
      <c r="C229" s="219" t="s">
        <v>630</v>
      </c>
      <c r="D229" s="219" t="s">
        <v>141</v>
      </c>
      <c r="E229" s="220" t="s">
        <v>2026</v>
      </c>
      <c r="F229" s="221" t="s">
        <v>2027</v>
      </c>
      <c r="G229" s="222" t="s">
        <v>899</v>
      </c>
      <c r="H229" s="223">
        <v>2</v>
      </c>
      <c r="I229" s="224"/>
      <c r="J229" s="225">
        <f>ROUND(I229*H229,2)</f>
        <v>0</v>
      </c>
      <c r="K229" s="226"/>
      <c r="L229" s="46"/>
      <c r="M229" s="227" t="s">
        <v>1</v>
      </c>
      <c r="N229" s="228" t="s">
        <v>44</v>
      </c>
      <c r="O229" s="93"/>
      <c r="P229" s="229">
        <f>O229*H229</f>
        <v>0</v>
      </c>
      <c r="Q229" s="229">
        <v>0</v>
      </c>
      <c r="R229" s="229">
        <f>Q229*H229</f>
        <v>0</v>
      </c>
      <c r="S229" s="229">
        <v>0</v>
      </c>
      <c r="T229" s="230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31" t="s">
        <v>145</v>
      </c>
      <c r="AT229" s="231" t="s">
        <v>141</v>
      </c>
      <c r="AU229" s="231" t="s">
        <v>86</v>
      </c>
      <c r="AY229" s="19" t="s">
        <v>140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9" t="s">
        <v>86</v>
      </c>
      <c r="BK229" s="232">
        <f>ROUND(I229*H229,2)</f>
        <v>0</v>
      </c>
      <c r="BL229" s="19" t="s">
        <v>145</v>
      </c>
      <c r="BM229" s="231" t="s">
        <v>1041</v>
      </c>
    </row>
    <row r="230" s="2" customFormat="1" ht="16.5" customHeight="1">
      <c r="A230" s="40"/>
      <c r="B230" s="41"/>
      <c r="C230" s="219" t="s">
        <v>634</v>
      </c>
      <c r="D230" s="219" t="s">
        <v>141</v>
      </c>
      <c r="E230" s="220" t="s">
        <v>2028</v>
      </c>
      <c r="F230" s="221" t="s">
        <v>2029</v>
      </c>
      <c r="G230" s="222" t="s">
        <v>899</v>
      </c>
      <c r="H230" s="223">
        <v>1</v>
      </c>
      <c r="I230" s="224"/>
      <c r="J230" s="225">
        <f>ROUND(I230*H230,2)</f>
        <v>0</v>
      </c>
      <c r="K230" s="226"/>
      <c r="L230" s="46"/>
      <c r="M230" s="227" t="s">
        <v>1</v>
      </c>
      <c r="N230" s="228" t="s">
        <v>44</v>
      </c>
      <c r="O230" s="93"/>
      <c r="P230" s="229">
        <f>O230*H230</f>
        <v>0</v>
      </c>
      <c r="Q230" s="229">
        <v>0</v>
      </c>
      <c r="R230" s="229">
        <f>Q230*H230</f>
        <v>0</v>
      </c>
      <c r="S230" s="229">
        <v>0</v>
      </c>
      <c r="T230" s="230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31" t="s">
        <v>145</v>
      </c>
      <c r="AT230" s="231" t="s">
        <v>141</v>
      </c>
      <c r="AU230" s="231" t="s">
        <v>86</v>
      </c>
      <c r="AY230" s="19" t="s">
        <v>140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9" t="s">
        <v>86</v>
      </c>
      <c r="BK230" s="232">
        <f>ROUND(I230*H230,2)</f>
        <v>0</v>
      </c>
      <c r="BL230" s="19" t="s">
        <v>145</v>
      </c>
      <c r="BM230" s="231" t="s">
        <v>1456</v>
      </c>
    </row>
    <row r="231" s="2" customFormat="1" ht="16.5" customHeight="1">
      <c r="A231" s="40"/>
      <c r="B231" s="41"/>
      <c r="C231" s="219" t="s">
        <v>638</v>
      </c>
      <c r="D231" s="219" t="s">
        <v>141</v>
      </c>
      <c r="E231" s="220" t="s">
        <v>2030</v>
      </c>
      <c r="F231" s="221" t="s">
        <v>2031</v>
      </c>
      <c r="G231" s="222" t="s">
        <v>189</v>
      </c>
      <c r="H231" s="223">
        <v>1</v>
      </c>
      <c r="I231" s="224"/>
      <c r="J231" s="225">
        <f>ROUND(I231*H231,2)</f>
        <v>0</v>
      </c>
      <c r="K231" s="226"/>
      <c r="L231" s="46"/>
      <c r="M231" s="227" t="s">
        <v>1</v>
      </c>
      <c r="N231" s="228" t="s">
        <v>44</v>
      </c>
      <c r="O231" s="93"/>
      <c r="P231" s="229">
        <f>O231*H231</f>
        <v>0</v>
      </c>
      <c r="Q231" s="229">
        <v>0</v>
      </c>
      <c r="R231" s="229">
        <f>Q231*H231</f>
        <v>0</v>
      </c>
      <c r="S231" s="229">
        <v>0</v>
      </c>
      <c r="T231" s="230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31" t="s">
        <v>145</v>
      </c>
      <c r="AT231" s="231" t="s">
        <v>141</v>
      </c>
      <c r="AU231" s="231" t="s">
        <v>86</v>
      </c>
      <c r="AY231" s="19" t="s">
        <v>140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9" t="s">
        <v>86</v>
      </c>
      <c r="BK231" s="232">
        <f>ROUND(I231*H231,2)</f>
        <v>0</v>
      </c>
      <c r="BL231" s="19" t="s">
        <v>145</v>
      </c>
      <c r="BM231" s="231" t="s">
        <v>1462</v>
      </c>
    </row>
    <row r="232" s="2" customFormat="1" ht="21.75" customHeight="1">
      <c r="A232" s="40"/>
      <c r="B232" s="41"/>
      <c r="C232" s="219" t="s">
        <v>644</v>
      </c>
      <c r="D232" s="219" t="s">
        <v>141</v>
      </c>
      <c r="E232" s="220" t="s">
        <v>2032</v>
      </c>
      <c r="F232" s="221" t="s">
        <v>2033</v>
      </c>
      <c r="G232" s="222" t="s">
        <v>189</v>
      </c>
      <c r="H232" s="223">
        <v>9</v>
      </c>
      <c r="I232" s="224"/>
      <c r="J232" s="225">
        <f>ROUND(I232*H232,2)</f>
        <v>0</v>
      </c>
      <c r="K232" s="226"/>
      <c r="L232" s="46"/>
      <c r="M232" s="227" t="s">
        <v>1</v>
      </c>
      <c r="N232" s="228" t="s">
        <v>44</v>
      </c>
      <c r="O232" s="93"/>
      <c r="P232" s="229">
        <f>O232*H232</f>
        <v>0</v>
      </c>
      <c r="Q232" s="229">
        <v>0</v>
      </c>
      <c r="R232" s="229">
        <f>Q232*H232</f>
        <v>0</v>
      </c>
      <c r="S232" s="229">
        <v>0</v>
      </c>
      <c r="T232" s="230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31" t="s">
        <v>145</v>
      </c>
      <c r="AT232" s="231" t="s">
        <v>141</v>
      </c>
      <c r="AU232" s="231" t="s">
        <v>86</v>
      </c>
      <c r="AY232" s="19" t="s">
        <v>140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9" t="s">
        <v>86</v>
      </c>
      <c r="BK232" s="232">
        <f>ROUND(I232*H232,2)</f>
        <v>0</v>
      </c>
      <c r="BL232" s="19" t="s">
        <v>145</v>
      </c>
      <c r="BM232" s="231" t="s">
        <v>1468</v>
      </c>
    </row>
    <row r="233" s="2" customFormat="1" ht="16.5" customHeight="1">
      <c r="A233" s="40"/>
      <c r="B233" s="41"/>
      <c r="C233" s="219" t="s">
        <v>649</v>
      </c>
      <c r="D233" s="219" t="s">
        <v>141</v>
      </c>
      <c r="E233" s="220" t="s">
        <v>2034</v>
      </c>
      <c r="F233" s="221" t="s">
        <v>2035</v>
      </c>
      <c r="G233" s="222" t="s">
        <v>189</v>
      </c>
      <c r="H233" s="223">
        <v>3</v>
      </c>
      <c r="I233" s="224"/>
      <c r="J233" s="225">
        <f>ROUND(I233*H233,2)</f>
        <v>0</v>
      </c>
      <c r="K233" s="226"/>
      <c r="L233" s="46"/>
      <c r="M233" s="227" t="s">
        <v>1</v>
      </c>
      <c r="N233" s="228" t="s">
        <v>44</v>
      </c>
      <c r="O233" s="93"/>
      <c r="P233" s="229">
        <f>O233*H233</f>
        <v>0</v>
      </c>
      <c r="Q233" s="229">
        <v>0</v>
      </c>
      <c r="R233" s="229">
        <f>Q233*H233</f>
        <v>0</v>
      </c>
      <c r="S233" s="229">
        <v>0</v>
      </c>
      <c r="T233" s="230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31" t="s">
        <v>145</v>
      </c>
      <c r="AT233" s="231" t="s">
        <v>141</v>
      </c>
      <c r="AU233" s="231" t="s">
        <v>86</v>
      </c>
      <c r="AY233" s="19" t="s">
        <v>140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9" t="s">
        <v>86</v>
      </c>
      <c r="BK233" s="232">
        <f>ROUND(I233*H233,2)</f>
        <v>0</v>
      </c>
      <c r="BL233" s="19" t="s">
        <v>145</v>
      </c>
      <c r="BM233" s="231" t="s">
        <v>1474</v>
      </c>
    </row>
    <row r="234" s="2" customFormat="1" ht="21.75" customHeight="1">
      <c r="A234" s="40"/>
      <c r="B234" s="41"/>
      <c r="C234" s="219" t="s">
        <v>651</v>
      </c>
      <c r="D234" s="219" t="s">
        <v>141</v>
      </c>
      <c r="E234" s="220" t="s">
        <v>2036</v>
      </c>
      <c r="F234" s="221" t="s">
        <v>2037</v>
      </c>
      <c r="G234" s="222" t="s">
        <v>899</v>
      </c>
      <c r="H234" s="223">
        <v>1</v>
      </c>
      <c r="I234" s="224"/>
      <c r="J234" s="225">
        <f>ROUND(I234*H234,2)</f>
        <v>0</v>
      </c>
      <c r="K234" s="226"/>
      <c r="L234" s="46"/>
      <c r="M234" s="227" t="s">
        <v>1</v>
      </c>
      <c r="N234" s="228" t="s">
        <v>44</v>
      </c>
      <c r="O234" s="93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31" t="s">
        <v>145</v>
      </c>
      <c r="AT234" s="231" t="s">
        <v>141</v>
      </c>
      <c r="AU234" s="231" t="s">
        <v>86</v>
      </c>
      <c r="AY234" s="19" t="s">
        <v>140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9" t="s">
        <v>86</v>
      </c>
      <c r="BK234" s="232">
        <f>ROUND(I234*H234,2)</f>
        <v>0</v>
      </c>
      <c r="BL234" s="19" t="s">
        <v>145</v>
      </c>
      <c r="BM234" s="231" t="s">
        <v>1479</v>
      </c>
    </row>
    <row r="235" s="2" customFormat="1" ht="16.5" customHeight="1">
      <c r="A235" s="40"/>
      <c r="B235" s="41"/>
      <c r="C235" s="219" t="s">
        <v>655</v>
      </c>
      <c r="D235" s="219" t="s">
        <v>141</v>
      </c>
      <c r="E235" s="220" t="s">
        <v>2038</v>
      </c>
      <c r="F235" s="221" t="s">
        <v>2039</v>
      </c>
      <c r="G235" s="222" t="s">
        <v>899</v>
      </c>
      <c r="H235" s="223">
        <v>3</v>
      </c>
      <c r="I235" s="224"/>
      <c r="J235" s="225">
        <f>ROUND(I235*H235,2)</f>
        <v>0</v>
      </c>
      <c r="K235" s="226"/>
      <c r="L235" s="46"/>
      <c r="M235" s="227" t="s">
        <v>1</v>
      </c>
      <c r="N235" s="228" t="s">
        <v>44</v>
      </c>
      <c r="O235" s="93"/>
      <c r="P235" s="229">
        <f>O235*H235</f>
        <v>0</v>
      </c>
      <c r="Q235" s="229">
        <v>0</v>
      </c>
      <c r="R235" s="229">
        <f>Q235*H235</f>
        <v>0</v>
      </c>
      <c r="S235" s="229">
        <v>0</v>
      </c>
      <c r="T235" s="230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31" t="s">
        <v>145</v>
      </c>
      <c r="AT235" s="231" t="s">
        <v>141</v>
      </c>
      <c r="AU235" s="231" t="s">
        <v>86</v>
      </c>
      <c r="AY235" s="19" t="s">
        <v>140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9" t="s">
        <v>86</v>
      </c>
      <c r="BK235" s="232">
        <f>ROUND(I235*H235,2)</f>
        <v>0</v>
      </c>
      <c r="BL235" s="19" t="s">
        <v>145</v>
      </c>
      <c r="BM235" s="231" t="s">
        <v>1483</v>
      </c>
    </row>
    <row r="236" s="2" customFormat="1" ht="16.5" customHeight="1">
      <c r="A236" s="40"/>
      <c r="B236" s="41"/>
      <c r="C236" s="219" t="s">
        <v>659</v>
      </c>
      <c r="D236" s="219" t="s">
        <v>141</v>
      </c>
      <c r="E236" s="220" t="s">
        <v>2040</v>
      </c>
      <c r="F236" s="221" t="s">
        <v>2041</v>
      </c>
      <c r="G236" s="222" t="s">
        <v>899</v>
      </c>
      <c r="H236" s="223">
        <v>3</v>
      </c>
      <c r="I236" s="224"/>
      <c r="J236" s="225">
        <f>ROUND(I236*H236,2)</f>
        <v>0</v>
      </c>
      <c r="K236" s="226"/>
      <c r="L236" s="46"/>
      <c r="M236" s="227" t="s">
        <v>1</v>
      </c>
      <c r="N236" s="228" t="s">
        <v>44</v>
      </c>
      <c r="O236" s="93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1" t="s">
        <v>145</v>
      </c>
      <c r="AT236" s="231" t="s">
        <v>141</v>
      </c>
      <c r="AU236" s="231" t="s">
        <v>86</v>
      </c>
      <c r="AY236" s="19" t="s">
        <v>140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9" t="s">
        <v>86</v>
      </c>
      <c r="BK236" s="232">
        <f>ROUND(I236*H236,2)</f>
        <v>0</v>
      </c>
      <c r="BL236" s="19" t="s">
        <v>145</v>
      </c>
      <c r="BM236" s="231" t="s">
        <v>1492</v>
      </c>
    </row>
    <row r="237" s="2" customFormat="1" ht="21.75" customHeight="1">
      <c r="A237" s="40"/>
      <c r="B237" s="41"/>
      <c r="C237" s="219" t="s">
        <v>663</v>
      </c>
      <c r="D237" s="219" t="s">
        <v>141</v>
      </c>
      <c r="E237" s="220" t="s">
        <v>2042</v>
      </c>
      <c r="F237" s="221" t="s">
        <v>2043</v>
      </c>
      <c r="G237" s="222" t="s">
        <v>899</v>
      </c>
      <c r="H237" s="223">
        <v>3</v>
      </c>
      <c r="I237" s="224"/>
      <c r="J237" s="225">
        <f>ROUND(I237*H237,2)</f>
        <v>0</v>
      </c>
      <c r="K237" s="226"/>
      <c r="L237" s="46"/>
      <c r="M237" s="227" t="s">
        <v>1</v>
      </c>
      <c r="N237" s="228" t="s">
        <v>44</v>
      </c>
      <c r="O237" s="93"/>
      <c r="P237" s="229">
        <f>O237*H237</f>
        <v>0</v>
      </c>
      <c r="Q237" s="229">
        <v>0</v>
      </c>
      <c r="R237" s="229">
        <f>Q237*H237</f>
        <v>0</v>
      </c>
      <c r="S237" s="229">
        <v>0</v>
      </c>
      <c r="T237" s="230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31" t="s">
        <v>145</v>
      </c>
      <c r="AT237" s="231" t="s">
        <v>141</v>
      </c>
      <c r="AU237" s="231" t="s">
        <v>86</v>
      </c>
      <c r="AY237" s="19" t="s">
        <v>140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9" t="s">
        <v>86</v>
      </c>
      <c r="BK237" s="232">
        <f>ROUND(I237*H237,2)</f>
        <v>0</v>
      </c>
      <c r="BL237" s="19" t="s">
        <v>145</v>
      </c>
      <c r="BM237" s="231" t="s">
        <v>1496</v>
      </c>
    </row>
    <row r="238" s="2" customFormat="1" ht="16.5" customHeight="1">
      <c r="A238" s="40"/>
      <c r="B238" s="41"/>
      <c r="C238" s="219" t="s">
        <v>667</v>
      </c>
      <c r="D238" s="219" t="s">
        <v>141</v>
      </c>
      <c r="E238" s="220" t="s">
        <v>2044</v>
      </c>
      <c r="F238" s="221" t="s">
        <v>2045</v>
      </c>
      <c r="G238" s="222" t="s">
        <v>899</v>
      </c>
      <c r="H238" s="223">
        <v>10</v>
      </c>
      <c r="I238" s="224"/>
      <c r="J238" s="225">
        <f>ROUND(I238*H238,2)</f>
        <v>0</v>
      </c>
      <c r="K238" s="226"/>
      <c r="L238" s="46"/>
      <c r="M238" s="227" t="s">
        <v>1</v>
      </c>
      <c r="N238" s="228" t="s">
        <v>44</v>
      </c>
      <c r="O238" s="93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31" t="s">
        <v>145</v>
      </c>
      <c r="AT238" s="231" t="s">
        <v>141</v>
      </c>
      <c r="AU238" s="231" t="s">
        <v>86</v>
      </c>
      <c r="AY238" s="19" t="s">
        <v>140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9" t="s">
        <v>86</v>
      </c>
      <c r="BK238" s="232">
        <f>ROUND(I238*H238,2)</f>
        <v>0</v>
      </c>
      <c r="BL238" s="19" t="s">
        <v>145</v>
      </c>
      <c r="BM238" s="231" t="s">
        <v>1501</v>
      </c>
    </row>
    <row r="239" s="2" customFormat="1" ht="16.5" customHeight="1">
      <c r="A239" s="40"/>
      <c r="B239" s="41"/>
      <c r="C239" s="219" t="s">
        <v>671</v>
      </c>
      <c r="D239" s="219" t="s">
        <v>141</v>
      </c>
      <c r="E239" s="220" t="s">
        <v>2046</v>
      </c>
      <c r="F239" s="221" t="s">
        <v>2047</v>
      </c>
      <c r="G239" s="222" t="s">
        <v>899</v>
      </c>
      <c r="H239" s="223">
        <v>3</v>
      </c>
      <c r="I239" s="224"/>
      <c r="J239" s="225">
        <f>ROUND(I239*H239,2)</f>
        <v>0</v>
      </c>
      <c r="K239" s="226"/>
      <c r="L239" s="46"/>
      <c r="M239" s="227" t="s">
        <v>1</v>
      </c>
      <c r="N239" s="228" t="s">
        <v>44</v>
      </c>
      <c r="O239" s="93"/>
      <c r="P239" s="229">
        <f>O239*H239</f>
        <v>0</v>
      </c>
      <c r="Q239" s="229">
        <v>0</v>
      </c>
      <c r="R239" s="229">
        <f>Q239*H239</f>
        <v>0</v>
      </c>
      <c r="S239" s="229">
        <v>0</v>
      </c>
      <c r="T239" s="230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31" t="s">
        <v>145</v>
      </c>
      <c r="AT239" s="231" t="s">
        <v>141</v>
      </c>
      <c r="AU239" s="231" t="s">
        <v>86</v>
      </c>
      <c r="AY239" s="19" t="s">
        <v>140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9" t="s">
        <v>86</v>
      </c>
      <c r="BK239" s="232">
        <f>ROUND(I239*H239,2)</f>
        <v>0</v>
      </c>
      <c r="BL239" s="19" t="s">
        <v>145</v>
      </c>
      <c r="BM239" s="231" t="s">
        <v>2048</v>
      </c>
    </row>
    <row r="240" s="2" customFormat="1" ht="16.5" customHeight="1">
      <c r="A240" s="40"/>
      <c r="B240" s="41"/>
      <c r="C240" s="219" t="s">
        <v>677</v>
      </c>
      <c r="D240" s="219" t="s">
        <v>141</v>
      </c>
      <c r="E240" s="220" t="s">
        <v>2049</v>
      </c>
      <c r="F240" s="221" t="s">
        <v>2050</v>
      </c>
      <c r="G240" s="222" t="s">
        <v>899</v>
      </c>
      <c r="H240" s="223">
        <v>3</v>
      </c>
      <c r="I240" s="224"/>
      <c r="J240" s="225">
        <f>ROUND(I240*H240,2)</f>
        <v>0</v>
      </c>
      <c r="K240" s="226"/>
      <c r="L240" s="46"/>
      <c r="M240" s="227" t="s">
        <v>1</v>
      </c>
      <c r="N240" s="228" t="s">
        <v>44</v>
      </c>
      <c r="O240" s="93"/>
      <c r="P240" s="229">
        <f>O240*H240</f>
        <v>0</v>
      </c>
      <c r="Q240" s="229">
        <v>0</v>
      </c>
      <c r="R240" s="229">
        <f>Q240*H240</f>
        <v>0</v>
      </c>
      <c r="S240" s="229">
        <v>0</v>
      </c>
      <c r="T240" s="230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31" t="s">
        <v>145</v>
      </c>
      <c r="AT240" s="231" t="s">
        <v>141</v>
      </c>
      <c r="AU240" s="231" t="s">
        <v>86</v>
      </c>
      <c r="AY240" s="19" t="s">
        <v>140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9" t="s">
        <v>86</v>
      </c>
      <c r="BK240" s="232">
        <f>ROUND(I240*H240,2)</f>
        <v>0</v>
      </c>
      <c r="BL240" s="19" t="s">
        <v>145</v>
      </c>
      <c r="BM240" s="231" t="s">
        <v>2051</v>
      </c>
    </row>
    <row r="241" s="2" customFormat="1" ht="16.5" customHeight="1">
      <c r="A241" s="40"/>
      <c r="B241" s="41"/>
      <c r="C241" s="219" t="s">
        <v>683</v>
      </c>
      <c r="D241" s="219" t="s">
        <v>141</v>
      </c>
      <c r="E241" s="220" t="s">
        <v>2052</v>
      </c>
      <c r="F241" s="221" t="s">
        <v>2053</v>
      </c>
      <c r="G241" s="222" t="s">
        <v>899</v>
      </c>
      <c r="H241" s="223">
        <v>4</v>
      </c>
      <c r="I241" s="224"/>
      <c r="J241" s="225">
        <f>ROUND(I241*H241,2)</f>
        <v>0</v>
      </c>
      <c r="K241" s="226"/>
      <c r="L241" s="46"/>
      <c r="M241" s="227" t="s">
        <v>1</v>
      </c>
      <c r="N241" s="228" t="s">
        <v>44</v>
      </c>
      <c r="O241" s="93"/>
      <c r="P241" s="229">
        <f>O241*H241</f>
        <v>0</v>
      </c>
      <c r="Q241" s="229">
        <v>0</v>
      </c>
      <c r="R241" s="229">
        <f>Q241*H241</f>
        <v>0</v>
      </c>
      <c r="S241" s="229">
        <v>0</v>
      </c>
      <c r="T241" s="230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31" t="s">
        <v>145</v>
      </c>
      <c r="AT241" s="231" t="s">
        <v>141</v>
      </c>
      <c r="AU241" s="231" t="s">
        <v>86</v>
      </c>
      <c r="AY241" s="19" t="s">
        <v>140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9" t="s">
        <v>86</v>
      </c>
      <c r="BK241" s="232">
        <f>ROUND(I241*H241,2)</f>
        <v>0</v>
      </c>
      <c r="BL241" s="19" t="s">
        <v>145</v>
      </c>
      <c r="BM241" s="231" t="s">
        <v>2054</v>
      </c>
    </row>
    <row r="242" s="2" customFormat="1" ht="16.5" customHeight="1">
      <c r="A242" s="40"/>
      <c r="B242" s="41"/>
      <c r="C242" s="219" t="s">
        <v>687</v>
      </c>
      <c r="D242" s="219" t="s">
        <v>141</v>
      </c>
      <c r="E242" s="220" t="s">
        <v>2055</v>
      </c>
      <c r="F242" s="221" t="s">
        <v>2056</v>
      </c>
      <c r="G242" s="222" t="s">
        <v>899</v>
      </c>
      <c r="H242" s="223">
        <v>15</v>
      </c>
      <c r="I242" s="224"/>
      <c r="J242" s="225">
        <f>ROUND(I242*H242,2)</f>
        <v>0</v>
      </c>
      <c r="K242" s="226"/>
      <c r="L242" s="46"/>
      <c r="M242" s="227" t="s">
        <v>1</v>
      </c>
      <c r="N242" s="228" t="s">
        <v>44</v>
      </c>
      <c r="O242" s="93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31" t="s">
        <v>145</v>
      </c>
      <c r="AT242" s="231" t="s">
        <v>141</v>
      </c>
      <c r="AU242" s="231" t="s">
        <v>86</v>
      </c>
      <c r="AY242" s="19" t="s">
        <v>140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9" t="s">
        <v>86</v>
      </c>
      <c r="BK242" s="232">
        <f>ROUND(I242*H242,2)</f>
        <v>0</v>
      </c>
      <c r="BL242" s="19" t="s">
        <v>145</v>
      </c>
      <c r="BM242" s="231" t="s">
        <v>2057</v>
      </c>
    </row>
    <row r="243" s="12" customFormat="1" ht="22.8" customHeight="1">
      <c r="A243" s="12"/>
      <c r="B243" s="205"/>
      <c r="C243" s="206"/>
      <c r="D243" s="207" t="s">
        <v>78</v>
      </c>
      <c r="E243" s="233" t="s">
        <v>2058</v>
      </c>
      <c r="F243" s="233" t="s">
        <v>2059</v>
      </c>
      <c r="G243" s="206"/>
      <c r="H243" s="206"/>
      <c r="I243" s="209"/>
      <c r="J243" s="234">
        <f>BK243</f>
        <v>0</v>
      </c>
      <c r="K243" s="206"/>
      <c r="L243" s="211"/>
      <c r="M243" s="212"/>
      <c r="N243" s="213"/>
      <c r="O243" s="213"/>
      <c r="P243" s="214">
        <f>SUM(P244:P250)</f>
        <v>0</v>
      </c>
      <c r="Q243" s="213"/>
      <c r="R243" s="214">
        <f>SUM(R244:R250)</f>
        <v>0</v>
      </c>
      <c r="S243" s="213"/>
      <c r="T243" s="215">
        <f>SUM(T244:T250)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6" t="s">
        <v>86</v>
      </c>
      <c r="AT243" s="217" t="s">
        <v>78</v>
      </c>
      <c r="AU243" s="217" t="s">
        <v>86</v>
      </c>
      <c r="AY243" s="216" t="s">
        <v>140</v>
      </c>
      <c r="BK243" s="218">
        <f>SUM(BK244:BK250)</f>
        <v>0</v>
      </c>
    </row>
    <row r="244" s="2" customFormat="1" ht="16.5" customHeight="1">
      <c r="A244" s="40"/>
      <c r="B244" s="41"/>
      <c r="C244" s="219" t="s">
        <v>691</v>
      </c>
      <c r="D244" s="219" t="s">
        <v>141</v>
      </c>
      <c r="E244" s="220" t="s">
        <v>2060</v>
      </c>
      <c r="F244" s="221" t="s">
        <v>2061</v>
      </c>
      <c r="G244" s="222" t="s">
        <v>289</v>
      </c>
      <c r="H244" s="223">
        <v>10</v>
      </c>
      <c r="I244" s="224"/>
      <c r="J244" s="225">
        <f>ROUND(I244*H244,2)</f>
        <v>0</v>
      </c>
      <c r="K244" s="226"/>
      <c r="L244" s="46"/>
      <c r="M244" s="227" t="s">
        <v>1</v>
      </c>
      <c r="N244" s="228" t="s">
        <v>44</v>
      </c>
      <c r="O244" s="93"/>
      <c r="P244" s="229">
        <f>O244*H244</f>
        <v>0</v>
      </c>
      <c r="Q244" s="229">
        <v>0</v>
      </c>
      <c r="R244" s="229">
        <f>Q244*H244</f>
        <v>0</v>
      </c>
      <c r="S244" s="229">
        <v>0</v>
      </c>
      <c r="T244" s="230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31" t="s">
        <v>145</v>
      </c>
      <c r="AT244" s="231" t="s">
        <v>141</v>
      </c>
      <c r="AU244" s="231" t="s">
        <v>88</v>
      </c>
      <c r="AY244" s="19" t="s">
        <v>140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9" t="s">
        <v>86</v>
      </c>
      <c r="BK244" s="232">
        <f>ROUND(I244*H244,2)</f>
        <v>0</v>
      </c>
      <c r="BL244" s="19" t="s">
        <v>145</v>
      </c>
      <c r="BM244" s="231" t="s">
        <v>2062</v>
      </c>
    </row>
    <row r="245" s="2" customFormat="1" ht="16.5" customHeight="1">
      <c r="A245" s="40"/>
      <c r="B245" s="41"/>
      <c r="C245" s="219" t="s">
        <v>695</v>
      </c>
      <c r="D245" s="219" t="s">
        <v>141</v>
      </c>
      <c r="E245" s="220" t="s">
        <v>2063</v>
      </c>
      <c r="F245" s="221" t="s">
        <v>2064</v>
      </c>
      <c r="G245" s="222" t="s">
        <v>289</v>
      </c>
      <c r="H245" s="223">
        <v>6</v>
      </c>
      <c r="I245" s="224"/>
      <c r="J245" s="225">
        <f>ROUND(I245*H245,2)</f>
        <v>0</v>
      </c>
      <c r="K245" s="226"/>
      <c r="L245" s="46"/>
      <c r="M245" s="227" t="s">
        <v>1</v>
      </c>
      <c r="N245" s="228" t="s">
        <v>44</v>
      </c>
      <c r="O245" s="93"/>
      <c r="P245" s="229">
        <f>O245*H245</f>
        <v>0</v>
      </c>
      <c r="Q245" s="229">
        <v>0</v>
      </c>
      <c r="R245" s="229">
        <f>Q245*H245</f>
        <v>0</v>
      </c>
      <c r="S245" s="229">
        <v>0</v>
      </c>
      <c r="T245" s="230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31" t="s">
        <v>145</v>
      </c>
      <c r="AT245" s="231" t="s">
        <v>141</v>
      </c>
      <c r="AU245" s="231" t="s">
        <v>88</v>
      </c>
      <c r="AY245" s="19" t="s">
        <v>140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9" t="s">
        <v>86</v>
      </c>
      <c r="BK245" s="232">
        <f>ROUND(I245*H245,2)</f>
        <v>0</v>
      </c>
      <c r="BL245" s="19" t="s">
        <v>145</v>
      </c>
      <c r="BM245" s="231" t="s">
        <v>2065</v>
      </c>
    </row>
    <row r="246" s="2" customFormat="1" ht="16.5" customHeight="1">
      <c r="A246" s="40"/>
      <c r="B246" s="41"/>
      <c r="C246" s="219" t="s">
        <v>700</v>
      </c>
      <c r="D246" s="219" t="s">
        <v>141</v>
      </c>
      <c r="E246" s="220" t="s">
        <v>2066</v>
      </c>
      <c r="F246" s="221" t="s">
        <v>2067</v>
      </c>
      <c r="G246" s="222" t="s">
        <v>289</v>
      </c>
      <c r="H246" s="223">
        <v>6</v>
      </c>
      <c r="I246" s="224"/>
      <c r="J246" s="225">
        <f>ROUND(I246*H246,2)</f>
        <v>0</v>
      </c>
      <c r="K246" s="226"/>
      <c r="L246" s="46"/>
      <c r="M246" s="227" t="s">
        <v>1</v>
      </c>
      <c r="N246" s="228" t="s">
        <v>44</v>
      </c>
      <c r="O246" s="93"/>
      <c r="P246" s="229">
        <f>O246*H246</f>
        <v>0</v>
      </c>
      <c r="Q246" s="229">
        <v>0</v>
      </c>
      <c r="R246" s="229">
        <f>Q246*H246</f>
        <v>0</v>
      </c>
      <c r="S246" s="229">
        <v>0</v>
      </c>
      <c r="T246" s="230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31" t="s">
        <v>145</v>
      </c>
      <c r="AT246" s="231" t="s">
        <v>141</v>
      </c>
      <c r="AU246" s="231" t="s">
        <v>88</v>
      </c>
      <c r="AY246" s="19" t="s">
        <v>140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9" t="s">
        <v>86</v>
      </c>
      <c r="BK246" s="232">
        <f>ROUND(I246*H246,2)</f>
        <v>0</v>
      </c>
      <c r="BL246" s="19" t="s">
        <v>145</v>
      </c>
      <c r="BM246" s="231" t="s">
        <v>2068</v>
      </c>
    </row>
    <row r="247" s="2" customFormat="1" ht="16.5" customHeight="1">
      <c r="A247" s="40"/>
      <c r="B247" s="41"/>
      <c r="C247" s="219" t="s">
        <v>704</v>
      </c>
      <c r="D247" s="219" t="s">
        <v>141</v>
      </c>
      <c r="E247" s="220" t="s">
        <v>2069</v>
      </c>
      <c r="F247" s="221" t="s">
        <v>2070</v>
      </c>
      <c r="G247" s="222" t="s">
        <v>289</v>
      </c>
      <c r="H247" s="223">
        <v>10</v>
      </c>
      <c r="I247" s="224"/>
      <c r="J247" s="225">
        <f>ROUND(I247*H247,2)</f>
        <v>0</v>
      </c>
      <c r="K247" s="226"/>
      <c r="L247" s="46"/>
      <c r="M247" s="227" t="s">
        <v>1</v>
      </c>
      <c r="N247" s="228" t="s">
        <v>44</v>
      </c>
      <c r="O247" s="93"/>
      <c r="P247" s="229">
        <f>O247*H247</f>
        <v>0</v>
      </c>
      <c r="Q247" s="229">
        <v>0</v>
      </c>
      <c r="R247" s="229">
        <f>Q247*H247</f>
        <v>0</v>
      </c>
      <c r="S247" s="229">
        <v>0</v>
      </c>
      <c r="T247" s="230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1" t="s">
        <v>145</v>
      </c>
      <c r="AT247" s="231" t="s">
        <v>141</v>
      </c>
      <c r="AU247" s="231" t="s">
        <v>88</v>
      </c>
      <c r="AY247" s="19" t="s">
        <v>140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9" t="s">
        <v>86</v>
      </c>
      <c r="BK247" s="232">
        <f>ROUND(I247*H247,2)</f>
        <v>0</v>
      </c>
      <c r="BL247" s="19" t="s">
        <v>145</v>
      </c>
      <c r="BM247" s="231" t="s">
        <v>2071</v>
      </c>
    </row>
    <row r="248" s="2" customFormat="1" ht="16.5" customHeight="1">
      <c r="A248" s="40"/>
      <c r="B248" s="41"/>
      <c r="C248" s="219" t="s">
        <v>708</v>
      </c>
      <c r="D248" s="219" t="s">
        <v>141</v>
      </c>
      <c r="E248" s="220" t="s">
        <v>2072</v>
      </c>
      <c r="F248" s="221" t="s">
        <v>2073</v>
      </c>
      <c r="G248" s="222" t="s">
        <v>289</v>
      </c>
      <c r="H248" s="223">
        <v>3</v>
      </c>
      <c r="I248" s="224"/>
      <c r="J248" s="225">
        <f>ROUND(I248*H248,2)</f>
        <v>0</v>
      </c>
      <c r="K248" s="226"/>
      <c r="L248" s="46"/>
      <c r="M248" s="227" t="s">
        <v>1</v>
      </c>
      <c r="N248" s="228" t="s">
        <v>44</v>
      </c>
      <c r="O248" s="93"/>
      <c r="P248" s="229">
        <f>O248*H248</f>
        <v>0</v>
      </c>
      <c r="Q248" s="229">
        <v>0</v>
      </c>
      <c r="R248" s="229">
        <f>Q248*H248</f>
        <v>0</v>
      </c>
      <c r="S248" s="229">
        <v>0</v>
      </c>
      <c r="T248" s="230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31" t="s">
        <v>145</v>
      </c>
      <c r="AT248" s="231" t="s">
        <v>141</v>
      </c>
      <c r="AU248" s="231" t="s">
        <v>88</v>
      </c>
      <c r="AY248" s="19" t="s">
        <v>140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9" t="s">
        <v>86</v>
      </c>
      <c r="BK248" s="232">
        <f>ROUND(I248*H248,2)</f>
        <v>0</v>
      </c>
      <c r="BL248" s="19" t="s">
        <v>145</v>
      </c>
      <c r="BM248" s="231" t="s">
        <v>2074</v>
      </c>
    </row>
    <row r="249" s="2" customFormat="1" ht="16.5" customHeight="1">
      <c r="A249" s="40"/>
      <c r="B249" s="41"/>
      <c r="C249" s="219" t="s">
        <v>714</v>
      </c>
      <c r="D249" s="219" t="s">
        <v>141</v>
      </c>
      <c r="E249" s="220" t="s">
        <v>2075</v>
      </c>
      <c r="F249" s="221" t="s">
        <v>2076</v>
      </c>
      <c r="G249" s="222" t="s">
        <v>289</v>
      </c>
      <c r="H249" s="223">
        <v>10</v>
      </c>
      <c r="I249" s="224"/>
      <c r="J249" s="225">
        <f>ROUND(I249*H249,2)</f>
        <v>0</v>
      </c>
      <c r="K249" s="226"/>
      <c r="L249" s="46"/>
      <c r="M249" s="227" t="s">
        <v>1</v>
      </c>
      <c r="N249" s="228" t="s">
        <v>44</v>
      </c>
      <c r="O249" s="93"/>
      <c r="P249" s="229">
        <f>O249*H249</f>
        <v>0</v>
      </c>
      <c r="Q249" s="229">
        <v>0</v>
      </c>
      <c r="R249" s="229">
        <f>Q249*H249</f>
        <v>0</v>
      </c>
      <c r="S249" s="229">
        <v>0</v>
      </c>
      <c r="T249" s="230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31" t="s">
        <v>145</v>
      </c>
      <c r="AT249" s="231" t="s">
        <v>141</v>
      </c>
      <c r="AU249" s="231" t="s">
        <v>88</v>
      </c>
      <c r="AY249" s="19" t="s">
        <v>140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9" t="s">
        <v>86</v>
      </c>
      <c r="BK249" s="232">
        <f>ROUND(I249*H249,2)</f>
        <v>0</v>
      </c>
      <c r="BL249" s="19" t="s">
        <v>145</v>
      </c>
      <c r="BM249" s="231" t="s">
        <v>2077</v>
      </c>
    </row>
    <row r="250" s="2" customFormat="1" ht="16.5" customHeight="1">
      <c r="A250" s="40"/>
      <c r="B250" s="41"/>
      <c r="C250" s="219" t="s">
        <v>719</v>
      </c>
      <c r="D250" s="219" t="s">
        <v>141</v>
      </c>
      <c r="E250" s="220" t="s">
        <v>2078</v>
      </c>
      <c r="F250" s="221" t="s">
        <v>2079</v>
      </c>
      <c r="G250" s="222" t="s">
        <v>1854</v>
      </c>
      <c r="H250" s="314"/>
      <c r="I250" s="224"/>
      <c r="J250" s="225">
        <f>ROUND(I250*H250,2)</f>
        <v>0</v>
      </c>
      <c r="K250" s="226"/>
      <c r="L250" s="46"/>
      <c r="M250" s="227" t="s">
        <v>1</v>
      </c>
      <c r="N250" s="228" t="s">
        <v>44</v>
      </c>
      <c r="O250" s="93"/>
      <c r="P250" s="229">
        <f>O250*H250</f>
        <v>0</v>
      </c>
      <c r="Q250" s="229">
        <v>0</v>
      </c>
      <c r="R250" s="229">
        <f>Q250*H250</f>
        <v>0</v>
      </c>
      <c r="S250" s="229">
        <v>0</v>
      </c>
      <c r="T250" s="230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31" t="s">
        <v>145</v>
      </c>
      <c r="AT250" s="231" t="s">
        <v>141</v>
      </c>
      <c r="AU250" s="231" t="s">
        <v>88</v>
      </c>
      <c r="AY250" s="19" t="s">
        <v>140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9" t="s">
        <v>86</v>
      </c>
      <c r="BK250" s="232">
        <f>ROUND(I250*H250,2)</f>
        <v>0</v>
      </c>
      <c r="BL250" s="19" t="s">
        <v>145</v>
      </c>
      <c r="BM250" s="231" t="s">
        <v>2080</v>
      </c>
    </row>
    <row r="251" s="12" customFormat="1" ht="22.8" customHeight="1">
      <c r="A251" s="12"/>
      <c r="B251" s="205"/>
      <c r="C251" s="206"/>
      <c r="D251" s="207" t="s">
        <v>78</v>
      </c>
      <c r="E251" s="233" t="s">
        <v>2081</v>
      </c>
      <c r="F251" s="233" t="s">
        <v>2082</v>
      </c>
      <c r="G251" s="206"/>
      <c r="H251" s="206"/>
      <c r="I251" s="209"/>
      <c r="J251" s="234">
        <f>BK251</f>
        <v>0</v>
      </c>
      <c r="K251" s="206"/>
      <c r="L251" s="211"/>
      <c r="M251" s="212"/>
      <c r="N251" s="213"/>
      <c r="O251" s="213"/>
      <c r="P251" s="214">
        <f>SUM(P252:P269)</f>
        <v>0</v>
      </c>
      <c r="Q251" s="213"/>
      <c r="R251" s="214">
        <f>SUM(R252:R269)</f>
        <v>0.070000000000000007</v>
      </c>
      <c r="S251" s="213"/>
      <c r="T251" s="215">
        <f>SUM(T252:T269)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6" t="s">
        <v>86</v>
      </c>
      <c r="AT251" s="217" t="s">
        <v>78</v>
      </c>
      <c r="AU251" s="217" t="s">
        <v>86</v>
      </c>
      <c r="AY251" s="216" t="s">
        <v>140</v>
      </c>
      <c r="BK251" s="218">
        <f>SUM(BK252:BK269)</f>
        <v>0</v>
      </c>
    </row>
    <row r="252" s="2" customFormat="1" ht="21.75" customHeight="1">
      <c r="A252" s="40"/>
      <c r="B252" s="41"/>
      <c r="C252" s="219" t="s">
        <v>724</v>
      </c>
      <c r="D252" s="219" t="s">
        <v>141</v>
      </c>
      <c r="E252" s="220" t="s">
        <v>2083</v>
      </c>
      <c r="F252" s="221" t="s">
        <v>2084</v>
      </c>
      <c r="G252" s="222" t="s">
        <v>899</v>
      </c>
      <c r="H252" s="223">
        <v>3</v>
      </c>
      <c r="I252" s="224"/>
      <c r="J252" s="225">
        <f>ROUND(I252*H252,2)</f>
        <v>0</v>
      </c>
      <c r="K252" s="226"/>
      <c r="L252" s="46"/>
      <c r="M252" s="227" t="s">
        <v>1</v>
      </c>
      <c r="N252" s="228" t="s">
        <v>44</v>
      </c>
      <c r="O252" s="93"/>
      <c r="P252" s="229">
        <f>O252*H252</f>
        <v>0</v>
      </c>
      <c r="Q252" s="229">
        <v>0</v>
      </c>
      <c r="R252" s="229">
        <f>Q252*H252</f>
        <v>0</v>
      </c>
      <c r="S252" s="229">
        <v>0</v>
      </c>
      <c r="T252" s="230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31" t="s">
        <v>145</v>
      </c>
      <c r="AT252" s="231" t="s">
        <v>141</v>
      </c>
      <c r="AU252" s="231" t="s">
        <v>88</v>
      </c>
      <c r="AY252" s="19" t="s">
        <v>140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9" t="s">
        <v>86</v>
      </c>
      <c r="BK252" s="232">
        <f>ROUND(I252*H252,2)</f>
        <v>0</v>
      </c>
      <c r="BL252" s="19" t="s">
        <v>145</v>
      </c>
      <c r="BM252" s="231" t="s">
        <v>2085</v>
      </c>
    </row>
    <row r="253" s="2" customFormat="1" ht="16.5" customHeight="1">
      <c r="A253" s="40"/>
      <c r="B253" s="41"/>
      <c r="C253" s="219" t="s">
        <v>729</v>
      </c>
      <c r="D253" s="219" t="s">
        <v>141</v>
      </c>
      <c r="E253" s="220" t="s">
        <v>2086</v>
      </c>
      <c r="F253" s="221" t="s">
        <v>2087</v>
      </c>
      <c r="G253" s="222" t="s">
        <v>899</v>
      </c>
      <c r="H253" s="223">
        <v>3</v>
      </c>
      <c r="I253" s="224"/>
      <c r="J253" s="225">
        <f>ROUND(I253*H253,2)</f>
        <v>0</v>
      </c>
      <c r="K253" s="226"/>
      <c r="L253" s="46"/>
      <c r="M253" s="227" t="s">
        <v>1</v>
      </c>
      <c r="N253" s="228" t="s">
        <v>44</v>
      </c>
      <c r="O253" s="93"/>
      <c r="P253" s="229">
        <f>O253*H253</f>
        <v>0</v>
      </c>
      <c r="Q253" s="229">
        <v>0</v>
      </c>
      <c r="R253" s="229">
        <f>Q253*H253</f>
        <v>0</v>
      </c>
      <c r="S253" s="229">
        <v>0</v>
      </c>
      <c r="T253" s="230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31" t="s">
        <v>145</v>
      </c>
      <c r="AT253" s="231" t="s">
        <v>141</v>
      </c>
      <c r="AU253" s="231" t="s">
        <v>88</v>
      </c>
      <c r="AY253" s="19" t="s">
        <v>140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9" t="s">
        <v>86</v>
      </c>
      <c r="BK253" s="232">
        <f>ROUND(I253*H253,2)</f>
        <v>0</v>
      </c>
      <c r="BL253" s="19" t="s">
        <v>145</v>
      </c>
      <c r="BM253" s="231" t="s">
        <v>2088</v>
      </c>
    </row>
    <row r="254" s="2" customFormat="1" ht="16.5" customHeight="1">
      <c r="A254" s="40"/>
      <c r="B254" s="41"/>
      <c r="C254" s="219" t="s">
        <v>734</v>
      </c>
      <c r="D254" s="219" t="s">
        <v>141</v>
      </c>
      <c r="E254" s="220" t="s">
        <v>2089</v>
      </c>
      <c r="F254" s="221" t="s">
        <v>2090</v>
      </c>
      <c r="G254" s="222" t="s">
        <v>899</v>
      </c>
      <c r="H254" s="223">
        <v>3</v>
      </c>
      <c r="I254" s="224"/>
      <c r="J254" s="225">
        <f>ROUND(I254*H254,2)</f>
        <v>0</v>
      </c>
      <c r="K254" s="226"/>
      <c r="L254" s="46"/>
      <c r="M254" s="227" t="s">
        <v>1</v>
      </c>
      <c r="N254" s="228" t="s">
        <v>44</v>
      </c>
      <c r="O254" s="93"/>
      <c r="P254" s="229">
        <f>O254*H254</f>
        <v>0</v>
      </c>
      <c r="Q254" s="229">
        <v>0</v>
      </c>
      <c r="R254" s="229">
        <f>Q254*H254</f>
        <v>0</v>
      </c>
      <c r="S254" s="229">
        <v>0</v>
      </c>
      <c r="T254" s="230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31" t="s">
        <v>145</v>
      </c>
      <c r="AT254" s="231" t="s">
        <v>141</v>
      </c>
      <c r="AU254" s="231" t="s">
        <v>88</v>
      </c>
      <c r="AY254" s="19" t="s">
        <v>140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9" t="s">
        <v>86</v>
      </c>
      <c r="BK254" s="232">
        <f>ROUND(I254*H254,2)</f>
        <v>0</v>
      </c>
      <c r="BL254" s="19" t="s">
        <v>145</v>
      </c>
      <c r="BM254" s="231" t="s">
        <v>2091</v>
      </c>
    </row>
    <row r="255" s="2" customFormat="1" ht="16.5" customHeight="1">
      <c r="A255" s="40"/>
      <c r="B255" s="41"/>
      <c r="C255" s="219" t="s">
        <v>740</v>
      </c>
      <c r="D255" s="219" t="s">
        <v>141</v>
      </c>
      <c r="E255" s="220" t="s">
        <v>2092</v>
      </c>
      <c r="F255" s="221" t="s">
        <v>2093</v>
      </c>
      <c r="G255" s="222" t="s">
        <v>899</v>
      </c>
      <c r="H255" s="223">
        <v>3</v>
      </c>
      <c r="I255" s="224"/>
      <c r="J255" s="225">
        <f>ROUND(I255*H255,2)</f>
        <v>0</v>
      </c>
      <c r="K255" s="226"/>
      <c r="L255" s="46"/>
      <c r="M255" s="227" t="s">
        <v>1</v>
      </c>
      <c r="N255" s="228" t="s">
        <v>44</v>
      </c>
      <c r="O255" s="93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31" t="s">
        <v>145</v>
      </c>
      <c r="AT255" s="231" t="s">
        <v>141</v>
      </c>
      <c r="AU255" s="231" t="s">
        <v>88</v>
      </c>
      <c r="AY255" s="19" t="s">
        <v>140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9" t="s">
        <v>86</v>
      </c>
      <c r="BK255" s="232">
        <f>ROUND(I255*H255,2)</f>
        <v>0</v>
      </c>
      <c r="BL255" s="19" t="s">
        <v>145</v>
      </c>
      <c r="BM255" s="231" t="s">
        <v>2094</v>
      </c>
    </row>
    <row r="256" s="2" customFormat="1" ht="16.5" customHeight="1">
      <c r="A256" s="40"/>
      <c r="B256" s="41"/>
      <c r="C256" s="219" t="s">
        <v>745</v>
      </c>
      <c r="D256" s="219" t="s">
        <v>141</v>
      </c>
      <c r="E256" s="220" t="s">
        <v>2095</v>
      </c>
      <c r="F256" s="221" t="s">
        <v>2096</v>
      </c>
      <c r="G256" s="222" t="s">
        <v>899</v>
      </c>
      <c r="H256" s="223">
        <v>3</v>
      </c>
      <c r="I256" s="224"/>
      <c r="J256" s="225">
        <f>ROUND(I256*H256,2)</f>
        <v>0</v>
      </c>
      <c r="K256" s="226"/>
      <c r="L256" s="46"/>
      <c r="M256" s="227" t="s">
        <v>1</v>
      </c>
      <c r="N256" s="228" t="s">
        <v>44</v>
      </c>
      <c r="O256" s="93"/>
      <c r="P256" s="229">
        <f>O256*H256</f>
        <v>0</v>
      </c>
      <c r="Q256" s="229">
        <v>0</v>
      </c>
      <c r="R256" s="229">
        <f>Q256*H256</f>
        <v>0</v>
      </c>
      <c r="S256" s="229">
        <v>0</v>
      </c>
      <c r="T256" s="230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31" t="s">
        <v>145</v>
      </c>
      <c r="AT256" s="231" t="s">
        <v>141</v>
      </c>
      <c r="AU256" s="231" t="s">
        <v>88</v>
      </c>
      <c r="AY256" s="19" t="s">
        <v>140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9" t="s">
        <v>86</v>
      </c>
      <c r="BK256" s="232">
        <f>ROUND(I256*H256,2)</f>
        <v>0</v>
      </c>
      <c r="BL256" s="19" t="s">
        <v>145</v>
      </c>
      <c r="BM256" s="231" t="s">
        <v>2097</v>
      </c>
    </row>
    <row r="257" s="2" customFormat="1" ht="16.5" customHeight="1">
      <c r="A257" s="40"/>
      <c r="B257" s="41"/>
      <c r="C257" s="219" t="s">
        <v>750</v>
      </c>
      <c r="D257" s="219" t="s">
        <v>141</v>
      </c>
      <c r="E257" s="220" t="s">
        <v>2098</v>
      </c>
      <c r="F257" s="221" t="s">
        <v>2099</v>
      </c>
      <c r="G257" s="222" t="s">
        <v>899</v>
      </c>
      <c r="H257" s="223">
        <v>6</v>
      </c>
      <c r="I257" s="224"/>
      <c r="J257" s="225">
        <f>ROUND(I257*H257,2)</f>
        <v>0</v>
      </c>
      <c r="K257" s="226"/>
      <c r="L257" s="46"/>
      <c r="M257" s="227" t="s">
        <v>1</v>
      </c>
      <c r="N257" s="228" t="s">
        <v>44</v>
      </c>
      <c r="O257" s="93"/>
      <c r="P257" s="229">
        <f>O257*H257</f>
        <v>0</v>
      </c>
      <c r="Q257" s="229">
        <v>0</v>
      </c>
      <c r="R257" s="229">
        <f>Q257*H257</f>
        <v>0</v>
      </c>
      <c r="S257" s="229">
        <v>0</v>
      </c>
      <c r="T257" s="230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31" t="s">
        <v>145</v>
      </c>
      <c r="AT257" s="231" t="s">
        <v>141</v>
      </c>
      <c r="AU257" s="231" t="s">
        <v>88</v>
      </c>
      <c r="AY257" s="19" t="s">
        <v>140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9" t="s">
        <v>86</v>
      </c>
      <c r="BK257" s="232">
        <f>ROUND(I257*H257,2)</f>
        <v>0</v>
      </c>
      <c r="BL257" s="19" t="s">
        <v>145</v>
      </c>
      <c r="BM257" s="231" t="s">
        <v>2100</v>
      </c>
    </row>
    <row r="258" s="2" customFormat="1" ht="16.5" customHeight="1">
      <c r="A258" s="40"/>
      <c r="B258" s="41"/>
      <c r="C258" s="219" t="s">
        <v>755</v>
      </c>
      <c r="D258" s="219" t="s">
        <v>141</v>
      </c>
      <c r="E258" s="220" t="s">
        <v>2101</v>
      </c>
      <c r="F258" s="221" t="s">
        <v>2102</v>
      </c>
      <c r="G258" s="222" t="s">
        <v>899</v>
      </c>
      <c r="H258" s="223">
        <v>3</v>
      </c>
      <c r="I258" s="224"/>
      <c r="J258" s="225">
        <f>ROUND(I258*H258,2)</f>
        <v>0</v>
      </c>
      <c r="K258" s="226"/>
      <c r="L258" s="46"/>
      <c r="M258" s="227" t="s">
        <v>1</v>
      </c>
      <c r="N258" s="228" t="s">
        <v>44</v>
      </c>
      <c r="O258" s="93"/>
      <c r="P258" s="229">
        <f>O258*H258</f>
        <v>0</v>
      </c>
      <c r="Q258" s="229">
        <v>0</v>
      </c>
      <c r="R258" s="229">
        <f>Q258*H258</f>
        <v>0</v>
      </c>
      <c r="S258" s="229">
        <v>0</v>
      </c>
      <c r="T258" s="230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31" t="s">
        <v>145</v>
      </c>
      <c r="AT258" s="231" t="s">
        <v>141</v>
      </c>
      <c r="AU258" s="231" t="s">
        <v>88</v>
      </c>
      <c r="AY258" s="19" t="s">
        <v>140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9" t="s">
        <v>86</v>
      </c>
      <c r="BK258" s="232">
        <f>ROUND(I258*H258,2)</f>
        <v>0</v>
      </c>
      <c r="BL258" s="19" t="s">
        <v>145</v>
      </c>
      <c r="BM258" s="231" t="s">
        <v>2103</v>
      </c>
    </row>
    <row r="259" s="2" customFormat="1" ht="16.5" customHeight="1">
      <c r="A259" s="40"/>
      <c r="B259" s="41"/>
      <c r="C259" s="219" t="s">
        <v>761</v>
      </c>
      <c r="D259" s="219" t="s">
        <v>141</v>
      </c>
      <c r="E259" s="220" t="s">
        <v>2104</v>
      </c>
      <c r="F259" s="221" t="s">
        <v>2105</v>
      </c>
      <c r="G259" s="222" t="s">
        <v>899</v>
      </c>
      <c r="H259" s="223">
        <v>3</v>
      </c>
      <c r="I259" s="224"/>
      <c r="J259" s="225">
        <f>ROUND(I259*H259,2)</f>
        <v>0</v>
      </c>
      <c r="K259" s="226"/>
      <c r="L259" s="46"/>
      <c r="M259" s="227" t="s">
        <v>1</v>
      </c>
      <c r="N259" s="228" t="s">
        <v>44</v>
      </c>
      <c r="O259" s="93"/>
      <c r="P259" s="229">
        <f>O259*H259</f>
        <v>0</v>
      </c>
      <c r="Q259" s="229">
        <v>0</v>
      </c>
      <c r="R259" s="229">
        <f>Q259*H259</f>
        <v>0</v>
      </c>
      <c r="S259" s="229">
        <v>0</v>
      </c>
      <c r="T259" s="230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31" t="s">
        <v>145</v>
      </c>
      <c r="AT259" s="231" t="s">
        <v>141</v>
      </c>
      <c r="AU259" s="231" t="s">
        <v>88</v>
      </c>
      <c r="AY259" s="19" t="s">
        <v>140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9" t="s">
        <v>86</v>
      </c>
      <c r="BK259" s="232">
        <f>ROUND(I259*H259,2)</f>
        <v>0</v>
      </c>
      <c r="BL259" s="19" t="s">
        <v>145</v>
      </c>
      <c r="BM259" s="231" t="s">
        <v>2106</v>
      </c>
    </row>
    <row r="260" s="2" customFormat="1" ht="16.5" customHeight="1">
      <c r="A260" s="40"/>
      <c r="B260" s="41"/>
      <c r="C260" s="219" t="s">
        <v>766</v>
      </c>
      <c r="D260" s="219" t="s">
        <v>141</v>
      </c>
      <c r="E260" s="220" t="s">
        <v>2107</v>
      </c>
      <c r="F260" s="221" t="s">
        <v>2108</v>
      </c>
      <c r="G260" s="222" t="s">
        <v>899</v>
      </c>
      <c r="H260" s="223">
        <v>3</v>
      </c>
      <c r="I260" s="224"/>
      <c r="J260" s="225">
        <f>ROUND(I260*H260,2)</f>
        <v>0</v>
      </c>
      <c r="K260" s="226"/>
      <c r="L260" s="46"/>
      <c r="M260" s="227" t="s">
        <v>1</v>
      </c>
      <c r="N260" s="228" t="s">
        <v>44</v>
      </c>
      <c r="O260" s="93"/>
      <c r="P260" s="229">
        <f>O260*H260</f>
        <v>0</v>
      </c>
      <c r="Q260" s="229">
        <v>0</v>
      </c>
      <c r="R260" s="229">
        <f>Q260*H260</f>
        <v>0</v>
      </c>
      <c r="S260" s="229">
        <v>0</v>
      </c>
      <c r="T260" s="230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31" t="s">
        <v>145</v>
      </c>
      <c r="AT260" s="231" t="s">
        <v>141</v>
      </c>
      <c r="AU260" s="231" t="s">
        <v>88</v>
      </c>
      <c r="AY260" s="19" t="s">
        <v>140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9" t="s">
        <v>86</v>
      </c>
      <c r="BK260" s="232">
        <f>ROUND(I260*H260,2)</f>
        <v>0</v>
      </c>
      <c r="BL260" s="19" t="s">
        <v>145</v>
      </c>
      <c r="BM260" s="231" t="s">
        <v>2109</v>
      </c>
    </row>
    <row r="261" s="2" customFormat="1" ht="21.75" customHeight="1">
      <c r="A261" s="40"/>
      <c r="B261" s="41"/>
      <c r="C261" s="219" t="s">
        <v>771</v>
      </c>
      <c r="D261" s="219" t="s">
        <v>141</v>
      </c>
      <c r="E261" s="220" t="s">
        <v>2110</v>
      </c>
      <c r="F261" s="221" t="s">
        <v>2111</v>
      </c>
      <c r="G261" s="222" t="s">
        <v>899</v>
      </c>
      <c r="H261" s="223">
        <v>3</v>
      </c>
      <c r="I261" s="224"/>
      <c r="J261" s="225">
        <f>ROUND(I261*H261,2)</f>
        <v>0</v>
      </c>
      <c r="K261" s="226"/>
      <c r="L261" s="46"/>
      <c r="M261" s="227" t="s">
        <v>1</v>
      </c>
      <c r="N261" s="228" t="s">
        <v>44</v>
      </c>
      <c r="O261" s="93"/>
      <c r="P261" s="229">
        <f>O261*H261</f>
        <v>0</v>
      </c>
      <c r="Q261" s="229">
        <v>0</v>
      </c>
      <c r="R261" s="229">
        <f>Q261*H261</f>
        <v>0</v>
      </c>
      <c r="S261" s="229">
        <v>0</v>
      </c>
      <c r="T261" s="230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31" t="s">
        <v>145</v>
      </c>
      <c r="AT261" s="231" t="s">
        <v>141</v>
      </c>
      <c r="AU261" s="231" t="s">
        <v>88</v>
      </c>
      <c r="AY261" s="19" t="s">
        <v>140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9" t="s">
        <v>86</v>
      </c>
      <c r="BK261" s="232">
        <f>ROUND(I261*H261,2)</f>
        <v>0</v>
      </c>
      <c r="BL261" s="19" t="s">
        <v>145</v>
      </c>
      <c r="BM261" s="231" t="s">
        <v>2112</v>
      </c>
    </row>
    <row r="262" s="2" customFormat="1" ht="16.5" customHeight="1">
      <c r="A262" s="40"/>
      <c r="B262" s="41"/>
      <c r="C262" s="219" t="s">
        <v>778</v>
      </c>
      <c r="D262" s="219" t="s">
        <v>141</v>
      </c>
      <c r="E262" s="220" t="s">
        <v>2113</v>
      </c>
      <c r="F262" s="221" t="s">
        <v>2114</v>
      </c>
      <c r="G262" s="222" t="s">
        <v>320</v>
      </c>
      <c r="H262" s="223">
        <v>80</v>
      </c>
      <c r="I262" s="224"/>
      <c r="J262" s="225">
        <f>ROUND(I262*H262,2)</f>
        <v>0</v>
      </c>
      <c r="K262" s="226"/>
      <c r="L262" s="46"/>
      <c r="M262" s="227" t="s">
        <v>1</v>
      </c>
      <c r="N262" s="228" t="s">
        <v>44</v>
      </c>
      <c r="O262" s="93"/>
      <c r="P262" s="229">
        <f>O262*H262</f>
        <v>0</v>
      </c>
      <c r="Q262" s="229">
        <v>0</v>
      </c>
      <c r="R262" s="229">
        <f>Q262*H262</f>
        <v>0</v>
      </c>
      <c r="S262" s="229">
        <v>0</v>
      </c>
      <c r="T262" s="230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31" t="s">
        <v>145</v>
      </c>
      <c r="AT262" s="231" t="s">
        <v>141</v>
      </c>
      <c r="AU262" s="231" t="s">
        <v>88</v>
      </c>
      <c r="AY262" s="19" t="s">
        <v>140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9" t="s">
        <v>86</v>
      </c>
      <c r="BK262" s="232">
        <f>ROUND(I262*H262,2)</f>
        <v>0</v>
      </c>
      <c r="BL262" s="19" t="s">
        <v>145</v>
      </c>
      <c r="BM262" s="231" t="s">
        <v>2115</v>
      </c>
    </row>
    <row r="263" s="2" customFormat="1" ht="16.5" customHeight="1">
      <c r="A263" s="40"/>
      <c r="B263" s="41"/>
      <c r="C263" s="219" t="s">
        <v>782</v>
      </c>
      <c r="D263" s="219" t="s">
        <v>141</v>
      </c>
      <c r="E263" s="220" t="s">
        <v>2116</v>
      </c>
      <c r="F263" s="221" t="s">
        <v>2117</v>
      </c>
      <c r="G263" s="222" t="s">
        <v>899</v>
      </c>
      <c r="H263" s="223">
        <v>6</v>
      </c>
      <c r="I263" s="224"/>
      <c r="J263" s="225">
        <f>ROUND(I263*H263,2)</f>
        <v>0</v>
      </c>
      <c r="K263" s="226"/>
      <c r="L263" s="46"/>
      <c r="M263" s="227" t="s">
        <v>1</v>
      </c>
      <c r="N263" s="228" t="s">
        <v>44</v>
      </c>
      <c r="O263" s="93"/>
      <c r="P263" s="229">
        <f>O263*H263</f>
        <v>0</v>
      </c>
      <c r="Q263" s="229">
        <v>0</v>
      </c>
      <c r="R263" s="229">
        <f>Q263*H263</f>
        <v>0</v>
      </c>
      <c r="S263" s="229">
        <v>0</v>
      </c>
      <c r="T263" s="230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31" t="s">
        <v>145</v>
      </c>
      <c r="AT263" s="231" t="s">
        <v>141</v>
      </c>
      <c r="AU263" s="231" t="s">
        <v>88</v>
      </c>
      <c r="AY263" s="19" t="s">
        <v>140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9" t="s">
        <v>86</v>
      </c>
      <c r="BK263" s="232">
        <f>ROUND(I263*H263,2)</f>
        <v>0</v>
      </c>
      <c r="BL263" s="19" t="s">
        <v>145</v>
      </c>
      <c r="BM263" s="231" t="s">
        <v>2118</v>
      </c>
    </row>
    <row r="264" s="2" customFormat="1" ht="16.5" customHeight="1">
      <c r="A264" s="40"/>
      <c r="B264" s="41"/>
      <c r="C264" s="219" t="s">
        <v>786</v>
      </c>
      <c r="D264" s="219" t="s">
        <v>141</v>
      </c>
      <c r="E264" s="220" t="s">
        <v>2119</v>
      </c>
      <c r="F264" s="221" t="s">
        <v>2120</v>
      </c>
      <c r="G264" s="222" t="s">
        <v>899</v>
      </c>
      <c r="H264" s="223">
        <v>16</v>
      </c>
      <c r="I264" s="224"/>
      <c r="J264" s="225">
        <f>ROUND(I264*H264,2)</f>
        <v>0</v>
      </c>
      <c r="K264" s="226"/>
      <c r="L264" s="46"/>
      <c r="M264" s="227" t="s">
        <v>1</v>
      </c>
      <c r="N264" s="228" t="s">
        <v>44</v>
      </c>
      <c r="O264" s="93"/>
      <c r="P264" s="229">
        <f>O264*H264</f>
        <v>0</v>
      </c>
      <c r="Q264" s="229">
        <v>0</v>
      </c>
      <c r="R264" s="229">
        <f>Q264*H264</f>
        <v>0</v>
      </c>
      <c r="S264" s="229">
        <v>0</v>
      </c>
      <c r="T264" s="230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1" t="s">
        <v>145</v>
      </c>
      <c r="AT264" s="231" t="s">
        <v>141</v>
      </c>
      <c r="AU264" s="231" t="s">
        <v>88</v>
      </c>
      <c r="AY264" s="19" t="s">
        <v>140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9" t="s">
        <v>86</v>
      </c>
      <c r="BK264" s="232">
        <f>ROUND(I264*H264,2)</f>
        <v>0</v>
      </c>
      <c r="BL264" s="19" t="s">
        <v>145</v>
      </c>
      <c r="BM264" s="231" t="s">
        <v>2121</v>
      </c>
    </row>
    <row r="265" s="2" customFormat="1" ht="16.5" customHeight="1">
      <c r="A265" s="40"/>
      <c r="B265" s="41"/>
      <c r="C265" s="219" t="s">
        <v>790</v>
      </c>
      <c r="D265" s="219" t="s">
        <v>141</v>
      </c>
      <c r="E265" s="220" t="s">
        <v>2122</v>
      </c>
      <c r="F265" s="221" t="s">
        <v>2123</v>
      </c>
      <c r="G265" s="222" t="s">
        <v>899</v>
      </c>
      <c r="H265" s="223">
        <v>10</v>
      </c>
      <c r="I265" s="224"/>
      <c r="J265" s="225">
        <f>ROUND(I265*H265,2)</f>
        <v>0</v>
      </c>
      <c r="K265" s="226"/>
      <c r="L265" s="46"/>
      <c r="M265" s="227" t="s">
        <v>1</v>
      </c>
      <c r="N265" s="228" t="s">
        <v>44</v>
      </c>
      <c r="O265" s="93"/>
      <c r="P265" s="229">
        <f>O265*H265</f>
        <v>0</v>
      </c>
      <c r="Q265" s="229">
        <v>0</v>
      </c>
      <c r="R265" s="229">
        <f>Q265*H265</f>
        <v>0</v>
      </c>
      <c r="S265" s="229">
        <v>0</v>
      </c>
      <c r="T265" s="230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31" t="s">
        <v>145</v>
      </c>
      <c r="AT265" s="231" t="s">
        <v>141</v>
      </c>
      <c r="AU265" s="231" t="s">
        <v>88</v>
      </c>
      <c r="AY265" s="19" t="s">
        <v>140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9" t="s">
        <v>86</v>
      </c>
      <c r="BK265" s="232">
        <f>ROUND(I265*H265,2)</f>
        <v>0</v>
      </c>
      <c r="BL265" s="19" t="s">
        <v>145</v>
      </c>
      <c r="BM265" s="231" t="s">
        <v>2124</v>
      </c>
    </row>
    <row r="266" s="2" customFormat="1" ht="16.5" customHeight="1">
      <c r="A266" s="40"/>
      <c r="B266" s="41"/>
      <c r="C266" s="219" t="s">
        <v>796</v>
      </c>
      <c r="D266" s="219" t="s">
        <v>141</v>
      </c>
      <c r="E266" s="220" t="s">
        <v>2125</v>
      </c>
      <c r="F266" s="221" t="s">
        <v>2126</v>
      </c>
      <c r="G266" s="222" t="s">
        <v>1007</v>
      </c>
      <c r="H266" s="223">
        <v>95</v>
      </c>
      <c r="I266" s="224"/>
      <c r="J266" s="225">
        <f>ROUND(I266*H266,2)</f>
        <v>0</v>
      </c>
      <c r="K266" s="226"/>
      <c r="L266" s="46"/>
      <c r="M266" s="227" t="s">
        <v>1</v>
      </c>
      <c r="N266" s="228" t="s">
        <v>44</v>
      </c>
      <c r="O266" s="93"/>
      <c r="P266" s="229">
        <f>O266*H266</f>
        <v>0</v>
      </c>
      <c r="Q266" s="229">
        <v>0</v>
      </c>
      <c r="R266" s="229">
        <f>Q266*H266</f>
        <v>0</v>
      </c>
      <c r="S266" s="229">
        <v>0</v>
      </c>
      <c r="T266" s="230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31" t="s">
        <v>145</v>
      </c>
      <c r="AT266" s="231" t="s">
        <v>141</v>
      </c>
      <c r="AU266" s="231" t="s">
        <v>88</v>
      </c>
      <c r="AY266" s="19" t="s">
        <v>140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9" t="s">
        <v>86</v>
      </c>
      <c r="BK266" s="232">
        <f>ROUND(I266*H266,2)</f>
        <v>0</v>
      </c>
      <c r="BL266" s="19" t="s">
        <v>145</v>
      </c>
      <c r="BM266" s="231" t="s">
        <v>2127</v>
      </c>
    </row>
    <row r="267" s="2" customFormat="1" ht="16.5" customHeight="1">
      <c r="A267" s="40"/>
      <c r="B267" s="41"/>
      <c r="C267" s="219" t="s">
        <v>803</v>
      </c>
      <c r="D267" s="219" t="s">
        <v>141</v>
      </c>
      <c r="E267" s="220" t="s">
        <v>2128</v>
      </c>
      <c r="F267" s="221" t="s">
        <v>2129</v>
      </c>
      <c r="G267" s="222" t="s">
        <v>899</v>
      </c>
      <c r="H267" s="223">
        <v>1</v>
      </c>
      <c r="I267" s="224"/>
      <c r="J267" s="225">
        <f>ROUND(I267*H267,2)</f>
        <v>0</v>
      </c>
      <c r="K267" s="226"/>
      <c r="L267" s="46"/>
      <c r="M267" s="227" t="s">
        <v>1</v>
      </c>
      <c r="N267" s="228" t="s">
        <v>44</v>
      </c>
      <c r="O267" s="93"/>
      <c r="P267" s="229">
        <f>O267*H267</f>
        <v>0</v>
      </c>
      <c r="Q267" s="229">
        <v>0</v>
      </c>
      <c r="R267" s="229">
        <f>Q267*H267</f>
        <v>0</v>
      </c>
      <c r="S267" s="229">
        <v>0</v>
      </c>
      <c r="T267" s="230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31" t="s">
        <v>145</v>
      </c>
      <c r="AT267" s="231" t="s">
        <v>141</v>
      </c>
      <c r="AU267" s="231" t="s">
        <v>88</v>
      </c>
      <c r="AY267" s="19" t="s">
        <v>140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9" t="s">
        <v>86</v>
      </c>
      <c r="BK267" s="232">
        <f>ROUND(I267*H267,2)</f>
        <v>0</v>
      </c>
      <c r="BL267" s="19" t="s">
        <v>145</v>
      </c>
      <c r="BM267" s="231" t="s">
        <v>2130</v>
      </c>
    </row>
    <row r="268" s="2" customFormat="1" ht="16.5" customHeight="1">
      <c r="A268" s="40"/>
      <c r="B268" s="41"/>
      <c r="C268" s="219" t="s">
        <v>807</v>
      </c>
      <c r="D268" s="219" t="s">
        <v>141</v>
      </c>
      <c r="E268" s="220" t="s">
        <v>2131</v>
      </c>
      <c r="F268" s="221" t="s">
        <v>519</v>
      </c>
      <c r="G268" s="222" t="s">
        <v>1854</v>
      </c>
      <c r="H268" s="314"/>
      <c r="I268" s="224"/>
      <c r="J268" s="225">
        <f>ROUND(I268*H268,2)</f>
        <v>0</v>
      </c>
      <c r="K268" s="226"/>
      <c r="L268" s="46"/>
      <c r="M268" s="227" t="s">
        <v>1</v>
      </c>
      <c r="N268" s="228" t="s">
        <v>44</v>
      </c>
      <c r="O268" s="93"/>
      <c r="P268" s="229">
        <f>O268*H268</f>
        <v>0</v>
      </c>
      <c r="Q268" s="229">
        <v>0</v>
      </c>
      <c r="R268" s="229">
        <f>Q268*H268</f>
        <v>0</v>
      </c>
      <c r="S268" s="229">
        <v>0</v>
      </c>
      <c r="T268" s="230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31" t="s">
        <v>145</v>
      </c>
      <c r="AT268" s="231" t="s">
        <v>141</v>
      </c>
      <c r="AU268" s="231" t="s">
        <v>88</v>
      </c>
      <c r="AY268" s="19" t="s">
        <v>140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9" t="s">
        <v>86</v>
      </c>
      <c r="BK268" s="232">
        <f>ROUND(I268*H268,2)</f>
        <v>0</v>
      </c>
      <c r="BL268" s="19" t="s">
        <v>145</v>
      </c>
      <c r="BM268" s="231" t="s">
        <v>2132</v>
      </c>
    </row>
    <row r="269" s="2" customFormat="1" ht="16.5" customHeight="1">
      <c r="A269" s="40"/>
      <c r="B269" s="41"/>
      <c r="C269" s="273" t="s">
        <v>811</v>
      </c>
      <c r="D269" s="273" t="s">
        <v>300</v>
      </c>
      <c r="E269" s="274" t="s">
        <v>2133</v>
      </c>
      <c r="F269" s="275" t="s">
        <v>2134</v>
      </c>
      <c r="G269" s="276" t="s">
        <v>289</v>
      </c>
      <c r="H269" s="277">
        <v>7</v>
      </c>
      <c r="I269" s="278"/>
      <c r="J269" s="279">
        <f>ROUND(I269*H269,2)</f>
        <v>0</v>
      </c>
      <c r="K269" s="280"/>
      <c r="L269" s="281"/>
      <c r="M269" s="315" t="s">
        <v>1</v>
      </c>
      <c r="N269" s="316" t="s">
        <v>44</v>
      </c>
      <c r="O269" s="237"/>
      <c r="P269" s="238">
        <f>O269*H269</f>
        <v>0</v>
      </c>
      <c r="Q269" s="238">
        <v>0.01</v>
      </c>
      <c r="R269" s="238">
        <f>Q269*H269</f>
        <v>0.070000000000000007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31" t="s">
        <v>165</v>
      </c>
      <c r="AT269" s="231" t="s">
        <v>300</v>
      </c>
      <c r="AU269" s="231" t="s">
        <v>88</v>
      </c>
      <c r="AY269" s="19" t="s">
        <v>140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9" t="s">
        <v>86</v>
      </c>
      <c r="BK269" s="232">
        <f>ROUND(I269*H269,2)</f>
        <v>0</v>
      </c>
      <c r="BL269" s="19" t="s">
        <v>145</v>
      </c>
      <c r="BM269" s="231" t="s">
        <v>2135</v>
      </c>
    </row>
    <row r="270" s="2" customFormat="1" ht="6.96" customHeight="1">
      <c r="A270" s="40"/>
      <c r="B270" s="68"/>
      <c r="C270" s="69"/>
      <c r="D270" s="69"/>
      <c r="E270" s="69"/>
      <c r="F270" s="69"/>
      <c r="G270" s="69"/>
      <c r="H270" s="69"/>
      <c r="I270" s="69"/>
      <c r="J270" s="69"/>
      <c r="K270" s="69"/>
      <c r="L270" s="46"/>
      <c r="M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</row>
  </sheetData>
  <sheetProtection sheet="1" autoFilter="0" formatColumns="0" formatRows="0" objects="1" scenarios="1" spinCount="100000" saltValue="VD85luSDKqn0S3LD9FyK9Dh6Oj9PG29RyNy4wxtzm1JWI2JIoRq48np8YKxq11yRcT8Fk8Sp4AhDCLk2WgUwKw==" hashValue="qSfxWeLfVI2E+PKtsz9mJbAv0jq3QVMpv/v0CNCzmWDRdMQ60JAUicMQkYYkRkkt2dXC1gzri1rRL/Hy22dMOQ==" algorithmName="SHA-512" password="CC35"/>
  <autoFilter ref="C131:K269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2"/>
      <c r="AT3" s="19" t="s">
        <v>88</v>
      </c>
    </row>
    <row r="4" s="1" customFormat="1" ht="24.96" customHeight="1">
      <c r="B4" s="22"/>
      <c r="D4" s="140" t="s">
        <v>113</v>
      </c>
      <c r="L4" s="22"/>
      <c r="M4" s="141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2" t="s">
        <v>16</v>
      </c>
      <c r="L6" s="22"/>
    </row>
    <row r="7" s="1" customFormat="1" ht="26.25" customHeight="1">
      <c r="B7" s="22"/>
      <c r="E7" s="143" t="str">
        <f>'Rekapitulace stavby'!K6</f>
        <v>OA a SOŠ Choceň, Stavební úpravy areálu Vysokomýtská 1206, Choceň</v>
      </c>
      <c r="F7" s="142"/>
      <c r="G7" s="142"/>
      <c r="H7" s="142"/>
      <c r="L7" s="22"/>
    </row>
    <row r="8" s="2" customFormat="1" ht="12" customHeight="1">
      <c r="A8" s="40"/>
      <c r="B8" s="46"/>
      <c r="C8" s="40"/>
      <c r="D8" s="142" t="s">
        <v>114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2136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21</v>
      </c>
      <c r="G12" s="40"/>
      <c r="H12" s="40"/>
      <c r="I12" s="142" t="s">
        <v>22</v>
      </c>
      <c r="J12" s="146" t="str">
        <f>'Rekapitulace stavby'!AN8</f>
        <v>16. 1. 2017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27</v>
      </c>
      <c r="F15" s="40"/>
      <c r="G15" s="40"/>
      <c r="H15" s="40"/>
      <c r="I15" s="142" t="s">
        <v>28</v>
      </c>
      <c r="J15" s="145" t="s">
        <v>29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30</v>
      </c>
      <c r="E17" s="40"/>
      <c r="F17" s="40"/>
      <c r="G17" s="40"/>
      <c r="H17" s="40"/>
      <c r="I17" s="142" t="s">
        <v>25</v>
      </c>
      <c r="J17" s="35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5"/>
      <c r="G18" s="145"/>
      <c r="H18" s="145"/>
      <c r="I18" s="142" t="s">
        <v>28</v>
      </c>
      <c r="J18" s="35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32</v>
      </c>
      <c r="E20" s="40"/>
      <c r="F20" s="40"/>
      <c r="G20" s="40"/>
      <c r="H20" s="40"/>
      <c r="I20" s="142" t="s">
        <v>25</v>
      </c>
      <c r="J20" s="145" t="s">
        <v>33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34</v>
      </c>
      <c r="F21" s="40"/>
      <c r="G21" s="40"/>
      <c r="H21" s="40"/>
      <c r="I21" s="142" t="s">
        <v>28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36</v>
      </c>
      <c r="E23" s="40"/>
      <c r="F23" s="40"/>
      <c r="G23" s="40"/>
      <c r="H23" s="40"/>
      <c r="I23" s="142" t="s">
        <v>25</v>
      </c>
      <c r="J23" s="145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5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38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39</v>
      </c>
      <c r="E30" s="40"/>
      <c r="F30" s="40"/>
      <c r="G30" s="40"/>
      <c r="H30" s="40"/>
      <c r="I30" s="40"/>
      <c r="J30" s="153">
        <f>ROUND(J121,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41</v>
      </c>
      <c r="G32" s="40"/>
      <c r="H32" s="40"/>
      <c r="I32" s="154" t="s">
        <v>40</v>
      </c>
      <c r="J32" s="154" t="s">
        <v>42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43</v>
      </c>
      <c r="E33" s="142" t="s">
        <v>44</v>
      </c>
      <c r="F33" s="156">
        <f>ROUND((SUM(BE121:BE144)),  2)</f>
        <v>0</v>
      </c>
      <c r="G33" s="40"/>
      <c r="H33" s="40"/>
      <c r="I33" s="157">
        <v>0.20999999999999999</v>
      </c>
      <c r="J33" s="156">
        <f>ROUND(((SUM(BE121:BE144))*I33),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45</v>
      </c>
      <c r="F34" s="156">
        <f>ROUND((SUM(BF121:BF144)),  2)</f>
        <v>0</v>
      </c>
      <c r="G34" s="40"/>
      <c r="H34" s="40"/>
      <c r="I34" s="157">
        <v>0.14999999999999999</v>
      </c>
      <c r="J34" s="156">
        <f>ROUND(((SUM(BF121:BF144))*I34),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46</v>
      </c>
      <c r="F35" s="156">
        <f>ROUND((SUM(BG121:BG144)),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47</v>
      </c>
      <c r="F36" s="156">
        <f>ROUND((SUM(BH121:BH144)),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48</v>
      </c>
      <c r="F37" s="156">
        <f>ROUND((SUM(BI121:BI144)),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65" t="s">
        <v>52</v>
      </c>
      <c r="E50" s="166"/>
      <c r="F50" s="166"/>
      <c r="G50" s="165" t="s">
        <v>53</v>
      </c>
      <c r="H50" s="166"/>
      <c r="I50" s="166"/>
      <c r="J50" s="166"/>
      <c r="K50" s="16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67" t="s">
        <v>54</v>
      </c>
      <c r="E61" s="168"/>
      <c r="F61" s="169" t="s">
        <v>55</v>
      </c>
      <c r="G61" s="167" t="s">
        <v>54</v>
      </c>
      <c r="H61" s="168"/>
      <c r="I61" s="168"/>
      <c r="J61" s="170" t="s">
        <v>55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65" t="s">
        <v>56</v>
      </c>
      <c r="E65" s="171"/>
      <c r="F65" s="171"/>
      <c r="G65" s="165" t="s">
        <v>57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67" t="s">
        <v>54</v>
      </c>
      <c r="E76" s="168"/>
      <c r="F76" s="169" t="s">
        <v>55</v>
      </c>
      <c r="G76" s="167" t="s">
        <v>54</v>
      </c>
      <c r="H76" s="168"/>
      <c r="I76" s="168"/>
      <c r="J76" s="170" t="s">
        <v>55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116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OA a SOŠ Choceň, Stavební úpravy areálu Vysokomýtská 1206, Choceň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114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07 - TZB - Plynovodní přípojka STL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20</v>
      </c>
      <c r="D89" s="42"/>
      <c r="E89" s="42"/>
      <c r="F89" s="29" t="str">
        <f>F12</f>
        <v>Choceň</v>
      </c>
      <c r="G89" s="42"/>
      <c r="H89" s="42"/>
      <c r="I89" s="34" t="s">
        <v>22</v>
      </c>
      <c r="J89" s="81" t="str">
        <f>IF(J12="","",J12)</f>
        <v>16. 1. 2017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24</v>
      </c>
      <c r="D91" s="42"/>
      <c r="E91" s="42"/>
      <c r="F91" s="29" t="str">
        <f>E15</f>
        <v>Pardubický kraj, Komenského náměstí 125, Pardubice</v>
      </c>
      <c r="G91" s="42"/>
      <c r="H91" s="42"/>
      <c r="I91" s="34" t="s">
        <v>32</v>
      </c>
      <c r="J91" s="38" t="str">
        <f>E21</f>
        <v>Jiří Hejzlar, Ing. Jiří Hejzlar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30</v>
      </c>
      <c r="D92" s="42"/>
      <c r="E92" s="42"/>
      <c r="F92" s="29" t="str">
        <f>IF(E18="","",E18)</f>
        <v>Vyplň údaj</v>
      </c>
      <c r="G92" s="42"/>
      <c r="H92" s="42"/>
      <c r="I92" s="34" t="s">
        <v>36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117</v>
      </c>
      <c r="D94" s="178"/>
      <c r="E94" s="178"/>
      <c r="F94" s="178"/>
      <c r="G94" s="178"/>
      <c r="H94" s="178"/>
      <c r="I94" s="178"/>
      <c r="J94" s="179" t="s">
        <v>118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119</v>
      </c>
      <c r="D96" s="42"/>
      <c r="E96" s="42"/>
      <c r="F96" s="42"/>
      <c r="G96" s="42"/>
      <c r="H96" s="42"/>
      <c r="I96" s="42"/>
      <c r="J96" s="112">
        <f>J121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9" t="s">
        <v>120</v>
      </c>
    </row>
    <row r="97" s="9" customFormat="1" ht="24.96" customHeight="1">
      <c r="A97" s="9"/>
      <c r="B97" s="181"/>
      <c r="C97" s="182"/>
      <c r="D97" s="183" t="s">
        <v>2137</v>
      </c>
      <c r="E97" s="184"/>
      <c r="F97" s="184"/>
      <c r="G97" s="184"/>
      <c r="H97" s="184"/>
      <c r="I97" s="184"/>
      <c r="J97" s="185">
        <f>J122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1"/>
      <c r="C98" s="182"/>
      <c r="D98" s="183" t="s">
        <v>2138</v>
      </c>
      <c r="E98" s="184"/>
      <c r="F98" s="184"/>
      <c r="G98" s="184"/>
      <c r="H98" s="184"/>
      <c r="I98" s="184"/>
      <c r="J98" s="185">
        <f>J126</f>
        <v>0</v>
      </c>
      <c r="K98" s="182"/>
      <c r="L98" s="18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1"/>
      <c r="C99" s="182"/>
      <c r="D99" s="183" t="s">
        <v>2139</v>
      </c>
      <c r="E99" s="184"/>
      <c r="F99" s="184"/>
      <c r="G99" s="184"/>
      <c r="H99" s="184"/>
      <c r="I99" s="184"/>
      <c r="J99" s="185">
        <f>J130</f>
        <v>0</v>
      </c>
      <c r="K99" s="182"/>
      <c r="L99" s="18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1"/>
      <c r="C100" s="182"/>
      <c r="D100" s="183" t="s">
        <v>2140</v>
      </c>
      <c r="E100" s="184"/>
      <c r="F100" s="184"/>
      <c r="G100" s="184"/>
      <c r="H100" s="184"/>
      <c r="I100" s="184"/>
      <c r="J100" s="185">
        <f>J137</f>
        <v>0</v>
      </c>
      <c r="K100" s="182"/>
      <c r="L100" s="18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1"/>
      <c r="C101" s="182"/>
      <c r="D101" s="183" t="s">
        <v>2141</v>
      </c>
      <c r="E101" s="184"/>
      <c r="F101" s="184"/>
      <c r="G101" s="184"/>
      <c r="H101" s="184"/>
      <c r="I101" s="184"/>
      <c r="J101" s="185">
        <f>J142</f>
        <v>0</v>
      </c>
      <c r="K101" s="182"/>
      <c r="L101" s="18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5" t="s">
        <v>125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4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6.25" customHeight="1">
      <c r="A111" s="40"/>
      <c r="B111" s="41"/>
      <c r="C111" s="42"/>
      <c r="D111" s="42"/>
      <c r="E111" s="176" t="str">
        <f>E7</f>
        <v>OA a SOŠ Choceň, Stavební úpravy areálu Vysokomýtská 1206, Choceň</v>
      </c>
      <c r="F111" s="34"/>
      <c r="G111" s="34"/>
      <c r="H111" s="34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4" t="s">
        <v>114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E9</f>
        <v>07 - TZB - Plynovodní přípojka STL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4" t="s">
        <v>20</v>
      </c>
      <c r="D115" s="42"/>
      <c r="E115" s="42"/>
      <c r="F115" s="29" t="str">
        <f>F12</f>
        <v>Choceň</v>
      </c>
      <c r="G115" s="42"/>
      <c r="H115" s="42"/>
      <c r="I115" s="34" t="s">
        <v>22</v>
      </c>
      <c r="J115" s="81" t="str">
        <f>IF(J12="","",J12)</f>
        <v>16. 1. 2017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4" t="s">
        <v>24</v>
      </c>
      <c r="D117" s="42"/>
      <c r="E117" s="42"/>
      <c r="F117" s="29" t="str">
        <f>E15</f>
        <v>Pardubický kraj, Komenského náměstí 125, Pardubice</v>
      </c>
      <c r="G117" s="42"/>
      <c r="H117" s="42"/>
      <c r="I117" s="34" t="s">
        <v>32</v>
      </c>
      <c r="J117" s="38" t="str">
        <f>E21</f>
        <v>Jiří Hejzlar, Ing. Jiří Hejzlar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4" t="s">
        <v>30</v>
      </c>
      <c r="D118" s="42"/>
      <c r="E118" s="42"/>
      <c r="F118" s="29" t="str">
        <f>IF(E18="","",E18)</f>
        <v>Vyplň údaj</v>
      </c>
      <c r="G118" s="42"/>
      <c r="H118" s="42"/>
      <c r="I118" s="34" t="s">
        <v>36</v>
      </c>
      <c r="J118" s="38" t="str">
        <f>E24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193"/>
      <c r="B120" s="194"/>
      <c r="C120" s="195" t="s">
        <v>126</v>
      </c>
      <c r="D120" s="196" t="s">
        <v>64</v>
      </c>
      <c r="E120" s="196" t="s">
        <v>60</v>
      </c>
      <c r="F120" s="196" t="s">
        <v>61</v>
      </c>
      <c r="G120" s="196" t="s">
        <v>127</v>
      </c>
      <c r="H120" s="196" t="s">
        <v>128</v>
      </c>
      <c r="I120" s="196" t="s">
        <v>129</v>
      </c>
      <c r="J120" s="197" t="s">
        <v>118</v>
      </c>
      <c r="K120" s="198" t="s">
        <v>130</v>
      </c>
      <c r="L120" s="199"/>
      <c r="M120" s="102" t="s">
        <v>1</v>
      </c>
      <c r="N120" s="103" t="s">
        <v>43</v>
      </c>
      <c r="O120" s="103" t="s">
        <v>131</v>
      </c>
      <c r="P120" s="103" t="s">
        <v>132</v>
      </c>
      <c r="Q120" s="103" t="s">
        <v>133</v>
      </c>
      <c r="R120" s="103" t="s">
        <v>134</v>
      </c>
      <c r="S120" s="103" t="s">
        <v>135</v>
      </c>
      <c r="T120" s="104" t="s">
        <v>136</v>
      </c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</row>
    <row r="121" s="2" customFormat="1" ht="22.8" customHeight="1">
      <c r="A121" s="40"/>
      <c r="B121" s="41"/>
      <c r="C121" s="109" t="s">
        <v>137</v>
      </c>
      <c r="D121" s="42"/>
      <c r="E121" s="42"/>
      <c r="F121" s="42"/>
      <c r="G121" s="42"/>
      <c r="H121" s="42"/>
      <c r="I121" s="42"/>
      <c r="J121" s="200">
        <f>BK121</f>
        <v>0</v>
      </c>
      <c r="K121" s="42"/>
      <c r="L121" s="46"/>
      <c r="M121" s="105"/>
      <c r="N121" s="201"/>
      <c r="O121" s="106"/>
      <c r="P121" s="202">
        <f>P122+P126+P130+P137+P142</f>
        <v>0</v>
      </c>
      <c r="Q121" s="106"/>
      <c r="R121" s="202">
        <f>R122+R126+R130+R137+R142</f>
        <v>0</v>
      </c>
      <c r="S121" s="106"/>
      <c r="T121" s="203">
        <f>T122+T126+T130+T137+T142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78</v>
      </c>
      <c r="AU121" s="19" t="s">
        <v>120</v>
      </c>
      <c r="BK121" s="204">
        <f>BK122+BK126+BK130+BK137+BK142</f>
        <v>0</v>
      </c>
    </row>
    <row r="122" s="12" customFormat="1" ht="25.92" customHeight="1">
      <c r="A122" s="12"/>
      <c r="B122" s="205"/>
      <c r="C122" s="206"/>
      <c r="D122" s="207" t="s">
        <v>78</v>
      </c>
      <c r="E122" s="208" t="s">
        <v>86</v>
      </c>
      <c r="F122" s="208" t="s">
        <v>2142</v>
      </c>
      <c r="G122" s="206"/>
      <c r="H122" s="206"/>
      <c r="I122" s="209"/>
      <c r="J122" s="210">
        <f>BK122</f>
        <v>0</v>
      </c>
      <c r="K122" s="206"/>
      <c r="L122" s="211"/>
      <c r="M122" s="212"/>
      <c r="N122" s="213"/>
      <c r="O122" s="213"/>
      <c r="P122" s="214">
        <f>SUM(P123:P125)</f>
        <v>0</v>
      </c>
      <c r="Q122" s="213"/>
      <c r="R122" s="214">
        <f>SUM(R123:R125)</f>
        <v>0</v>
      </c>
      <c r="S122" s="213"/>
      <c r="T122" s="215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6" t="s">
        <v>86</v>
      </c>
      <c r="AT122" s="217" t="s">
        <v>78</v>
      </c>
      <c r="AU122" s="217" t="s">
        <v>79</v>
      </c>
      <c r="AY122" s="216" t="s">
        <v>140</v>
      </c>
      <c r="BK122" s="218">
        <f>SUM(BK123:BK125)</f>
        <v>0</v>
      </c>
    </row>
    <row r="123" s="2" customFormat="1" ht="16.5" customHeight="1">
      <c r="A123" s="40"/>
      <c r="B123" s="41"/>
      <c r="C123" s="219" t="s">
        <v>86</v>
      </c>
      <c r="D123" s="219" t="s">
        <v>141</v>
      </c>
      <c r="E123" s="220" t="s">
        <v>2143</v>
      </c>
      <c r="F123" s="221" t="s">
        <v>2144</v>
      </c>
      <c r="G123" s="222" t="s">
        <v>267</v>
      </c>
      <c r="H123" s="223">
        <v>2</v>
      </c>
      <c r="I123" s="224"/>
      <c r="J123" s="225">
        <f>ROUND(I123*H123,2)</f>
        <v>0</v>
      </c>
      <c r="K123" s="226"/>
      <c r="L123" s="46"/>
      <c r="M123" s="227" t="s">
        <v>1</v>
      </c>
      <c r="N123" s="228" t="s">
        <v>44</v>
      </c>
      <c r="O123" s="93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1" t="s">
        <v>145</v>
      </c>
      <c r="AT123" s="231" t="s">
        <v>141</v>
      </c>
      <c r="AU123" s="231" t="s">
        <v>86</v>
      </c>
      <c r="AY123" s="19" t="s">
        <v>140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9" t="s">
        <v>86</v>
      </c>
      <c r="BK123" s="232">
        <f>ROUND(I123*H123,2)</f>
        <v>0</v>
      </c>
      <c r="BL123" s="19" t="s">
        <v>145</v>
      </c>
      <c r="BM123" s="231" t="s">
        <v>88</v>
      </c>
    </row>
    <row r="124" s="2" customFormat="1" ht="24.15" customHeight="1">
      <c r="A124" s="40"/>
      <c r="B124" s="41"/>
      <c r="C124" s="219" t="s">
        <v>88</v>
      </c>
      <c r="D124" s="219" t="s">
        <v>141</v>
      </c>
      <c r="E124" s="220" t="s">
        <v>2145</v>
      </c>
      <c r="F124" s="221" t="s">
        <v>2146</v>
      </c>
      <c r="G124" s="222" t="s">
        <v>231</v>
      </c>
      <c r="H124" s="223">
        <v>3</v>
      </c>
      <c r="I124" s="224"/>
      <c r="J124" s="225">
        <f>ROUND(I124*H124,2)</f>
        <v>0</v>
      </c>
      <c r="K124" s="226"/>
      <c r="L124" s="46"/>
      <c r="M124" s="227" t="s">
        <v>1</v>
      </c>
      <c r="N124" s="228" t="s">
        <v>44</v>
      </c>
      <c r="O124" s="93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1" t="s">
        <v>145</v>
      </c>
      <c r="AT124" s="231" t="s">
        <v>141</v>
      </c>
      <c r="AU124" s="231" t="s">
        <v>86</v>
      </c>
      <c r="AY124" s="19" t="s">
        <v>140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9" t="s">
        <v>86</v>
      </c>
      <c r="BK124" s="232">
        <f>ROUND(I124*H124,2)</f>
        <v>0</v>
      </c>
      <c r="BL124" s="19" t="s">
        <v>145</v>
      </c>
      <c r="BM124" s="231" t="s">
        <v>145</v>
      </c>
    </row>
    <row r="125" s="2" customFormat="1" ht="24.15" customHeight="1">
      <c r="A125" s="40"/>
      <c r="B125" s="41"/>
      <c r="C125" s="219" t="s">
        <v>148</v>
      </c>
      <c r="D125" s="219" t="s">
        <v>141</v>
      </c>
      <c r="E125" s="220" t="s">
        <v>2147</v>
      </c>
      <c r="F125" s="221" t="s">
        <v>2148</v>
      </c>
      <c r="G125" s="222" t="s">
        <v>231</v>
      </c>
      <c r="H125" s="223">
        <v>3</v>
      </c>
      <c r="I125" s="224"/>
      <c r="J125" s="225">
        <f>ROUND(I125*H125,2)</f>
        <v>0</v>
      </c>
      <c r="K125" s="226"/>
      <c r="L125" s="46"/>
      <c r="M125" s="227" t="s">
        <v>1</v>
      </c>
      <c r="N125" s="228" t="s">
        <v>44</v>
      </c>
      <c r="O125" s="93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1" t="s">
        <v>145</v>
      </c>
      <c r="AT125" s="231" t="s">
        <v>141</v>
      </c>
      <c r="AU125" s="231" t="s">
        <v>86</v>
      </c>
      <c r="AY125" s="19" t="s">
        <v>140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9" t="s">
        <v>86</v>
      </c>
      <c r="BK125" s="232">
        <f>ROUND(I125*H125,2)</f>
        <v>0</v>
      </c>
      <c r="BL125" s="19" t="s">
        <v>145</v>
      </c>
      <c r="BM125" s="231" t="s">
        <v>151</v>
      </c>
    </row>
    <row r="126" s="12" customFormat="1" ht="25.92" customHeight="1">
      <c r="A126" s="12"/>
      <c r="B126" s="205"/>
      <c r="C126" s="206"/>
      <c r="D126" s="207" t="s">
        <v>78</v>
      </c>
      <c r="E126" s="208" t="s">
        <v>154</v>
      </c>
      <c r="F126" s="208" t="s">
        <v>1761</v>
      </c>
      <c r="G126" s="206"/>
      <c r="H126" s="206"/>
      <c r="I126" s="209"/>
      <c r="J126" s="210">
        <f>BK126</f>
        <v>0</v>
      </c>
      <c r="K126" s="206"/>
      <c r="L126" s="211"/>
      <c r="M126" s="212"/>
      <c r="N126" s="213"/>
      <c r="O126" s="213"/>
      <c r="P126" s="214">
        <f>SUM(P127:P129)</f>
        <v>0</v>
      </c>
      <c r="Q126" s="213"/>
      <c r="R126" s="214">
        <f>SUM(R127:R129)</f>
        <v>0</v>
      </c>
      <c r="S126" s="213"/>
      <c r="T126" s="215">
        <f>SUM(T127:T129)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6" t="s">
        <v>86</v>
      </c>
      <c r="AT126" s="217" t="s">
        <v>78</v>
      </c>
      <c r="AU126" s="217" t="s">
        <v>79</v>
      </c>
      <c r="AY126" s="216" t="s">
        <v>140</v>
      </c>
      <c r="BK126" s="218">
        <f>SUM(BK127:BK129)</f>
        <v>0</v>
      </c>
    </row>
    <row r="127" s="2" customFormat="1" ht="21.75" customHeight="1">
      <c r="A127" s="40"/>
      <c r="B127" s="41"/>
      <c r="C127" s="219" t="s">
        <v>145</v>
      </c>
      <c r="D127" s="219" t="s">
        <v>141</v>
      </c>
      <c r="E127" s="220" t="s">
        <v>2149</v>
      </c>
      <c r="F127" s="221" t="s">
        <v>2150</v>
      </c>
      <c r="G127" s="222" t="s">
        <v>267</v>
      </c>
      <c r="H127" s="223">
        <v>5</v>
      </c>
      <c r="I127" s="224"/>
      <c r="J127" s="225">
        <f>ROUND(I127*H127,2)</f>
        <v>0</v>
      </c>
      <c r="K127" s="226"/>
      <c r="L127" s="46"/>
      <c r="M127" s="227" t="s">
        <v>1</v>
      </c>
      <c r="N127" s="228" t="s">
        <v>44</v>
      </c>
      <c r="O127" s="93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1" t="s">
        <v>145</v>
      </c>
      <c r="AT127" s="231" t="s">
        <v>141</v>
      </c>
      <c r="AU127" s="231" t="s">
        <v>86</v>
      </c>
      <c r="AY127" s="19" t="s">
        <v>140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9" t="s">
        <v>86</v>
      </c>
      <c r="BK127" s="232">
        <f>ROUND(I127*H127,2)</f>
        <v>0</v>
      </c>
      <c r="BL127" s="19" t="s">
        <v>145</v>
      </c>
      <c r="BM127" s="231" t="s">
        <v>165</v>
      </c>
    </row>
    <row r="128" s="2" customFormat="1" ht="21.75" customHeight="1">
      <c r="A128" s="40"/>
      <c r="B128" s="41"/>
      <c r="C128" s="219" t="s">
        <v>154</v>
      </c>
      <c r="D128" s="219" t="s">
        <v>141</v>
      </c>
      <c r="E128" s="220" t="s">
        <v>2151</v>
      </c>
      <c r="F128" s="221" t="s">
        <v>2152</v>
      </c>
      <c r="G128" s="222" t="s">
        <v>267</v>
      </c>
      <c r="H128" s="223">
        <v>8</v>
      </c>
      <c r="I128" s="224"/>
      <c r="J128" s="225">
        <f>ROUND(I128*H128,2)</f>
        <v>0</v>
      </c>
      <c r="K128" s="226"/>
      <c r="L128" s="46"/>
      <c r="M128" s="227" t="s">
        <v>1</v>
      </c>
      <c r="N128" s="228" t="s">
        <v>44</v>
      </c>
      <c r="O128" s="93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1" t="s">
        <v>145</v>
      </c>
      <c r="AT128" s="231" t="s">
        <v>141</v>
      </c>
      <c r="AU128" s="231" t="s">
        <v>86</v>
      </c>
      <c r="AY128" s="19" t="s">
        <v>140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9" t="s">
        <v>86</v>
      </c>
      <c r="BK128" s="232">
        <f>ROUND(I128*H128,2)</f>
        <v>0</v>
      </c>
      <c r="BL128" s="19" t="s">
        <v>145</v>
      </c>
      <c r="BM128" s="231" t="s">
        <v>157</v>
      </c>
    </row>
    <row r="129" s="2" customFormat="1" ht="16.5" customHeight="1">
      <c r="A129" s="40"/>
      <c r="B129" s="41"/>
      <c r="C129" s="219" t="s">
        <v>151</v>
      </c>
      <c r="D129" s="219" t="s">
        <v>141</v>
      </c>
      <c r="E129" s="220" t="s">
        <v>2153</v>
      </c>
      <c r="F129" s="221" t="s">
        <v>2154</v>
      </c>
      <c r="G129" s="222" t="s">
        <v>267</v>
      </c>
      <c r="H129" s="223">
        <v>2</v>
      </c>
      <c r="I129" s="224"/>
      <c r="J129" s="225">
        <f>ROUND(I129*H129,2)</f>
        <v>0</v>
      </c>
      <c r="K129" s="226"/>
      <c r="L129" s="46"/>
      <c r="M129" s="227" t="s">
        <v>1</v>
      </c>
      <c r="N129" s="228" t="s">
        <v>44</v>
      </c>
      <c r="O129" s="93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1" t="s">
        <v>145</v>
      </c>
      <c r="AT129" s="231" t="s">
        <v>141</v>
      </c>
      <c r="AU129" s="231" t="s">
        <v>86</v>
      </c>
      <c r="AY129" s="19" t="s">
        <v>140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9" t="s">
        <v>86</v>
      </c>
      <c r="BK129" s="232">
        <f>ROUND(I129*H129,2)</f>
        <v>0</v>
      </c>
      <c r="BL129" s="19" t="s">
        <v>145</v>
      </c>
      <c r="BM129" s="231" t="s">
        <v>160</v>
      </c>
    </row>
    <row r="130" s="12" customFormat="1" ht="25.92" customHeight="1">
      <c r="A130" s="12"/>
      <c r="B130" s="205"/>
      <c r="C130" s="206"/>
      <c r="D130" s="207" t="s">
        <v>78</v>
      </c>
      <c r="E130" s="208" t="s">
        <v>165</v>
      </c>
      <c r="F130" s="208" t="s">
        <v>2155</v>
      </c>
      <c r="G130" s="206"/>
      <c r="H130" s="206"/>
      <c r="I130" s="209"/>
      <c r="J130" s="210">
        <f>BK130</f>
        <v>0</v>
      </c>
      <c r="K130" s="206"/>
      <c r="L130" s="211"/>
      <c r="M130" s="212"/>
      <c r="N130" s="213"/>
      <c r="O130" s="213"/>
      <c r="P130" s="214">
        <f>SUM(P131:P136)</f>
        <v>0</v>
      </c>
      <c r="Q130" s="213"/>
      <c r="R130" s="214">
        <f>SUM(R131:R136)</f>
        <v>0</v>
      </c>
      <c r="S130" s="213"/>
      <c r="T130" s="215">
        <f>SUM(T131:T136)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6" t="s">
        <v>86</v>
      </c>
      <c r="AT130" s="217" t="s">
        <v>78</v>
      </c>
      <c r="AU130" s="217" t="s">
        <v>79</v>
      </c>
      <c r="AY130" s="216" t="s">
        <v>140</v>
      </c>
      <c r="BK130" s="218">
        <f>SUM(BK131:BK136)</f>
        <v>0</v>
      </c>
    </row>
    <row r="131" s="2" customFormat="1" ht="24.15" customHeight="1">
      <c r="A131" s="40"/>
      <c r="B131" s="41"/>
      <c r="C131" s="219" t="s">
        <v>161</v>
      </c>
      <c r="D131" s="219" t="s">
        <v>141</v>
      </c>
      <c r="E131" s="220" t="s">
        <v>2156</v>
      </c>
      <c r="F131" s="221" t="s">
        <v>2157</v>
      </c>
      <c r="G131" s="222" t="s">
        <v>289</v>
      </c>
      <c r="H131" s="223">
        <v>1</v>
      </c>
      <c r="I131" s="224"/>
      <c r="J131" s="225">
        <f>ROUND(I131*H131,2)</f>
        <v>0</v>
      </c>
      <c r="K131" s="226"/>
      <c r="L131" s="46"/>
      <c r="M131" s="227" t="s">
        <v>1</v>
      </c>
      <c r="N131" s="228" t="s">
        <v>44</v>
      </c>
      <c r="O131" s="93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1" t="s">
        <v>145</v>
      </c>
      <c r="AT131" s="231" t="s">
        <v>141</v>
      </c>
      <c r="AU131" s="231" t="s">
        <v>86</v>
      </c>
      <c r="AY131" s="19" t="s">
        <v>140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9" t="s">
        <v>86</v>
      </c>
      <c r="BK131" s="232">
        <f>ROUND(I131*H131,2)</f>
        <v>0</v>
      </c>
      <c r="BL131" s="19" t="s">
        <v>145</v>
      </c>
      <c r="BM131" s="231" t="s">
        <v>164</v>
      </c>
    </row>
    <row r="132" s="2" customFormat="1" ht="16.5" customHeight="1">
      <c r="A132" s="40"/>
      <c r="B132" s="41"/>
      <c r="C132" s="219" t="s">
        <v>165</v>
      </c>
      <c r="D132" s="219" t="s">
        <v>141</v>
      </c>
      <c r="E132" s="220" t="s">
        <v>86</v>
      </c>
      <c r="F132" s="221" t="s">
        <v>2158</v>
      </c>
      <c r="G132" s="222" t="s">
        <v>2159</v>
      </c>
      <c r="H132" s="223">
        <v>1</v>
      </c>
      <c r="I132" s="224"/>
      <c r="J132" s="225">
        <f>ROUND(I132*H132,2)</f>
        <v>0</v>
      </c>
      <c r="K132" s="226"/>
      <c r="L132" s="46"/>
      <c r="M132" s="227" t="s">
        <v>1</v>
      </c>
      <c r="N132" s="228" t="s">
        <v>44</v>
      </c>
      <c r="O132" s="93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1" t="s">
        <v>145</v>
      </c>
      <c r="AT132" s="231" t="s">
        <v>141</v>
      </c>
      <c r="AU132" s="231" t="s">
        <v>86</v>
      </c>
      <c r="AY132" s="19" t="s">
        <v>140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9" t="s">
        <v>86</v>
      </c>
      <c r="BK132" s="232">
        <f>ROUND(I132*H132,2)</f>
        <v>0</v>
      </c>
      <c r="BL132" s="19" t="s">
        <v>145</v>
      </c>
      <c r="BM132" s="231" t="s">
        <v>168</v>
      </c>
    </row>
    <row r="133" s="2" customFormat="1" ht="16.5" customHeight="1">
      <c r="A133" s="40"/>
      <c r="B133" s="41"/>
      <c r="C133" s="219" t="s">
        <v>169</v>
      </c>
      <c r="D133" s="219" t="s">
        <v>141</v>
      </c>
      <c r="E133" s="220" t="s">
        <v>145</v>
      </c>
      <c r="F133" s="221" t="s">
        <v>2160</v>
      </c>
      <c r="G133" s="222" t="s">
        <v>2161</v>
      </c>
      <c r="H133" s="223">
        <v>11</v>
      </c>
      <c r="I133" s="224"/>
      <c r="J133" s="225">
        <f>ROUND(I133*H133,2)</f>
        <v>0</v>
      </c>
      <c r="K133" s="226"/>
      <c r="L133" s="46"/>
      <c r="M133" s="227" t="s">
        <v>1</v>
      </c>
      <c r="N133" s="228" t="s">
        <v>44</v>
      </c>
      <c r="O133" s="93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1" t="s">
        <v>145</v>
      </c>
      <c r="AT133" s="231" t="s">
        <v>141</v>
      </c>
      <c r="AU133" s="231" t="s">
        <v>86</v>
      </c>
      <c r="AY133" s="19" t="s">
        <v>140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9" t="s">
        <v>86</v>
      </c>
      <c r="BK133" s="232">
        <f>ROUND(I133*H133,2)</f>
        <v>0</v>
      </c>
      <c r="BL133" s="19" t="s">
        <v>145</v>
      </c>
      <c r="BM133" s="231" t="s">
        <v>172</v>
      </c>
    </row>
    <row r="134" s="2" customFormat="1" ht="16.5" customHeight="1">
      <c r="A134" s="40"/>
      <c r="B134" s="41"/>
      <c r="C134" s="219" t="s">
        <v>157</v>
      </c>
      <c r="D134" s="219" t="s">
        <v>141</v>
      </c>
      <c r="E134" s="220" t="s">
        <v>154</v>
      </c>
      <c r="F134" s="221" t="s">
        <v>2162</v>
      </c>
      <c r="G134" s="222" t="s">
        <v>2161</v>
      </c>
      <c r="H134" s="223">
        <v>13</v>
      </c>
      <c r="I134" s="224"/>
      <c r="J134" s="225">
        <f>ROUND(I134*H134,2)</f>
        <v>0</v>
      </c>
      <c r="K134" s="226"/>
      <c r="L134" s="46"/>
      <c r="M134" s="227" t="s">
        <v>1</v>
      </c>
      <c r="N134" s="228" t="s">
        <v>44</v>
      </c>
      <c r="O134" s="93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1" t="s">
        <v>145</v>
      </c>
      <c r="AT134" s="231" t="s">
        <v>141</v>
      </c>
      <c r="AU134" s="231" t="s">
        <v>86</v>
      </c>
      <c r="AY134" s="19" t="s">
        <v>140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9" t="s">
        <v>86</v>
      </c>
      <c r="BK134" s="232">
        <f>ROUND(I134*H134,2)</f>
        <v>0</v>
      </c>
      <c r="BL134" s="19" t="s">
        <v>145</v>
      </c>
      <c r="BM134" s="231" t="s">
        <v>175</v>
      </c>
    </row>
    <row r="135" s="2" customFormat="1" ht="16.5" customHeight="1">
      <c r="A135" s="40"/>
      <c r="B135" s="41"/>
      <c r="C135" s="219" t="s">
        <v>176</v>
      </c>
      <c r="D135" s="219" t="s">
        <v>141</v>
      </c>
      <c r="E135" s="220" t="s">
        <v>161</v>
      </c>
      <c r="F135" s="221" t="s">
        <v>2163</v>
      </c>
      <c r="G135" s="222" t="s">
        <v>2159</v>
      </c>
      <c r="H135" s="223">
        <v>1</v>
      </c>
      <c r="I135" s="224"/>
      <c r="J135" s="225">
        <f>ROUND(I135*H135,2)</f>
        <v>0</v>
      </c>
      <c r="K135" s="226"/>
      <c r="L135" s="46"/>
      <c r="M135" s="227" t="s">
        <v>1</v>
      </c>
      <c r="N135" s="228" t="s">
        <v>44</v>
      </c>
      <c r="O135" s="93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1" t="s">
        <v>145</v>
      </c>
      <c r="AT135" s="231" t="s">
        <v>141</v>
      </c>
      <c r="AU135" s="231" t="s">
        <v>86</v>
      </c>
      <c r="AY135" s="19" t="s">
        <v>140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9" t="s">
        <v>86</v>
      </c>
      <c r="BK135" s="232">
        <f>ROUND(I135*H135,2)</f>
        <v>0</v>
      </c>
      <c r="BL135" s="19" t="s">
        <v>145</v>
      </c>
      <c r="BM135" s="231" t="s">
        <v>179</v>
      </c>
    </row>
    <row r="136" s="2" customFormat="1" ht="16.5" customHeight="1">
      <c r="A136" s="40"/>
      <c r="B136" s="41"/>
      <c r="C136" s="219" t="s">
        <v>160</v>
      </c>
      <c r="D136" s="219" t="s">
        <v>141</v>
      </c>
      <c r="E136" s="220" t="s">
        <v>151</v>
      </c>
      <c r="F136" s="221" t="s">
        <v>2164</v>
      </c>
      <c r="G136" s="222" t="s">
        <v>2159</v>
      </c>
      <c r="H136" s="223">
        <v>1</v>
      </c>
      <c r="I136" s="224"/>
      <c r="J136" s="225">
        <f>ROUND(I136*H136,2)</f>
        <v>0</v>
      </c>
      <c r="K136" s="226"/>
      <c r="L136" s="46"/>
      <c r="M136" s="227" t="s">
        <v>1</v>
      </c>
      <c r="N136" s="228" t="s">
        <v>44</v>
      </c>
      <c r="O136" s="93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1" t="s">
        <v>145</v>
      </c>
      <c r="AT136" s="231" t="s">
        <v>141</v>
      </c>
      <c r="AU136" s="231" t="s">
        <v>86</v>
      </c>
      <c r="AY136" s="19" t="s">
        <v>140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9" t="s">
        <v>86</v>
      </c>
      <c r="BK136" s="232">
        <f>ROUND(I136*H136,2)</f>
        <v>0</v>
      </c>
      <c r="BL136" s="19" t="s">
        <v>145</v>
      </c>
      <c r="BM136" s="231" t="s">
        <v>183</v>
      </c>
    </row>
    <row r="137" s="12" customFormat="1" ht="25.92" customHeight="1">
      <c r="A137" s="12"/>
      <c r="B137" s="205"/>
      <c r="C137" s="206"/>
      <c r="D137" s="207" t="s">
        <v>78</v>
      </c>
      <c r="E137" s="208" t="s">
        <v>2165</v>
      </c>
      <c r="F137" s="208" t="s">
        <v>2166</v>
      </c>
      <c r="G137" s="206"/>
      <c r="H137" s="206"/>
      <c r="I137" s="209"/>
      <c r="J137" s="210">
        <f>BK137</f>
        <v>0</v>
      </c>
      <c r="K137" s="206"/>
      <c r="L137" s="211"/>
      <c r="M137" s="212"/>
      <c r="N137" s="213"/>
      <c r="O137" s="213"/>
      <c r="P137" s="214">
        <f>SUM(P138:P141)</f>
        <v>0</v>
      </c>
      <c r="Q137" s="213"/>
      <c r="R137" s="214">
        <f>SUM(R138:R141)</f>
        <v>0</v>
      </c>
      <c r="S137" s="213"/>
      <c r="T137" s="215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6" t="s">
        <v>86</v>
      </c>
      <c r="AT137" s="217" t="s">
        <v>78</v>
      </c>
      <c r="AU137" s="217" t="s">
        <v>79</v>
      </c>
      <c r="AY137" s="216" t="s">
        <v>140</v>
      </c>
      <c r="BK137" s="218">
        <f>SUM(BK138:BK141)</f>
        <v>0</v>
      </c>
    </row>
    <row r="138" s="2" customFormat="1" ht="21.75" customHeight="1">
      <c r="A138" s="40"/>
      <c r="B138" s="41"/>
      <c r="C138" s="219" t="s">
        <v>180</v>
      </c>
      <c r="D138" s="219" t="s">
        <v>141</v>
      </c>
      <c r="E138" s="220" t="s">
        <v>2167</v>
      </c>
      <c r="F138" s="221" t="s">
        <v>2168</v>
      </c>
      <c r="G138" s="222" t="s">
        <v>289</v>
      </c>
      <c r="H138" s="223">
        <v>1</v>
      </c>
      <c r="I138" s="224"/>
      <c r="J138" s="225">
        <f>ROUND(I138*H138,2)</f>
        <v>0</v>
      </c>
      <c r="K138" s="226"/>
      <c r="L138" s="46"/>
      <c r="M138" s="227" t="s">
        <v>1</v>
      </c>
      <c r="N138" s="228" t="s">
        <v>44</v>
      </c>
      <c r="O138" s="93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1" t="s">
        <v>145</v>
      </c>
      <c r="AT138" s="231" t="s">
        <v>141</v>
      </c>
      <c r="AU138" s="231" t="s">
        <v>86</v>
      </c>
      <c r="AY138" s="19" t="s">
        <v>140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9" t="s">
        <v>86</v>
      </c>
      <c r="BK138" s="232">
        <f>ROUND(I138*H138,2)</f>
        <v>0</v>
      </c>
      <c r="BL138" s="19" t="s">
        <v>145</v>
      </c>
      <c r="BM138" s="231" t="s">
        <v>186</v>
      </c>
    </row>
    <row r="139" s="2" customFormat="1" ht="16.5" customHeight="1">
      <c r="A139" s="40"/>
      <c r="B139" s="41"/>
      <c r="C139" s="219" t="s">
        <v>164</v>
      </c>
      <c r="D139" s="219" t="s">
        <v>141</v>
      </c>
      <c r="E139" s="220" t="s">
        <v>2169</v>
      </c>
      <c r="F139" s="221" t="s">
        <v>2170</v>
      </c>
      <c r="G139" s="222" t="s">
        <v>289</v>
      </c>
      <c r="H139" s="223">
        <v>1</v>
      </c>
      <c r="I139" s="224"/>
      <c r="J139" s="225">
        <f>ROUND(I139*H139,2)</f>
        <v>0</v>
      </c>
      <c r="K139" s="226"/>
      <c r="L139" s="46"/>
      <c r="M139" s="227" t="s">
        <v>1</v>
      </c>
      <c r="N139" s="228" t="s">
        <v>44</v>
      </c>
      <c r="O139" s="93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1" t="s">
        <v>145</v>
      </c>
      <c r="AT139" s="231" t="s">
        <v>141</v>
      </c>
      <c r="AU139" s="231" t="s">
        <v>86</v>
      </c>
      <c r="AY139" s="19" t="s">
        <v>140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9" t="s">
        <v>86</v>
      </c>
      <c r="BK139" s="232">
        <f>ROUND(I139*H139,2)</f>
        <v>0</v>
      </c>
      <c r="BL139" s="19" t="s">
        <v>145</v>
      </c>
      <c r="BM139" s="231" t="s">
        <v>347</v>
      </c>
    </row>
    <row r="140" s="2" customFormat="1" ht="16.5" customHeight="1">
      <c r="A140" s="40"/>
      <c r="B140" s="41"/>
      <c r="C140" s="219" t="s">
        <v>8</v>
      </c>
      <c r="D140" s="219" t="s">
        <v>141</v>
      </c>
      <c r="E140" s="220" t="s">
        <v>88</v>
      </c>
      <c r="F140" s="221" t="s">
        <v>2171</v>
      </c>
      <c r="G140" s="222" t="s">
        <v>753</v>
      </c>
      <c r="H140" s="223">
        <v>1</v>
      </c>
      <c r="I140" s="224"/>
      <c r="J140" s="225">
        <f>ROUND(I140*H140,2)</f>
        <v>0</v>
      </c>
      <c r="K140" s="226"/>
      <c r="L140" s="46"/>
      <c r="M140" s="227" t="s">
        <v>1</v>
      </c>
      <c r="N140" s="228" t="s">
        <v>44</v>
      </c>
      <c r="O140" s="93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1" t="s">
        <v>145</v>
      </c>
      <c r="AT140" s="231" t="s">
        <v>141</v>
      </c>
      <c r="AU140" s="231" t="s">
        <v>86</v>
      </c>
      <c r="AY140" s="19" t="s">
        <v>140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9" t="s">
        <v>86</v>
      </c>
      <c r="BK140" s="232">
        <f>ROUND(I140*H140,2)</f>
        <v>0</v>
      </c>
      <c r="BL140" s="19" t="s">
        <v>145</v>
      </c>
      <c r="BM140" s="231" t="s">
        <v>358</v>
      </c>
    </row>
    <row r="141" s="2" customFormat="1" ht="16.5" customHeight="1">
      <c r="A141" s="40"/>
      <c r="B141" s="41"/>
      <c r="C141" s="219" t="s">
        <v>168</v>
      </c>
      <c r="D141" s="219" t="s">
        <v>141</v>
      </c>
      <c r="E141" s="220" t="s">
        <v>148</v>
      </c>
      <c r="F141" s="221" t="s">
        <v>2172</v>
      </c>
      <c r="G141" s="222" t="s">
        <v>753</v>
      </c>
      <c r="H141" s="223">
        <v>1</v>
      </c>
      <c r="I141" s="224"/>
      <c r="J141" s="225">
        <f>ROUND(I141*H141,2)</f>
        <v>0</v>
      </c>
      <c r="K141" s="226"/>
      <c r="L141" s="46"/>
      <c r="M141" s="227" t="s">
        <v>1</v>
      </c>
      <c r="N141" s="228" t="s">
        <v>44</v>
      </c>
      <c r="O141" s="93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1" t="s">
        <v>145</v>
      </c>
      <c r="AT141" s="231" t="s">
        <v>141</v>
      </c>
      <c r="AU141" s="231" t="s">
        <v>86</v>
      </c>
      <c r="AY141" s="19" t="s">
        <v>140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9" t="s">
        <v>86</v>
      </c>
      <c r="BK141" s="232">
        <f>ROUND(I141*H141,2)</f>
        <v>0</v>
      </c>
      <c r="BL141" s="19" t="s">
        <v>145</v>
      </c>
      <c r="BM141" s="231" t="s">
        <v>368</v>
      </c>
    </row>
    <row r="142" s="12" customFormat="1" ht="25.92" customHeight="1">
      <c r="A142" s="12"/>
      <c r="B142" s="205"/>
      <c r="C142" s="206"/>
      <c r="D142" s="207" t="s">
        <v>78</v>
      </c>
      <c r="E142" s="208" t="s">
        <v>2173</v>
      </c>
      <c r="F142" s="208" t="s">
        <v>2174</v>
      </c>
      <c r="G142" s="206"/>
      <c r="H142" s="206"/>
      <c r="I142" s="209"/>
      <c r="J142" s="210">
        <f>BK142</f>
        <v>0</v>
      </c>
      <c r="K142" s="206"/>
      <c r="L142" s="211"/>
      <c r="M142" s="212"/>
      <c r="N142" s="213"/>
      <c r="O142" s="213"/>
      <c r="P142" s="214">
        <f>SUM(P143:P144)</f>
        <v>0</v>
      </c>
      <c r="Q142" s="213"/>
      <c r="R142" s="214">
        <f>SUM(R143:R144)</f>
        <v>0</v>
      </c>
      <c r="S142" s="213"/>
      <c r="T142" s="215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6" t="s">
        <v>86</v>
      </c>
      <c r="AT142" s="217" t="s">
        <v>78</v>
      </c>
      <c r="AU142" s="217" t="s">
        <v>79</v>
      </c>
      <c r="AY142" s="216" t="s">
        <v>140</v>
      </c>
      <c r="BK142" s="218">
        <f>SUM(BK143:BK144)</f>
        <v>0</v>
      </c>
    </row>
    <row r="143" s="2" customFormat="1" ht="24.15" customHeight="1">
      <c r="A143" s="40"/>
      <c r="B143" s="41"/>
      <c r="C143" s="219" t="s">
        <v>199</v>
      </c>
      <c r="D143" s="219" t="s">
        <v>141</v>
      </c>
      <c r="E143" s="220" t="s">
        <v>2175</v>
      </c>
      <c r="F143" s="221" t="s">
        <v>2176</v>
      </c>
      <c r="G143" s="222" t="s">
        <v>320</v>
      </c>
      <c r="H143" s="223">
        <v>8</v>
      </c>
      <c r="I143" s="224"/>
      <c r="J143" s="225">
        <f>ROUND(I143*H143,2)</f>
        <v>0</v>
      </c>
      <c r="K143" s="226"/>
      <c r="L143" s="46"/>
      <c r="M143" s="227" t="s">
        <v>1</v>
      </c>
      <c r="N143" s="228" t="s">
        <v>44</v>
      </c>
      <c r="O143" s="93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1" t="s">
        <v>145</v>
      </c>
      <c r="AT143" s="231" t="s">
        <v>141</v>
      </c>
      <c r="AU143" s="231" t="s">
        <v>86</v>
      </c>
      <c r="AY143" s="19" t="s">
        <v>140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9" t="s">
        <v>86</v>
      </c>
      <c r="BK143" s="232">
        <f>ROUND(I143*H143,2)</f>
        <v>0</v>
      </c>
      <c r="BL143" s="19" t="s">
        <v>145</v>
      </c>
      <c r="BM143" s="231" t="s">
        <v>376</v>
      </c>
    </row>
    <row r="144" s="2" customFormat="1" ht="24.15" customHeight="1">
      <c r="A144" s="40"/>
      <c r="B144" s="41"/>
      <c r="C144" s="219" t="s">
        <v>172</v>
      </c>
      <c r="D144" s="219" t="s">
        <v>141</v>
      </c>
      <c r="E144" s="220" t="s">
        <v>2177</v>
      </c>
      <c r="F144" s="221" t="s">
        <v>2178</v>
      </c>
      <c r="G144" s="222" t="s">
        <v>289</v>
      </c>
      <c r="H144" s="223">
        <v>2</v>
      </c>
      <c r="I144" s="224"/>
      <c r="J144" s="225">
        <f>ROUND(I144*H144,2)</f>
        <v>0</v>
      </c>
      <c r="K144" s="226"/>
      <c r="L144" s="46"/>
      <c r="M144" s="235" t="s">
        <v>1</v>
      </c>
      <c r="N144" s="236" t="s">
        <v>44</v>
      </c>
      <c r="O144" s="237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1" t="s">
        <v>145</v>
      </c>
      <c r="AT144" s="231" t="s">
        <v>141</v>
      </c>
      <c r="AU144" s="231" t="s">
        <v>86</v>
      </c>
      <c r="AY144" s="19" t="s">
        <v>140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9" t="s">
        <v>86</v>
      </c>
      <c r="BK144" s="232">
        <f>ROUND(I144*H144,2)</f>
        <v>0</v>
      </c>
      <c r="BL144" s="19" t="s">
        <v>145</v>
      </c>
      <c r="BM144" s="231" t="s">
        <v>385</v>
      </c>
    </row>
    <row r="145" s="2" customFormat="1" ht="6.96" customHeight="1">
      <c r="A145" s="40"/>
      <c r="B145" s="68"/>
      <c r="C145" s="69"/>
      <c r="D145" s="69"/>
      <c r="E145" s="69"/>
      <c r="F145" s="69"/>
      <c r="G145" s="69"/>
      <c r="H145" s="69"/>
      <c r="I145" s="69"/>
      <c r="J145" s="69"/>
      <c r="K145" s="69"/>
      <c r="L145" s="46"/>
      <c r="M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</sheetData>
  <sheetProtection sheet="1" autoFilter="0" formatColumns="0" formatRows="0" objects="1" scenarios="1" spinCount="100000" saltValue="td/Ud4nZDF4nL+BDjdTJ5sJK8YaYCCxmojdcqYv1KiMucoFmsCd2N/OZkdhKSsYlse3sfE/iRnLpZT8bJyEZIA==" hashValue="PQrVTOOB/4yg9kfZV0SWbgAQSxPlhLg1ojNfCfVyF/1leJG4xzWH9atOG0SVpRo4d93bYWoUrXxK1rKaeVa25Q==" algorithmName="SHA-512" password="CC35"/>
  <autoFilter ref="C120:K14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2"/>
      <c r="AT3" s="19" t="s">
        <v>88</v>
      </c>
    </row>
    <row r="4" s="1" customFormat="1" ht="24.96" customHeight="1">
      <c r="B4" s="22"/>
      <c r="D4" s="140" t="s">
        <v>113</v>
      </c>
      <c r="L4" s="22"/>
      <c r="M4" s="141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2" t="s">
        <v>16</v>
      </c>
      <c r="L6" s="22"/>
    </row>
    <row r="7" s="1" customFormat="1" ht="26.25" customHeight="1">
      <c r="B7" s="22"/>
      <c r="E7" s="143" t="str">
        <f>'Rekapitulace stavby'!K6</f>
        <v>OA a SOŠ Choceň, Stavební úpravy areálu Vysokomýtská 1206, Choceň</v>
      </c>
      <c r="F7" s="142"/>
      <c r="G7" s="142"/>
      <c r="H7" s="142"/>
      <c r="L7" s="22"/>
    </row>
    <row r="8" s="2" customFormat="1" ht="12" customHeight="1">
      <c r="A8" s="40"/>
      <c r="B8" s="46"/>
      <c r="C8" s="40"/>
      <c r="D8" s="142" t="s">
        <v>114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2179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21</v>
      </c>
      <c r="G12" s="40"/>
      <c r="H12" s="40"/>
      <c r="I12" s="142" t="s">
        <v>22</v>
      </c>
      <c r="J12" s="146" t="str">
        <f>'Rekapitulace stavby'!AN8</f>
        <v>16. 1. 2017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27</v>
      </c>
      <c r="F15" s="40"/>
      <c r="G15" s="40"/>
      <c r="H15" s="40"/>
      <c r="I15" s="142" t="s">
        <v>28</v>
      </c>
      <c r="J15" s="145" t="s">
        <v>29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30</v>
      </c>
      <c r="E17" s="40"/>
      <c r="F17" s="40"/>
      <c r="G17" s="40"/>
      <c r="H17" s="40"/>
      <c r="I17" s="142" t="s">
        <v>25</v>
      </c>
      <c r="J17" s="35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5"/>
      <c r="G18" s="145"/>
      <c r="H18" s="145"/>
      <c r="I18" s="142" t="s">
        <v>28</v>
      </c>
      <c r="J18" s="35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32</v>
      </c>
      <c r="E20" s="40"/>
      <c r="F20" s="40"/>
      <c r="G20" s="40"/>
      <c r="H20" s="40"/>
      <c r="I20" s="142" t="s">
        <v>25</v>
      </c>
      <c r="J20" s="145" t="s">
        <v>33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34</v>
      </c>
      <c r="F21" s="40"/>
      <c r="G21" s="40"/>
      <c r="H21" s="40"/>
      <c r="I21" s="142" t="s">
        <v>28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36</v>
      </c>
      <c r="E23" s="40"/>
      <c r="F23" s="40"/>
      <c r="G23" s="40"/>
      <c r="H23" s="40"/>
      <c r="I23" s="142" t="s">
        <v>25</v>
      </c>
      <c r="J23" s="145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5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38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39</v>
      </c>
      <c r="E30" s="40"/>
      <c r="F30" s="40"/>
      <c r="G30" s="40"/>
      <c r="H30" s="40"/>
      <c r="I30" s="40"/>
      <c r="J30" s="153">
        <f>ROUND(J126,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41</v>
      </c>
      <c r="G32" s="40"/>
      <c r="H32" s="40"/>
      <c r="I32" s="154" t="s">
        <v>40</v>
      </c>
      <c r="J32" s="154" t="s">
        <v>42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43</v>
      </c>
      <c r="E33" s="142" t="s">
        <v>44</v>
      </c>
      <c r="F33" s="156">
        <f>ROUND((SUM(BE126:BE211)),  2)</f>
        <v>0</v>
      </c>
      <c r="G33" s="40"/>
      <c r="H33" s="40"/>
      <c r="I33" s="157">
        <v>0.20999999999999999</v>
      </c>
      <c r="J33" s="156">
        <f>ROUND(((SUM(BE126:BE211))*I33),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45</v>
      </c>
      <c r="F34" s="156">
        <f>ROUND((SUM(BF126:BF211)),  2)</f>
        <v>0</v>
      </c>
      <c r="G34" s="40"/>
      <c r="H34" s="40"/>
      <c r="I34" s="157">
        <v>0.14999999999999999</v>
      </c>
      <c r="J34" s="156">
        <f>ROUND(((SUM(BF126:BF211))*I34),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46</v>
      </c>
      <c r="F35" s="156">
        <f>ROUND((SUM(BG126:BG211)),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47</v>
      </c>
      <c r="F36" s="156">
        <f>ROUND((SUM(BH126:BH211)),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48</v>
      </c>
      <c r="F37" s="156">
        <f>ROUND((SUM(BI126:BI211)),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65" t="s">
        <v>52</v>
      </c>
      <c r="E50" s="166"/>
      <c r="F50" s="166"/>
      <c r="G50" s="165" t="s">
        <v>53</v>
      </c>
      <c r="H50" s="166"/>
      <c r="I50" s="166"/>
      <c r="J50" s="166"/>
      <c r="K50" s="16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67" t="s">
        <v>54</v>
      </c>
      <c r="E61" s="168"/>
      <c r="F61" s="169" t="s">
        <v>55</v>
      </c>
      <c r="G61" s="167" t="s">
        <v>54</v>
      </c>
      <c r="H61" s="168"/>
      <c r="I61" s="168"/>
      <c r="J61" s="170" t="s">
        <v>55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65" t="s">
        <v>56</v>
      </c>
      <c r="E65" s="171"/>
      <c r="F65" s="171"/>
      <c r="G65" s="165" t="s">
        <v>57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67" t="s">
        <v>54</v>
      </c>
      <c r="E76" s="168"/>
      <c r="F76" s="169" t="s">
        <v>55</v>
      </c>
      <c r="G76" s="167" t="s">
        <v>54</v>
      </c>
      <c r="H76" s="168"/>
      <c r="I76" s="168"/>
      <c r="J76" s="170" t="s">
        <v>55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116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OA a SOŠ Choceň, Stavební úpravy areálu Vysokomýtská 1206, Choceň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114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08 - TZB - Venkovní a vnitřní plynovod NTL, topení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20</v>
      </c>
      <c r="D89" s="42"/>
      <c r="E89" s="42"/>
      <c r="F89" s="29" t="str">
        <f>F12</f>
        <v>Choceň</v>
      </c>
      <c r="G89" s="42"/>
      <c r="H89" s="42"/>
      <c r="I89" s="34" t="s">
        <v>22</v>
      </c>
      <c r="J89" s="81" t="str">
        <f>IF(J12="","",J12)</f>
        <v>16. 1. 2017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24</v>
      </c>
      <c r="D91" s="42"/>
      <c r="E91" s="42"/>
      <c r="F91" s="29" t="str">
        <f>E15</f>
        <v>Pardubický kraj, Komenského náměstí 125, Pardubice</v>
      </c>
      <c r="G91" s="42"/>
      <c r="H91" s="42"/>
      <c r="I91" s="34" t="s">
        <v>32</v>
      </c>
      <c r="J91" s="38" t="str">
        <f>E21</f>
        <v>Jiří Hejzlar, Ing. Jiří Hejzlar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30</v>
      </c>
      <c r="D92" s="42"/>
      <c r="E92" s="42"/>
      <c r="F92" s="29" t="str">
        <f>IF(E18="","",E18)</f>
        <v>Vyplň údaj</v>
      </c>
      <c r="G92" s="42"/>
      <c r="H92" s="42"/>
      <c r="I92" s="34" t="s">
        <v>36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117</v>
      </c>
      <c r="D94" s="178"/>
      <c r="E94" s="178"/>
      <c r="F94" s="178"/>
      <c r="G94" s="178"/>
      <c r="H94" s="178"/>
      <c r="I94" s="178"/>
      <c r="J94" s="179" t="s">
        <v>118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119</v>
      </c>
      <c r="D96" s="42"/>
      <c r="E96" s="42"/>
      <c r="F96" s="42"/>
      <c r="G96" s="42"/>
      <c r="H96" s="42"/>
      <c r="I96" s="42"/>
      <c r="J96" s="112">
        <f>J126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9" t="s">
        <v>120</v>
      </c>
    </row>
    <row r="97" s="9" customFormat="1" ht="24.96" customHeight="1">
      <c r="A97" s="9"/>
      <c r="B97" s="181"/>
      <c r="C97" s="182"/>
      <c r="D97" s="183" t="s">
        <v>2137</v>
      </c>
      <c r="E97" s="184"/>
      <c r="F97" s="184"/>
      <c r="G97" s="184"/>
      <c r="H97" s="184"/>
      <c r="I97" s="184"/>
      <c r="J97" s="185">
        <f>J127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1"/>
      <c r="C98" s="182"/>
      <c r="D98" s="183" t="s">
        <v>2139</v>
      </c>
      <c r="E98" s="184"/>
      <c r="F98" s="184"/>
      <c r="G98" s="184"/>
      <c r="H98" s="184"/>
      <c r="I98" s="184"/>
      <c r="J98" s="185">
        <f>J129</f>
        <v>0</v>
      </c>
      <c r="K98" s="182"/>
      <c r="L98" s="18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1"/>
      <c r="C99" s="182"/>
      <c r="D99" s="183" t="s">
        <v>2140</v>
      </c>
      <c r="E99" s="184"/>
      <c r="F99" s="184"/>
      <c r="G99" s="184"/>
      <c r="H99" s="184"/>
      <c r="I99" s="184"/>
      <c r="J99" s="185">
        <f>J134</f>
        <v>0</v>
      </c>
      <c r="K99" s="182"/>
      <c r="L99" s="18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1"/>
      <c r="C100" s="182"/>
      <c r="D100" s="183" t="s">
        <v>2180</v>
      </c>
      <c r="E100" s="184"/>
      <c r="F100" s="184"/>
      <c r="G100" s="184"/>
      <c r="H100" s="184"/>
      <c r="I100" s="184"/>
      <c r="J100" s="185">
        <f>J158</f>
        <v>0</v>
      </c>
      <c r="K100" s="182"/>
      <c r="L100" s="18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1"/>
      <c r="C101" s="182"/>
      <c r="D101" s="183" t="s">
        <v>2181</v>
      </c>
      <c r="E101" s="184"/>
      <c r="F101" s="184"/>
      <c r="G101" s="184"/>
      <c r="H101" s="184"/>
      <c r="I101" s="184"/>
      <c r="J101" s="185">
        <f>J168</f>
        <v>0</v>
      </c>
      <c r="K101" s="182"/>
      <c r="L101" s="18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1"/>
      <c r="C102" s="182"/>
      <c r="D102" s="183" t="s">
        <v>2182</v>
      </c>
      <c r="E102" s="184"/>
      <c r="F102" s="184"/>
      <c r="G102" s="184"/>
      <c r="H102" s="184"/>
      <c r="I102" s="184"/>
      <c r="J102" s="185">
        <f>J175</f>
        <v>0</v>
      </c>
      <c r="K102" s="182"/>
      <c r="L102" s="18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1"/>
      <c r="C103" s="182"/>
      <c r="D103" s="183" t="s">
        <v>2183</v>
      </c>
      <c r="E103" s="184"/>
      <c r="F103" s="184"/>
      <c r="G103" s="184"/>
      <c r="H103" s="184"/>
      <c r="I103" s="184"/>
      <c r="J103" s="185">
        <f>J187</f>
        <v>0</v>
      </c>
      <c r="K103" s="182"/>
      <c r="L103" s="18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1"/>
      <c r="C104" s="182"/>
      <c r="D104" s="183" t="s">
        <v>2184</v>
      </c>
      <c r="E104" s="184"/>
      <c r="F104" s="184"/>
      <c r="G104" s="184"/>
      <c r="H104" s="184"/>
      <c r="I104" s="184"/>
      <c r="J104" s="185">
        <f>J206</f>
        <v>0</v>
      </c>
      <c r="K104" s="182"/>
      <c r="L104" s="18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1"/>
      <c r="C105" s="182"/>
      <c r="D105" s="183" t="s">
        <v>2185</v>
      </c>
      <c r="E105" s="184"/>
      <c r="F105" s="184"/>
      <c r="G105" s="184"/>
      <c r="H105" s="184"/>
      <c r="I105" s="184"/>
      <c r="J105" s="185">
        <f>J208</f>
        <v>0</v>
      </c>
      <c r="K105" s="182"/>
      <c r="L105" s="18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81"/>
      <c r="C106" s="182"/>
      <c r="D106" s="183" t="s">
        <v>2141</v>
      </c>
      <c r="E106" s="184"/>
      <c r="F106" s="184"/>
      <c r="G106" s="184"/>
      <c r="H106" s="184"/>
      <c r="I106" s="184"/>
      <c r="J106" s="185">
        <f>J210</f>
        <v>0</v>
      </c>
      <c r="K106" s="182"/>
      <c r="L106" s="18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12" s="2" customFormat="1" ht="6.96" customHeight="1">
      <c r="A112" s="40"/>
      <c r="B112" s="70"/>
      <c r="C112" s="71"/>
      <c r="D112" s="71"/>
      <c r="E112" s="71"/>
      <c r="F112" s="71"/>
      <c r="G112" s="71"/>
      <c r="H112" s="71"/>
      <c r="I112" s="71"/>
      <c r="J112" s="71"/>
      <c r="K112" s="71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4.96" customHeight="1">
      <c r="A113" s="40"/>
      <c r="B113" s="41"/>
      <c r="C113" s="25" t="s">
        <v>125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4" t="s">
        <v>16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6.25" customHeight="1">
      <c r="A116" s="40"/>
      <c r="B116" s="41"/>
      <c r="C116" s="42"/>
      <c r="D116" s="42"/>
      <c r="E116" s="176" t="str">
        <f>E7</f>
        <v>OA a SOŠ Choceň, Stavební úpravy areálu Vysokomýtská 1206, Choceň</v>
      </c>
      <c r="F116" s="34"/>
      <c r="G116" s="34"/>
      <c r="H116" s="34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4" t="s">
        <v>114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6.5" customHeight="1">
      <c r="A118" s="40"/>
      <c r="B118" s="41"/>
      <c r="C118" s="42"/>
      <c r="D118" s="42"/>
      <c r="E118" s="78" t="str">
        <f>E9</f>
        <v>08 - TZB - Venkovní a vnitřní plynovod NTL, topení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4" t="s">
        <v>20</v>
      </c>
      <c r="D120" s="42"/>
      <c r="E120" s="42"/>
      <c r="F120" s="29" t="str">
        <f>F12</f>
        <v>Choceň</v>
      </c>
      <c r="G120" s="42"/>
      <c r="H120" s="42"/>
      <c r="I120" s="34" t="s">
        <v>22</v>
      </c>
      <c r="J120" s="81" t="str">
        <f>IF(J12="","",J12)</f>
        <v>16. 1. 2017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5.65" customHeight="1">
      <c r="A122" s="40"/>
      <c r="B122" s="41"/>
      <c r="C122" s="34" t="s">
        <v>24</v>
      </c>
      <c r="D122" s="42"/>
      <c r="E122" s="42"/>
      <c r="F122" s="29" t="str">
        <f>E15</f>
        <v>Pardubický kraj, Komenského náměstí 125, Pardubice</v>
      </c>
      <c r="G122" s="42"/>
      <c r="H122" s="42"/>
      <c r="I122" s="34" t="s">
        <v>32</v>
      </c>
      <c r="J122" s="38" t="str">
        <f>E21</f>
        <v>Jiří Hejzlar, Ing. Jiří Hejzlar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4" t="s">
        <v>30</v>
      </c>
      <c r="D123" s="42"/>
      <c r="E123" s="42"/>
      <c r="F123" s="29" t="str">
        <f>IF(E18="","",E18)</f>
        <v>Vyplň údaj</v>
      </c>
      <c r="G123" s="42"/>
      <c r="H123" s="42"/>
      <c r="I123" s="34" t="s">
        <v>36</v>
      </c>
      <c r="J123" s="38" t="str">
        <f>E24</f>
        <v xml:space="preserve"> 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0.32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11" customFormat="1" ht="29.28" customHeight="1">
      <c r="A125" s="193"/>
      <c r="B125" s="194"/>
      <c r="C125" s="195" t="s">
        <v>126</v>
      </c>
      <c r="D125" s="196" t="s">
        <v>64</v>
      </c>
      <c r="E125" s="196" t="s">
        <v>60</v>
      </c>
      <c r="F125" s="196" t="s">
        <v>61</v>
      </c>
      <c r="G125" s="196" t="s">
        <v>127</v>
      </c>
      <c r="H125" s="196" t="s">
        <v>128</v>
      </c>
      <c r="I125" s="196" t="s">
        <v>129</v>
      </c>
      <c r="J125" s="197" t="s">
        <v>118</v>
      </c>
      <c r="K125" s="198" t="s">
        <v>130</v>
      </c>
      <c r="L125" s="199"/>
      <c r="M125" s="102" t="s">
        <v>1</v>
      </c>
      <c r="N125" s="103" t="s">
        <v>43</v>
      </c>
      <c r="O125" s="103" t="s">
        <v>131</v>
      </c>
      <c r="P125" s="103" t="s">
        <v>132</v>
      </c>
      <c r="Q125" s="103" t="s">
        <v>133</v>
      </c>
      <c r="R125" s="103" t="s">
        <v>134</v>
      </c>
      <c r="S125" s="103" t="s">
        <v>135</v>
      </c>
      <c r="T125" s="104" t="s">
        <v>136</v>
      </c>
      <c r="U125" s="193"/>
      <c r="V125" s="193"/>
      <c r="W125" s="193"/>
      <c r="X125" s="193"/>
      <c r="Y125" s="193"/>
      <c r="Z125" s="193"/>
      <c r="AA125" s="193"/>
      <c r="AB125" s="193"/>
      <c r="AC125" s="193"/>
      <c r="AD125" s="193"/>
      <c r="AE125" s="193"/>
    </row>
    <row r="126" s="2" customFormat="1" ht="22.8" customHeight="1">
      <c r="A126" s="40"/>
      <c r="B126" s="41"/>
      <c r="C126" s="109" t="s">
        <v>137</v>
      </c>
      <c r="D126" s="42"/>
      <c r="E126" s="42"/>
      <c r="F126" s="42"/>
      <c r="G126" s="42"/>
      <c r="H126" s="42"/>
      <c r="I126" s="42"/>
      <c r="J126" s="200">
        <f>BK126</f>
        <v>0</v>
      </c>
      <c r="K126" s="42"/>
      <c r="L126" s="46"/>
      <c r="M126" s="105"/>
      <c r="N126" s="201"/>
      <c r="O126" s="106"/>
      <c r="P126" s="202">
        <f>P127+P129+P134+P158+P168+P175+P187+P206+P208+P210</f>
        <v>0</v>
      </c>
      <c r="Q126" s="106"/>
      <c r="R126" s="202">
        <f>R127+R129+R134+R158+R168+R175+R187+R206+R208+R210</f>
        <v>0</v>
      </c>
      <c r="S126" s="106"/>
      <c r="T126" s="203">
        <f>T127+T129+T134+T158+T168+T175+T187+T206+T208+T210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78</v>
      </c>
      <c r="AU126" s="19" t="s">
        <v>120</v>
      </c>
      <c r="BK126" s="204">
        <f>BK127+BK129+BK134+BK158+BK168+BK175+BK187+BK206+BK208+BK210</f>
        <v>0</v>
      </c>
    </row>
    <row r="127" s="12" customFormat="1" ht="25.92" customHeight="1">
      <c r="A127" s="12"/>
      <c r="B127" s="205"/>
      <c r="C127" s="206"/>
      <c r="D127" s="207" t="s">
        <v>78</v>
      </c>
      <c r="E127" s="208" t="s">
        <v>86</v>
      </c>
      <c r="F127" s="208" t="s">
        <v>2142</v>
      </c>
      <c r="G127" s="206"/>
      <c r="H127" s="206"/>
      <c r="I127" s="209"/>
      <c r="J127" s="210">
        <f>BK127</f>
        <v>0</v>
      </c>
      <c r="K127" s="206"/>
      <c r="L127" s="211"/>
      <c r="M127" s="212"/>
      <c r="N127" s="213"/>
      <c r="O127" s="213"/>
      <c r="P127" s="214">
        <f>P128</f>
        <v>0</v>
      </c>
      <c r="Q127" s="213"/>
      <c r="R127" s="214">
        <f>R128</f>
        <v>0</v>
      </c>
      <c r="S127" s="213"/>
      <c r="T127" s="215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6" t="s">
        <v>86</v>
      </c>
      <c r="AT127" s="217" t="s">
        <v>78</v>
      </c>
      <c r="AU127" s="217" t="s">
        <v>79</v>
      </c>
      <c r="AY127" s="216" t="s">
        <v>140</v>
      </c>
      <c r="BK127" s="218">
        <f>BK128</f>
        <v>0</v>
      </c>
    </row>
    <row r="128" s="2" customFormat="1" ht="16.5" customHeight="1">
      <c r="A128" s="40"/>
      <c r="B128" s="41"/>
      <c r="C128" s="219" t="s">
        <v>86</v>
      </c>
      <c r="D128" s="219" t="s">
        <v>141</v>
      </c>
      <c r="E128" s="220" t="s">
        <v>2186</v>
      </c>
      <c r="F128" s="221" t="s">
        <v>2187</v>
      </c>
      <c r="G128" s="222" t="s">
        <v>231</v>
      </c>
      <c r="H128" s="223">
        <v>2</v>
      </c>
      <c r="I128" s="224"/>
      <c r="J128" s="225">
        <f>ROUND(I128*H128,2)</f>
        <v>0</v>
      </c>
      <c r="K128" s="226"/>
      <c r="L128" s="46"/>
      <c r="M128" s="227" t="s">
        <v>1</v>
      </c>
      <c r="N128" s="228" t="s">
        <v>44</v>
      </c>
      <c r="O128" s="93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1" t="s">
        <v>145</v>
      </c>
      <c r="AT128" s="231" t="s">
        <v>141</v>
      </c>
      <c r="AU128" s="231" t="s">
        <v>86</v>
      </c>
      <c r="AY128" s="19" t="s">
        <v>140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9" t="s">
        <v>86</v>
      </c>
      <c r="BK128" s="232">
        <f>ROUND(I128*H128,2)</f>
        <v>0</v>
      </c>
      <c r="BL128" s="19" t="s">
        <v>145</v>
      </c>
      <c r="BM128" s="231" t="s">
        <v>88</v>
      </c>
    </row>
    <row r="129" s="12" customFormat="1" ht="25.92" customHeight="1">
      <c r="A129" s="12"/>
      <c r="B129" s="205"/>
      <c r="C129" s="206"/>
      <c r="D129" s="207" t="s">
        <v>78</v>
      </c>
      <c r="E129" s="208" t="s">
        <v>165</v>
      </c>
      <c r="F129" s="208" t="s">
        <v>2155</v>
      </c>
      <c r="G129" s="206"/>
      <c r="H129" s="206"/>
      <c r="I129" s="209"/>
      <c r="J129" s="210">
        <f>BK129</f>
        <v>0</v>
      </c>
      <c r="K129" s="206"/>
      <c r="L129" s="211"/>
      <c r="M129" s="212"/>
      <c r="N129" s="213"/>
      <c r="O129" s="213"/>
      <c r="P129" s="214">
        <f>SUM(P130:P133)</f>
        <v>0</v>
      </c>
      <c r="Q129" s="213"/>
      <c r="R129" s="214">
        <f>SUM(R130:R133)</f>
        <v>0</v>
      </c>
      <c r="S129" s="213"/>
      <c r="T129" s="215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6" t="s">
        <v>86</v>
      </c>
      <c r="AT129" s="217" t="s">
        <v>78</v>
      </c>
      <c r="AU129" s="217" t="s">
        <v>79</v>
      </c>
      <c r="AY129" s="216" t="s">
        <v>140</v>
      </c>
      <c r="BK129" s="218">
        <f>SUM(BK130:BK133)</f>
        <v>0</v>
      </c>
    </row>
    <row r="130" s="2" customFormat="1" ht="33" customHeight="1">
      <c r="A130" s="40"/>
      <c r="B130" s="41"/>
      <c r="C130" s="219" t="s">
        <v>88</v>
      </c>
      <c r="D130" s="219" t="s">
        <v>141</v>
      </c>
      <c r="E130" s="220" t="s">
        <v>2188</v>
      </c>
      <c r="F130" s="221" t="s">
        <v>2189</v>
      </c>
      <c r="G130" s="222" t="s">
        <v>320</v>
      </c>
      <c r="H130" s="223">
        <v>18</v>
      </c>
      <c r="I130" s="224"/>
      <c r="J130" s="225">
        <f>ROUND(I130*H130,2)</f>
        <v>0</v>
      </c>
      <c r="K130" s="226"/>
      <c r="L130" s="46"/>
      <c r="M130" s="227" t="s">
        <v>1</v>
      </c>
      <c r="N130" s="228" t="s">
        <v>44</v>
      </c>
      <c r="O130" s="93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1" t="s">
        <v>145</v>
      </c>
      <c r="AT130" s="231" t="s">
        <v>141</v>
      </c>
      <c r="AU130" s="231" t="s">
        <v>86</v>
      </c>
      <c r="AY130" s="19" t="s">
        <v>140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9" t="s">
        <v>86</v>
      </c>
      <c r="BK130" s="232">
        <f>ROUND(I130*H130,2)</f>
        <v>0</v>
      </c>
      <c r="BL130" s="19" t="s">
        <v>145</v>
      </c>
      <c r="BM130" s="231" t="s">
        <v>145</v>
      </c>
    </row>
    <row r="131" s="2" customFormat="1" ht="16.5" customHeight="1">
      <c r="A131" s="40"/>
      <c r="B131" s="41"/>
      <c r="C131" s="219" t="s">
        <v>148</v>
      </c>
      <c r="D131" s="219" t="s">
        <v>141</v>
      </c>
      <c r="E131" s="220" t="s">
        <v>86</v>
      </c>
      <c r="F131" s="221" t="s">
        <v>2190</v>
      </c>
      <c r="G131" s="222" t="s">
        <v>753</v>
      </c>
      <c r="H131" s="223">
        <v>2</v>
      </c>
      <c r="I131" s="224"/>
      <c r="J131" s="225">
        <f>ROUND(I131*H131,2)</f>
        <v>0</v>
      </c>
      <c r="K131" s="226"/>
      <c r="L131" s="46"/>
      <c r="M131" s="227" t="s">
        <v>1</v>
      </c>
      <c r="N131" s="228" t="s">
        <v>44</v>
      </c>
      <c r="O131" s="93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1" t="s">
        <v>145</v>
      </c>
      <c r="AT131" s="231" t="s">
        <v>141</v>
      </c>
      <c r="AU131" s="231" t="s">
        <v>86</v>
      </c>
      <c r="AY131" s="19" t="s">
        <v>140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9" t="s">
        <v>86</v>
      </c>
      <c r="BK131" s="232">
        <f>ROUND(I131*H131,2)</f>
        <v>0</v>
      </c>
      <c r="BL131" s="19" t="s">
        <v>145</v>
      </c>
      <c r="BM131" s="231" t="s">
        <v>151</v>
      </c>
    </row>
    <row r="132" s="2" customFormat="1" ht="16.5" customHeight="1">
      <c r="A132" s="40"/>
      <c r="B132" s="41"/>
      <c r="C132" s="219" t="s">
        <v>145</v>
      </c>
      <c r="D132" s="219" t="s">
        <v>141</v>
      </c>
      <c r="E132" s="220" t="s">
        <v>88</v>
      </c>
      <c r="F132" s="221" t="s">
        <v>2160</v>
      </c>
      <c r="G132" s="222" t="s">
        <v>2161</v>
      </c>
      <c r="H132" s="223">
        <v>16</v>
      </c>
      <c r="I132" s="224"/>
      <c r="J132" s="225">
        <f>ROUND(I132*H132,2)</f>
        <v>0</v>
      </c>
      <c r="K132" s="226"/>
      <c r="L132" s="46"/>
      <c r="M132" s="227" t="s">
        <v>1</v>
      </c>
      <c r="N132" s="228" t="s">
        <v>44</v>
      </c>
      <c r="O132" s="93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1" t="s">
        <v>145</v>
      </c>
      <c r="AT132" s="231" t="s">
        <v>141</v>
      </c>
      <c r="AU132" s="231" t="s">
        <v>86</v>
      </c>
      <c r="AY132" s="19" t="s">
        <v>140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9" t="s">
        <v>86</v>
      </c>
      <c r="BK132" s="232">
        <f>ROUND(I132*H132,2)</f>
        <v>0</v>
      </c>
      <c r="BL132" s="19" t="s">
        <v>145</v>
      </c>
      <c r="BM132" s="231" t="s">
        <v>165</v>
      </c>
    </row>
    <row r="133" s="2" customFormat="1" ht="16.5" customHeight="1">
      <c r="A133" s="40"/>
      <c r="B133" s="41"/>
      <c r="C133" s="219" t="s">
        <v>154</v>
      </c>
      <c r="D133" s="219" t="s">
        <v>141</v>
      </c>
      <c r="E133" s="220" t="s">
        <v>148</v>
      </c>
      <c r="F133" s="221" t="s">
        <v>2162</v>
      </c>
      <c r="G133" s="222" t="s">
        <v>2161</v>
      </c>
      <c r="H133" s="223">
        <v>20</v>
      </c>
      <c r="I133" s="224"/>
      <c r="J133" s="225">
        <f>ROUND(I133*H133,2)</f>
        <v>0</v>
      </c>
      <c r="K133" s="226"/>
      <c r="L133" s="46"/>
      <c r="M133" s="227" t="s">
        <v>1</v>
      </c>
      <c r="N133" s="228" t="s">
        <v>44</v>
      </c>
      <c r="O133" s="93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1" t="s">
        <v>145</v>
      </c>
      <c r="AT133" s="231" t="s">
        <v>141</v>
      </c>
      <c r="AU133" s="231" t="s">
        <v>86</v>
      </c>
      <c r="AY133" s="19" t="s">
        <v>140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9" t="s">
        <v>86</v>
      </c>
      <c r="BK133" s="232">
        <f>ROUND(I133*H133,2)</f>
        <v>0</v>
      </c>
      <c r="BL133" s="19" t="s">
        <v>145</v>
      </c>
      <c r="BM133" s="231" t="s">
        <v>157</v>
      </c>
    </row>
    <row r="134" s="12" customFormat="1" ht="25.92" customHeight="1">
      <c r="A134" s="12"/>
      <c r="B134" s="205"/>
      <c r="C134" s="206"/>
      <c r="D134" s="207" t="s">
        <v>78</v>
      </c>
      <c r="E134" s="208" t="s">
        <v>2165</v>
      </c>
      <c r="F134" s="208" t="s">
        <v>2166</v>
      </c>
      <c r="G134" s="206"/>
      <c r="H134" s="206"/>
      <c r="I134" s="209"/>
      <c r="J134" s="210">
        <f>BK134</f>
        <v>0</v>
      </c>
      <c r="K134" s="206"/>
      <c r="L134" s="211"/>
      <c r="M134" s="212"/>
      <c r="N134" s="213"/>
      <c r="O134" s="213"/>
      <c r="P134" s="214">
        <f>SUM(P135:P157)</f>
        <v>0</v>
      </c>
      <c r="Q134" s="213"/>
      <c r="R134" s="214">
        <f>SUM(R135:R157)</f>
        <v>0</v>
      </c>
      <c r="S134" s="213"/>
      <c r="T134" s="215">
        <f>SUM(T135:T157)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6" t="s">
        <v>86</v>
      </c>
      <c r="AT134" s="217" t="s">
        <v>78</v>
      </c>
      <c r="AU134" s="217" t="s">
        <v>79</v>
      </c>
      <c r="AY134" s="216" t="s">
        <v>140</v>
      </c>
      <c r="BK134" s="218">
        <f>SUM(BK135:BK157)</f>
        <v>0</v>
      </c>
    </row>
    <row r="135" s="2" customFormat="1" ht="21.75" customHeight="1">
      <c r="A135" s="40"/>
      <c r="B135" s="41"/>
      <c r="C135" s="219" t="s">
        <v>151</v>
      </c>
      <c r="D135" s="219" t="s">
        <v>141</v>
      </c>
      <c r="E135" s="220" t="s">
        <v>2191</v>
      </c>
      <c r="F135" s="221" t="s">
        <v>2192</v>
      </c>
      <c r="G135" s="222" t="s">
        <v>320</v>
      </c>
      <c r="H135" s="223">
        <v>20</v>
      </c>
      <c r="I135" s="224"/>
      <c r="J135" s="225">
        <f>ROUND(I135*H135,2)</f>
        <v>0</v>
      </c>
      <c r="K135" s="226"/>
      <c r="L135" s="46"/>
      <c r="M135" s="227" t="s">
        <v>1</v>
      </c>
      <c r="N135" s="228" t="s">
        <v>44</v>
      </c>
      <c r="O135" s="93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1" t="s">
        <v>145</v>
      </c>
      <c r="AT135" s="231" t="s">
        <v>141</v>
      </c>
      <c r="AU135" s="231" t="s">
        <v>86</v>
      </c>
      <c r="AY135" s="19" t="s">
        <v>140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9" t="s">
        <v>86</v>
      </c>
      <c r="BK135" s="232">
        <f>ROUND(I135*H135,2)</f>
        <v>0</v>
      </c>
      <c r="BL135" s="19" t="s">
        <v>145</v>
      </c>
      <c r="BM135" s="231" t="s">
        <v>160</v>
      </c>
    </row>
    <row r="136" s="2" customFormat="1" ht="21.75" customHeight="1">
      <c r="A136" s="40"/>
      <c r="B136" s="41"/>
      <c r="C136" s="219" t="s">
        <v>161</v>
      </c>
      <c r="D136" s="219" t="s">
        <v>141</v>
      </c>
      <c r="E136" s="220" t="s">
        <v>2193</v>
      </c>
      <c r="F136" s="221" t="s">
        <v>2194</v>
      </c>
      <c r="G136" s="222" t="s">
        <v>320</v>
      </c>
      <c r="H136" s="223">
        <v>40</v>
      </c>
      <c r="I136" s="224"/>
      <c r="J136" s="225">
        <f>ROUND(I136*H136,2)</f>
        <v>0</v>
      </c>
      <c r="K136" s="226"/>
      <c r="L136" s="46"/>
      <c r="M136" s="227" t="s">
        <v>1</v>
      </c>
      <c r="N136" s="228" t="s">
        <v>44</v>
      </c>
      <c r="O136" s="93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1" t="s">
        <v>145</v>
      </c>
      <c r="AT136" s="231" t="s">
        <v>141</v>
      </c>
      <c r="AU136" s="231" t="s">
        <v>86</v>
      </c>
      <c r="AY136" s="19" t="s">
        <v>140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9" t="s">
        <v>86</v>
      </c>
      <c r="BK136" s="232">
        <f>ROUND(I136*H136,2)</f>
        <v>0</v>
      </c>
      <c r="BL136" s="19" t="s">
        <v>145</v>
      </c>
      <c r="BM136" s="231" t="s">
        <v>164</v>
      </c>
    </row>
    <row r="137" s="2" customFormat="1" ht="16.5" customHeight="1">
      <c r="A137" s="40"/>
      <c r="B137" s="41"/>
      <c r="C137" s="219" t="s">
        <v>165</v>
      </c>
      <c r="D137" s="219" t="s">
        <v>141</v>
      </c>
      <c r="E137" s="220" t="s">
        <v>2195</v>
      </c>
      <c r="F137" s="221" t="s">
        <v>2196</v>
      </c>
      <c r="G137" s="222" t="s">
        <v>189</v>
      </c>
      <c r="H137" s="223">
        <v>1</v>
      </c>
      <c r="I137" s="224"/>
      <c r="J137" s="225">
        <f>ROUND(I137*H137,2)</f>
        <v>0</v>
      </c>
      <c r="K137" s="226"/>
      <c r="L137" s="46"/>
      <c r="M137" s="227" t="s">
        <v>1</v>
      </c>
      <c r="N137" s="228" t="s">
        <v>44</v>
      </c>
      <c r="O137" s="93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1" t="s">
        <v>145</v>
      </c>
      <c r="AT137" s="231" t="s">
        <v>141</v>
      </c>
      <c r="AU137" s="231" t="s">
        <v>86</v>
      </c>
      <c r="AY137" s="19" t="s">
        <v>140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9" t="s">
        <v>86</v>
      </c>
      <c r="BK137" s="232">
        <f>ROUND(I137*H137,2)</f>
        <v>0</v>
      </c>
      <c r="BL137" s="19" t="s">
        <v>145</v>
      </c>
      <c r="BM137" s="231" t="s">
        <v>168</v>
      </c>
    </row>
    <row r="138" s="2" customFormat="1" ht="16.5" customHeight="1">
      <c r="A138" s="40"/>
      <c r="B138" s="41"/>
      <c r="C138" s="219" t="s">
        <v>169</v>
      </c>
      <c r="D138" s="219" t="s">
        <v>141</v>
      </c>
      <c r="E138" s="220" t="s">
        <v>2195</v>
      </c>
      <c r="F138" s="221" t="s">
        <v>2196</v>
      </c>
      <c r="G138" s="222" t="s">
        <v>189</v>
      </c>
      <c r="H138" s="223">
        <v>1</v>
      </c>
      <c r="I138" s="224"/>
      <c r="J138" s="225">
        <f>ROUND(I138*H138,2)</f>
        <v>0</v>
      </c>
      <c r="K138" s="226"/>
      <c r="L138" s="46"/>
      <c r="M138" s="227" t="s">
        <v>1</v>
      </c>
      <c r="N138" s="228" t="s">
        <v>44</v>
      </c>
      <c r="O138" s="93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1" t="s">
        <v>145</v>
      </c>
      <c r="AT138" s="231" t="s">
        <v>141</v>
      </c>
      <c r="AU138" s="231" t="s">
        <v>86</v>
      </c>
      <c r="AY138" s="19" t="s">
        <v>140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9" t="s">
        <v>86</v>
      </c>
      <c r="BK138" s="232">
        <f>ROUND(I138*H138,2)</f>
        <v>0</v>
      </c>
      <c r="BL138" s="19" t="s">
        <v>145</v>
      </c>
      <c r="BM138" s="231" t="s">
        <v>172</v>
      </c>
    </row>
    <row r="139" s="2" customFormat="1" ht="21.75" customHeight="1">
      <c r="A139" s="40"/>
      <c r="B139" s="41"/>
      <c r="C139" s="219" t="s">
        <v>157</v>
      </c>
      <c r="D139" s="219" t="s">
        <v>141</v>
      </c>
      <c r="E139" s="220" t="s">
        <v>2197</v>
      </c>
      <c r="F139" s="221" t="s">
        <v>2198</v>
      </c>
      <c r="G139" s="222" t="s">
        <v>289</v>
      </c>
      <c r="H139" s="223">
        <v>1</v>
      </c>
      <c r="I139" s="224"/>
      <c r="J139" s="225">
        <f>ROUND(I139*H139,2)</f>
        <v>0</v>
      </c>
      <c r="K139" s="226"/>
      <c r="L139" s="46"/>
      <c r="M139" s="227" t="s">
        <v>1</v>
      </c>
      <c r="N139" s="228" t="s">
        <v>44</v>
      </c>
      <c r="O139" s="93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1" t="s">
        <v>145</v>
      </c>
      <c r="AT139" s="231" t="s">
        <v>141</v>
      </c>
      <c r="AU139" s="231" t="s">
        <v>86</v>
      </c>
      <c r="AY139" s="19" t="s">
        <v>140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9" t="s">
        <v>86</v>
      </c>
      <c r="BK139" s="232">
        <f>ROUND(I139*H139,2)</f>
        <v>0</v>
      </c>
      <c r="BL139" s="19" t="s">
        <v>145</v>
      </c>
      <c r="BM139" s="231" t="s">
        <v>175</v>
      </c>
    </row>
    <row r="140" s="2" customFormat="1" ht="16.5" customHeight="1">
      <c r="A140" s="40"/>
      <c r="B140" s="41"/>
      <c r="C140" s="219" t="s">
        <v>176</v>
      </c>
      <c r="D140" s="219" t="s">
        <v>141</v>
      </c>
      <c r="E140" s="220" t="s">
        <v>2199</v>
      </c>
      <c r="F140" s="221" t="s">
        <v>2200</v>
      </c>
      <c r="G140" s="222" t="s">
        <v>289</v>
      </c>
      <c r="H140" s="223">
        <v>1</v>
      </c>
      <c r="I140" s="224"/>
      <c r="J140" s="225">
        <f>ROUND(I140*H140,2)</f>
        <v>0</v>
      </c>
      <c r="K140" s="226"/>
      <c r="L140" s="46"/>
      <c r="M140" s="227" t="s">
        <v>1</v>
      </c>
      <c r="N140" s="228" t="s">
        <v>44</v>
      </c>
      <c r="O140" s="93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1" t="s">
        <v>145</v>
      </c>
      <c r="AT140" s="231" t="s">
        <v>141</v>
      </c>
      <c r="AU140" s="231" t="s">
        <v>86</v>
      </c>
      <c r="AY140" s="19" t="s">
        <v>140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9" t="s">
        <v>86</v>
      </c>
      <c r="BK140" s="232">
        <f>ROUND(I140*H140,2)</f>
        <v>0</v>
      </c>
      <c r="BL140" s="19" t="s">
        <v>145</v>
      </c>
      <c r="BM140" s="231" t="s">
        <v>179</v>
      </c>
    </row>
    <row r="141" s="2" customFormat="1" ht="16.5" customHeight="1">
      <c r="A141" s="40"/>
      <c r="B141" s="41"/>
      <c r="C141" s="219" t="s">
        <v>160</v>
      </c>
      <c r="D141" s="219" t="s">
        <v>141</v>
      </c>
      <c r="E141" s="220" t="s">
        <v>2201</v>
      </c>
      <c r="F141" s="221" t="s">
        <v>2202</v>
      </c>
      <c r="G141" s="222" t="s">
        <v>289</v>
      </c>
      <c r="H141" s="223">
        <v>1</v>
      </c>
      <c r="I141" s="224"/>
      <c r="J141" s="225">
        <f>ROUND(I141*H141,2)</f>
        <v>0</v>
      </c>
      <c r="K141" s="226"/>
      <c r="L141" s="46"/>
      <c r="M141" s="227" t="s">
        <v>1</v>
      </c>
      <c r="N141" s="228" t="s">
        <v>44</v>
      </c>
      <c r="O141" s="93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1" t="s">
        <v>145</v>
      </c>
      <c r="AT141" s="231" t="s">
        <v>141</v>
      </c>
      <c r="AU141" s="231" t="s">
        <v>86</v>
      </c>
      <c r="AY141" s="19" t="s">
        <v>140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9" t="s">
        <v>86</v>
      </c>
      <c r="BK141" s="232">
        <f>ROUND(I141*H141,2)</f>
        <v>0</v>
      </c>
      <c r="BL141" s="19" t="s">
        <v>145</v>
      </c>
      <c r="BM141" s="231" t="s">
        <v>183</v>
      </c>
    </row>
    <row r="142" s="2" customFormat="1" ht="16.5" customHeight="1">
      <c r="A142" s="40"/>
      <c r="B142" s="41"/>
      <c r="C142" s="219" t="s">
        <v>180</v>
      </c>
      <c r="D142" s="219" t="s">
        <v>141</v>
      </c>
      <c r="E142" s="220" t="s">
        <v>2203</v>
      </c>
      <c r="F142" s="221" t="s">
        <v>2204</v>
      </c>
      <c r="G142" s="222" t="s">
        <v>289</v>
      </c>
      <c r="H142" s="223">
        <v>1</v>
      </c>
      <c r="I142" s="224"/>
      <c r="J142" s="225">
        <f>ROUND(I142*H142,2)</f>
        <v>0</v>
      </c>
      <c r="K142" s="226"/>
      <c r="L142" s="46"/>
      <c r="M142" s="227" t="s">
        <v>1</v>
      </c>
      <c r="N142" s="228" t="s">
        <v>44</v>
      </c>
      <c r="O142" s="93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1" t="s">
        <v>145</v>
      </c>
      <c r="AT142" s="231" t="s">
        <v>141</v>
      </c>
      <c r="AU142" s="231" t="s">
        <v>86</v>
      </c>
      <c r="AY142" s="19" t="s">
        <v>140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9" t="s">
        <v>86</v>
      </c>
      <c r="BK142" s="232">
        <f>ROUND(I142*H142,2)</f>
        <v>0</v>
      </c>
      <c r="BL142" s="19" t="s">
        <v>145</v>
      </c>
      <c r="BM142" s="231" t="s">
        <v>186</v>
      </c>
    </row>
    <row r="143" s="2" customFormat="1" ht="16.5" customHeight="1">
      <c r="A143" s="40"/>
      <c r="B143" s="41"/>
      <c r="C143" s="219" t="s">
        <v>164</v>
      </c>
      <c r="D143" s="219" t="s">
        <v>141</v>
      </c>
      <c r="E143" s="220" t="s">
        <v>2205</v>
      </c>
      <c r="F143" s="221" t="s">
        <v>2206</v>
      </c>
      <c r="G143" s="222" t="s">
        <v>320</v>
      </c>
      <c r="H143" s="223">
        <v>5</v>
      </c>
      <c r="I143" s="224"/>
      <c r="J143" s="225">
        <f>ROUND(I143*H143,2)</f>
        <v>0</v>
      </c>
      <c r="K143" s="226"/>
      <c r="L143" s="46"/>
      <c r="M143" s="227" t="s">
        <v>1</v>
      </c>
      <c r="N143" s="228" t="s">
        <v>44</v>
      </c>
      <c r="O143" s="93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1" t="s">
        <v>145</v>
      </c>
      <c r="AT143" s="231" t="s">
        <v>141</v>
      </c>
      <c r="AU143" s="231" t="s">
        <v>86</v>
      </c>
      <c r="AY143" s="19" t="s">
        <v>140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9" t="s">
        <v>86</v>
      </c>
      <c r="BK143" s="232">
        <f>ROUND(I143*H143,2)</f>
        <v>0</v>
      </c>
      <c r="BL143" s="19" t="s">
        <v>145</v>
      </c>
      <c r="BM143" s="231" t="s">
        <v>347</v>
      </c>
    </row>
    <row r="144" s="2" customFormat="1" ht="16.5" customHeight="1">
      <c r="A144" s="40"/>
      <c r="B144" s="41"/>
      <c r="C144" s="219" t="s">
        <v>8</v>
      </c>
      <c r="D144" s="219" t="s">
        <v>141</v>
      </c>
      <c r="E144" s="220" t="s">
        <v>2207</v>
      </c>
      <c r="F144" s="221" t="s">
        <v>2208</v>
      </c>
      <c r="G144" s="222" t="s">
        <v>320</v>
      </c>
      <c r="H144" s="223">
        <v>12</v>
      </c>
      <c r="I144" s="224"/>
      <c r="J144" s="225">
        <f>ROUND(I144*H144,2)</f>
        <v>0</v>
      </c>
      <c r="K144" s="226"/>
      <c r="L144" s="46"/>
      <c r="M144" s="227" t="s">
        <v>1</v>
      </c>
      <c r="N144" s="228" t="s">
        <v>44</v>
      </c>
      <c r="O144" s="93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1" t="s">
        <v>145</v>
      </c>
      <c r="AT144" s="231" t="s">
        <v>141</v>
      </c>
      <c r="AU144" s="231" t="s">
        <v>86</v>
      </c>
      <c r="AY144" s="19" t="s">
        <v>140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9" t="s">
        <v>86</v>
      </c>
      <c r="BK144" s="232">
        <f>ROUND(I144*H144,2)</f>
        <v>0</v>
      </c>
      <c r="BL144" s="19" t="s">
        <v>145</v>
      </c>
      <c r="BM144" s="231" t="s">
        <v>358</v>
      </c>
    </row>
    <row r="145" s="2" customFormat="1" ht="21.75" customHeight="1">
      <c r="A145" s="40"/>
      <c r="B145" s="41"/>
      <c r="C145" s="219" t="s">
        <v>168</v>
      </c>
      <c r="D145" s="219" t="s">
        <v>141</v>
      </c>
      <c r="E145" s="220" t="s">
        <v>2209</v>
      </c>
      <c r="F145" s="221" t="s">
        <v>2210</v>
      </c>
      <c r="G145" s="222" t="s">
        <v>320</v>
      </c>
      <c r="H145" s="223">
        <v>20</v>
      </c>
      <c r="I145" s="224"/>
      <c r="J145" s="225">
        <f>ROUND(I145*H145,2)</f>
        <v>0</v>
      </c>
      <c r="K145" s="226"/>
      <c r="L145" s="46"/>
      <c r="M145" s="227" t="s">
        <v>1</v>
      </c>
      <c r="N145" s="228" t="s">
        <v>44</v>
      </c>
      <c r="O145" s="93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1" t="s">
        <v>145</v>
      </c>
      <c r="AT145" s="231" t="s">
        <v>141</v>
      </c>
      <c r="AU145" s="231" t="s">
        <v>86</v>
      </c>
      <c r="AY145" s="19" t="s">
        <v>140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9" t="s">
        <v>86</v>
      </c>
      <c r="BK145" s="232">
        <f>ROUND(I145*H145,2)</f>
        <v>0</v>
      </c>
      <c r="BL145" s="19" t="s">
        <v>145</v>
      </c>
      <c r="BM145" s="231" t="s">
        <v>368</v>
      </c>
    </row>
    <row r="146" s="2" customFormat="1" ht="16.5" customHeight="1">
      <c r="A146" s="40"/>
      <c r="B146" s="41"/>
      <c r="C146" s="219" t="s">
        <v>199</v>
      </c>
      <c r="D146" s="219" t="s">
        <v>141</v>
      </c>
      <c r="E146" s="220" t="s">
        <v>2211</v>
      </c>
      <c r="F146" s="221" t="s">
        <v>2212</v>
      </c>
      <c r="G146" s="222" t="s">
        <v>320</v>
      </c>
      <c r="H146" s="223">
        <v>12</v>
      </c>
      <c r="I146" s="224"/>
      <c r="J146" s="225">
        <f>ROUND(I146*H146,2)</f>
        <v>0</v>
      </c>
      <c r="K146" s="226"/>
      <c r="L146" s="46"/>
      <c r="M146" s="227" t="s">
        <v>1</v>
      </c>
      <c r="N146" s="228" t="s">
        <v>44</v>
      </c>
      <c r="O146" s="93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1" t="s">
        <v>145</v>
      </c>
      <c r="AT146" s="231" t="s">
        <v>141</v>
      </c>
      <c r="AU146" s="231" t="s">
        <v>86</v>
      </c>
      <c r="AY146" s="19" t="s">
        <v>140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9" t="s">
        <v>86</v>
      </c>
      <c r="BK146" s="232">
        <f>ROUND(I146*H146,2)</f>
        <v>0</v>
      </c>
      <c r="BL146" s="19" t="s">
        <v>145</v>
      </c>
      <c r="BM146" s="231" t="s">
        <v>376</v>
      </c>
    </row>
    <row r="147" s="2" customFormat="1" ht="16.5" customHeight="1">
      <c r="A147" s="40"/>
      <c r="B147" s="41"/>
      <c r="C147" s="219" t="s">
        <v>172</v>
      </c>
      <c r="D147" s="219" t="s">
        <v>141</v>
      </c>
      <c r="E147" s="220" t="s">
        <v>2213</v>
      </c>
      <c r="F147" s="221" t="s">
        <v>2214</v>
      </c>
      <c r="G147" s="222" t="s">
        <v>320</v>
      </c>
      <c r="H147" s="223">
        <v>11</v>
      </c>
      <c r="I147" s="224"/>
      <c r="J147" s="225">
        <f>ROUND(I147*H147,2)</f>
        <v>0</v>
      </c>
      <c r="K147" s="226"/>
      <c r="L147" s="46"/>
      <c r="M147" s="227" t="s">
        <v>1</v>
      </c>
      <c r="N147" s="228" t="s">
        <v>44</v>
      </c>
      <c r="O147" s="93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1" t="s">
        <v>145</v>
      </c>
      <c r="AT147" s="231" t="s">
        <v>141</v>
      </c>
      <c r="AU147" s="231" t="s">
        <v>86</v>
      </c>
      <c r="AY147" s="19" t="s">
        <v>140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9" t="s">
        <v>86</v>
      </c>
      <c r="BK147" s="232">
        <f>ROUND(I147*H147,2)</f>
        <v>0</v>
      </c>
      <c r="BL147" s="19" t="s">
        <v>145</v>
      </c>
      <c r="BM147" s="231" t="s">
        <v>385</v>
      </c>
    </row>
    <row r="148" s="2" customFormat="1" ht="16.5" customHeight="1">
      <c r="A148" s="40"/>
      <c r="B148" s="41"/>
      <c r="C148" s="219" t="s">
        <v>307</v>
      </c>
      <c r="D148" s="219" t="s">
        <v>141</v>
      </c>
      <c r="E148" s="220" t="s">
        <v>2215</v>
      </c>
      <c r="F148" s="221" t="s">
        <v>2216</v>
      </c>
      <c r="G148" s="222" t="s">
        <v>320</v>
      </c>
      <c r="H148" s="223">
        <v>26</v>
      </c>
      <c r="I148" s="224"/>
      <c r="J148" s="225">
        <f>ROUND(I148*H148,2)</f>
        <v>0</v>
      </c>
      <c r="K148" s="226"/>
      <c r="L148" s="46"/>
      <c r="M148" s="227" t="s">
        <v>1</v>
      </c>
      <c r="N148" s="228" t="s">
        <v>44</v>
      </c>
      <c r="O148" s="93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1" t="s">
        <v>145</v>
      </c>
      <c r="AT148" s="231" t="s">
        <v>141</v>
      </c>
      <c r="AU148" s="231" t="s">
        <v>86</v>
      </c>
      <c r="AY148" s="19" t="s">
        <v>140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9" t="s">
        <v>86</v>
      </c>
      <c r="BK148" s="232">
        <f>ROUND(I148*H148,2)</f>
        <v>0</v>
      </c>
      <c r="BL148" s="19" t="s">
        <v>145</v>
      </c>
      <c r="BM148" s="231" t="s">
        <v>394</v>
      </c>
    </row>
    <row r="149" s="2" customFormat="1" ht="16.5" customHeight="1">
      <c r="A149" s="40"/>
      <c r="B149" s="41"/>
      <c r="C149" s="219" t="s">
        <v>175</v>
      </c>
      <c r="D149" s="219" t="s">
        <v>141</v>
      </c>
      <c r="E149" s="220" t="s">
        <v>2217</v>
      </c>
      <c r="F149" s="221" t="s">
        <v>2218</v>
      </c>
      <c r="G149" s="222" t="s">
        <v>189</v>
      </c>
      <c r="H149" s="223">
        <v>2</v>
      </c>
      <c r="I149" s="224"/>
      <c r="J149" s="225">
        <f>ROUND(I149*H149,2)</f>
        <v>0</v>
      </c>
      <c r="K149" s="226"/>
      <c r="L149" s="46"/>
      <c r="M149" s="227" t="s">
        <v>1</v>
      </c>
      <c r="N149" s="228" t="s">
        <v>44</v>
      </c>
      <c r="O149" s="93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1" t="s">
        <v>145</v>
      </c>
      <c r="AT149" s="231" t="s">
        <v>141</v>
      </c>
      <c r="AU149" s="231" t="s">
        <v>86</v>
      </c>
      <c r="AY149" s="19" t="s">
        <v>140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9" t="s">
        <v>86</v>
      </c>
      <c r="BK149" s="232">
        <f>ROUND(I149*H149,2)</f>
        <v>0</v>
      </c>
      <c r="BL149" s="19" t="s">
        <v>145</v>
      </c>
      <c r="BM149" s="231" t="s">
        <v>404</v>
      </c>
    </row>
    <row r="150" s="2" customFormat="1" ht="16.5" customHeight="1">
      <c r="A150" s="40"/>
      <c r="B150" s="41"/>
      <c r="C150" s="219" t="s">
        <v>7</v>
      </c>
      <c r="D150" s="219" t="s">
        <v>141</v>
      </c>
      <c r="E150" s="220" t="s">
        <v>2219</v>
      </c>
      <c r="F150" s="221" t="s">
        <v>2220</v>
      </c>
      <c r="G150" s="222" t="s">
        <v>189</v>
      </c>
      <c r="H150" s="223">
        <v>2</v>
      </c>
      <c r="I150" s="224"/>
      <c r="J150" s="225">
        <f>ROUND(I150*H150,2)</f>
        <v>0</v>
      </c>
      <c r="K150" s="226"/>
      <c r="L150" s="46"/>
      <c r="M150" s="227" t="s">
        <v>1</v>
      </c>
      <c r="N150" s="228" t="s">
        <v>44</v>
      </c>
      <c r="O150" s="93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31" t="s">
        <v>145</v>
      </c>
      <c r="AT150" s="231" t="s">
        <v>141</v>
      </c>
      <c r="AU150" s="231" t="s">
        <v>86</v>
      </c>
      <c r="AY150" s="19" t="s">
        <v>140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9" t="s">
        <v>86</v>
      </c>
      <c r="BK150" s="232">
        <f>ROUND(I150*H150,2)</f>
        <v>0</v>
      </c>
      <c r="BL150" s="19" t="s">
        <v>145</v>
      </c>
      <c r="BM150" s="231" t="s">
        <v>413</v>
      </c>
    </row>
    <row r="151" s="2" customFormat="1" ht="16.5" customHeight="1">
      <c r="A151" s="40"/>
      <c r="B151" s="41"/>
      <c r="C151" s="219" t="s">
        <v>179</v>
      </c>
      <c r="D151" s="219" t="s">
        <v>141</v>
      </c>
      <c r="E151" s="220" t="s">
        <v>2221</v>
      </c>
      <c r="F151" s="221" t="s">
        <v>2222</v>
      </c>
      <c r="G151" s="222" t="s">
        <v>289</v>
      </c>
      <c r="H151" s="223">
        <v>1</v>
      </c>
      <c r="I151" s="224"/>
      <c r="J151" s="225">
        <f>ROUND(I151*H151,2)</f>
        <v>0</v>
      </c>
      <c r="K151" s="226"/>
      <c r="L151" s="46"/>
      <c r="M151" s="227" t="s">
        <v>1</v>
      </c>
      <c r="N151" s="228" t="s">
        <v>44</v>
      </c>
      <c r="O151" s="93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1" t="s">
        <v>145</v>
      </c>
      <c r="AT151" s="231" t="s">
        <v>141</v>
      </c>
      <c r="AU151" s="231" t="s">
        <v>86</v>
      </c>
      <c r="AY151" s="19" t="s">
        <v>140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9" t="s">
        <v>86</v>
      </c>
      <c r="BK151" s="232">
        <f>ROUND(I151*H151,2)</f>
        <v>0</v>
      </c>
      <c r="BL151" s="19" t="s">
        <v>145</v>
      </c>
      <c r="BM151" s="231" t="s">
        <v>427</v>
      </c>
    </row>
    <row r="152" s="2" customFormat="1" ht="21.75" customHeight="1">
      <c r="A152" s="40"/>
      <c r="B152" s="41"/>
      <c r="C152" s="219" t="s">
        <v>328</v>
      </c>
      <c r="D152" s="219" t="s">
        <v>141</v>
      </c>
      <c r="E152" s="220" t="s">
        <v>2223</v>
      </c>
      <c r="F152" s="221" t="s">
        <v>2224</v>
      </c>
      <c r="G152" s="222" t="s">
        <v>320</v>
      </c>
      <c r="H152" s="223">
        <v>2</v>
      </c>
      <c r="I152" s="224"/>
      <c r="J152" s="225">
        <f>ROUND(I152*H152,2)</f>
        <v>0</v>
      </c>
      <c r="K152" s="226"/>
      <c r="L152" s="46"/>
      <c r="M152" s="227" t="s">
        <v>1</v>
      </c>
      <c r="N152" s="228" t="s">
        <v>44</v>
      </c>
      <c r="O152" s="93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1" t="s">
        <v>145</v>
      </c>
      <c r="AT152" s="231" t="s">
        <v>141</v>
      </c>
      <c r="AU152" s="231" t="s">
        <v>86</v>
      </c>
      <c r="AY152" s="19" t="s">
        <v>140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9" t="s">
        <v>86</v>
      </c>
      <c r="BK152" s="232">
        <f>ROUND(I152*H152,2)</f>
        <v>0</v>
      </c>
      <c r="BL152" s="19" t="s">
        <v>145</v>
      </c>
      <c r="BM152" s="231" t="s">
        <v>441</v>
      </c>
    </row>
    <row r="153" s="2" customFormat="1" ht="16.5" customHeight="1">
      <c r="A153" s="40"/>
      <c r="B153" s="41"/>
      <c r="C153" s="219" t="s">
        <v>183</v>
      </c>
      <c r="D153" s="219" t="s">
        <v>141</v>
      </c>
      <c r="E153" s="220" t="s">
        <v>2225</v>
      </c>
      <c r="F153" s="221" t="s">
        <v>2226</v>
      </c>
      <c r="G153" s="222" t="s">
        <v>289</v>
      </c>
      <c r="H153" s="223">
        <v>2</v>
      </c>
      <c r="I153" s="224"/>
      <c r="J153" s="225">
        <f>ROUND(I153*H153,2)</f>
        <v>0</v>
      </c>
      <c r="K153" s="226"/>
      <c r="L153" s="46"/>
      <c r="M153" s="227" t="s">
        <v>1</v>
      </c>
      <c r="N153" s="228" t="s">
        <v>44</v>
      </c>
      <c r="O153" s="93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1" t="s">
        <v>145</v>
      </c>
      <c r="AT153" s="231" t="s">
        <v>141</v>
      </c>
      <c r="AU153" s="231" t="s">
        <v>86</v>
      </c>
      <c r="AY153" s="19" t="s">
        <v>140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9" t="s">
        <v>86</v>
      </c>
      <c r="BK153" s="232">
        <f>ROUND(I153*H153,2)</f>
        <v>0</v>
      </c>
      <c r="BL153" s="19" t="s">
        <v>145</v>
      </c>
      <c r="BM153" s="231" t="s">
        <v>451</v>
      </c>
    </row>
    <row r="154" s="2" customFormat="1" ht="16.5" customHeight="1">
      <c r="A154" s="40"/>
      <c r="B154" s="41"/>
      <c r="C154" s="219" t="s">
        <v>336</v>
      </c>
      <c r="D154" s="219" t="s">
        <v>141</v>
      </c>
      <c r="E154" s="220" t="s">
        <v>2227</v>
      </c>
      <c r="F154" s="221" t="s">
        <v>2228</v>
      </c>
      <c r="G154" s="222" t="s">
        <v>289</v>
      </c>
      <c r="H154" s="223">
        <v>2</v>
      </c>
      <c r="I154" s="224"/>
      <c r="J154" s="225">
        <f>ROUND(I154*H154,2)</f>
        <v>0</v>
      </c>
      <c r="K154" s="226"/>
      <c r="L154" s="46"/>
      <c r="M154" s="227" t="s">
        <v>1</v>
      </c>
      <c r="N154" s="228" t="s">
        <v>44</v>
      </c>
      <c r="O154" s="93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1" t="s">
        <v>145</v>
      </c>
      <c r="AT154" s="231" t="s">
        <v>141</v>
      </c>
      <c r="AU154" s="231" t="s">
        <v>86</v>
      </c>
      <c r="AY154" s="19" t="s">
        <v>140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9" t="s">
        <v>86</v>
      </c>
      <c r="BK154" s="232">
        <f>ROUND(I154*H154,2)</f>
        <v>0</v>
      </c>
      <c r="BL154" s="19" t="s">
        <v>145</v>
      </c>
      <c r="BM154" s="231" t="s">
        <v>466</v>
      </c>
    </row>
    <row r="155" s="2" customFormat="1" ht="16.5" customHeight="1">
      <c r="A155" s="40"/>
      <c r="B155" s="41"/>
      <c r="C155" s="219" t="s">
        <v>186</v>
      </c>
      <c r="D155" s="219" t="s">
        <v>141</v>
      </c>
      <c r="E155" s="220" t="s">
        <v>145</v>
      </c>
      <c r="F155" s="221" t="s">
        <v>2163</v>
      </c>
      <c r="G155" s="222" t="s">
        <v>2159</v>
      </c>
      <c r="H155" s="223">
        <v>1</v>
      </c>
      <c r="I155" s="224"/>
      <c r="J155" s="225">
        <f>ROUND(I155*H155,2)</f>
        <v>0</v>
      </c>
      <c r="K155" s="226"/>
      <c r="L155" s="46"/>
      <c r="M155" s="227" t="s">
        <v>1</v>
      </c>
      <c r="N155" s="228" t="s">
        <v>44</v>
      </c>
      <c r="O155" s="93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1" t="s">
        <v>145</v>
      </c>
      <c r="AT155" s="231" t="s">
        <v>141</v>
      </c>
      <c r="AU155" s="231" t="s">
        <v>86</v>
      </c>
      <c r="AY155" s="19" t="s">
        <v>140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9" t="s">
        <v>86</v>
      </c>
      <c r="BK155" s="232">
        <f>ROUND(I155*H155,2)</f>
        <v>0</v>
      </c>
      <c r="BL155" s="19" t="s">
        <v>145</v>
      </c>
      <c r="BM155" s="231" t="s">
        <v>474</v>
      </c>
    </row>
    <row r="156" s="2" customFormat="1" ht="16.5" customHeight="1">
      <c r="A156" s="40"/>
      <c r="B156" s="41"/>
      <c r="C156" s="219" t="s">
        <v>343</v>
      </c>
      <c r="D156" s="219" t="s">
        <v>141</v>
      </c>
      <c r="E156" s="220" t="s">
        <v>154</v>
      </c>
      <c r="F156" s="221" t="s">
        <v>2164</v>
      </c>
      <c r="G156" s="222" t="s">
        <v>2159</v>
      </c>
      <c r="H156" s="223">
        <v>1</v>
      </c>
      <c r="I156" s="224"/>
      <c r="J156" s="225">
        <f>ROUND(I156*H156,2)</f>
        <v>0</v>
      </c>
      <c r="K156" s="226"/>
      <c r="L156" s="46"/>
      <c r="M156" s="227" t="s">
        <v>1</v>
      </c>
      <c r="N156" s="228" t="s">
        <v>44</v>
      </c>
      <c r="O156" s="93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31" t="s">
        <v>145</v>
      </c>
      <c r="AT156" s="231" t="s">
        <v>141</v>
      </c>
      <c r="AU156" s="231" t="s">
        <v>86</v>
      </c>
      <c r="AY156" s="19" t="s">
        <v>140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9" t="s">
        <v>86</v>
      </c>
      <c r="BK156" s="232">
        <f>ROUND(I156*H156,2)</f>
        <v>0</v>
      </c>
      <c r="BL156" s="19" t="s">
        <v>145</v>
      </c>
      <c r="BM156" s="231" t="s">
        <v>482</v>
      </c>
    </row>
    <row r="157" s="2" customFormat="1" ht="21.75" customHeight="1">
      <c r="A157" s="40"/>
      <c r="B157" s="41"/>
      <c r="C157" s="219" t="s">
        <v>347</v>
      </c>
      <c r="D157" s="219" t="s">
        <v>141</v>
      </c>
      <c r="E157" s="220" t="s">
        <v>2229</v>
      </c>
      <c r="F157" s="221" t="s">
        <v>2230</v>
      </c>
      <c r="G157" s="222" t="s">
        <v>247</v>
      </c>
      <c r="H157" s="223">
        <v>1</v>
      </c>
      <c r="I157" s="224"/>
      <c r="J157" s="225">
        <f>ROUND(I157*H157,2)</f>
        <v>0</v>
      </c>
      <c r="K157" s="226"/>
      <c r="L157" s="46"/>
      <c r="M157" s="227" t="s">
        <v>1</v>
      </c>
      <c r="N157" s="228" t="s">
        <v>44</v>
      </c>
      <c r="O157" s="93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1" t="s">
        <v>145</v>
      </c>
      <c r="AT157" s="231" t="s">
        <v>141</v>
      </c>
      <c r="AU157" s="231" t="s">
        <v>86</v>
      </c>
      <c r="AY157" s="19" t="s">
        <v>140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9" t="s">
        <v>86</v>
      </c>
      <c r="BK157" s="232">
        <f>ROUND(I157*H157,2)</f>
        <v>0</v>
      </c>
      <c r="BL157" s="19" t="s">
        <v>145</v>
      </c>
      <c r="BM157" s="231" t="s">
        <v>490</v>
      </c>
    </row>
    <row r="158" s="12" customFormat="1" ht="25.92" customHeight="1">
      <c r="A158" s="12"/>
      <c r="B158" s="205"/>
      <c r="C158" s="206"/>
      <c r="D158" s="207" t="s">
        <v>78</v>
      </c>
      <c r="E158" s="208" t="s">
        <v>2231</v>
      </c>
      <c r="F158" s="208" t="s">
        <v>2232</v>
      </c>
      <c r="G158" s="206"/>
      <c r="H158" s="206"/>
      <c r="I158" s="209"/>
      <c r="J158" s="210">
        <f>BK158</f>
        <v>0</v>
      </c>
      <c r="K158" s="206"/>
      <c r="L158" s="211"/>
      <c r="M158" s="212"/>
      <c r="N158" s="213"/>
      <c r="O158" s="213"/>
      <c r="P158" s="214">
        <f>SUM(P159:P167)</f>
        <v>0</v>
      </c>
      <c r="Q158" s="213"/>
      <c r="R158" s="214">
        <f>SUM(R159:R167)</f>
        <v>0</v>
      </c>
      <c r="S158" s="213"/>
      <c r="T158" s="215">
        <f>SUM(T159:T167)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6" t="s">
        <v>86</v>
      </c>
      <c r="AT158" s="217" t="s">
        <v>78</v>
      </c>
      <c r="AU158" s="217" t="s">
        <v>79</v>
      </c>
      <c r="AY158" s="216" t="s">
        <v>140</v>
      </c>
      <c r="BK158" s="218">
        <f>SUM(BK159:BK167)</f>
        <v>0</v>
      </c>
    </row>
    <row r="159" s="2" customFormat="1" ht="21.75" customHeight="1">
      <c r="A159" s="40"/>
      <c r="B159" s="41"/>
      <c r="C159" s="219" t="s">
        <v>351</v>
      </c>
      <c r="D159" s="219" t="s">
        <v>141</v>
      </c>
      <c r="E159" s="220" t="s">
        <v>2233</v>
      </c>
      <c r="F159" s="221" t="s">
        <v>2234</v>
      </c>
      <c r="G159" s="222" t="s">
        <v>189</v>
      </c>
      <c r="H159" s="223">
        <v>2</v>
      </c>
      <c r="I159" s="224"/>
      <c r="J159" s="225">
        <f>ROUND(I159*H159,2)</f>
        <v>0</v>
      </c>
      <c r="K159" s="226"/>
      <c r="L159" s="46"/>
      <c r="M159" s="227" t="s">
        <v>1</v>
      </c>
      <c r="N159" s="228" t="s">
        <v>44</v>
      </c>
      <c r="O159" s="93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1" t="s">
        <v>145</v>
      </c>
      <c r="AT159" s="231" t="s">
        <v>141</v>
      </c>
      <c r="AU159" s="231" t="s">
        <v>86</v>
      </c>
      <c r="AY159" s="19" t="s">
        <v>140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9" t="s">
        <v>86</v>
      </c>
      <c r="BK159" s="232">
        <f>ROUND(I159*H159,2)</f>
        <v>0</v>
      </c>
      <c r="BL159" s="19" t="s">
        <v>145</v>
      </c>
      <c r="BM159" s="231" t="s">
        <v>502</v>
      </c>
    </row>
    <row r="160" s="2" customFormat="1" ht="24.15" customHeight="1">
      <c r="A160" s="40"/>
      <c r="B160" s="41"/>
      <c r="C160" s="219" t="s">
        <v>358</v>
      </c>
      <c r="D160" s="219" t="s">
        <v>141</v>
      </c>
      <c r="E160" s="220" t="s">
        <v>151</v>
      </c>
      <c r="F160" s="221" t="s">
        <v>2235</v>
      </c>
      <c r="G160" s="222" t="s">
        <v>2159</v>
      </c>
      <c r="H160" s="223">
        <v>2</v>
      </c>
      <c r="I160" s="224"/>
      <c r="J160" s="225">
        <f>ROUND(I160*H160,2)</f>
        <v>0</v>
      </c>
      <c r="K160" s="226"/>
      <c r="L160" s="46"/>
      <c r="M160" s="227" t="s">
        <v>1</v>
      </c>
      <c r="N160" s="228" t="s">
        <v>44</v>
      </c>
      <c r="O160" s="93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31" t="s">
        <v>145</v>
      </c>
      <c r="AT160" s="231" t="s">
        <v>141</v>
      </c>
      <c r="AU160" s="231" t="s">
        <v>86</v>
      </c>
      <c r="AY160" s="19" t="s">
        <v>140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9" t="s">
        <v>86</v>
      </c>
      <c r="BK160" s="232">
        <f>ROUND(I160*H160,2)</f>
        <v>0</v>
      </c>
      <c r="BL160" s="19" t="s">
        <v>145</v>
      </c>
      <c r="BM160" s="231" t="s">
        <v>512</v>
      </c>
    </row>
    <row r="161" s="2" customFormat="1" ht="16.5" customHeight="1">
      <c r="A161" s="40"/>
      <c r="B161" s="41"/>
      <c r="C161" s="219" t="s">
        <v>364</v>
      </c>
      <c r="D161" s="219" t="s">
        <v>141</v>
      </c>
      <c r="E161" s="220" t="s">
        <v>161</v>
      </c>
      <c r="F161" s="221" t="s">
        <v>2236</v>
      </c>
      <c r="G161" s="222" t="s">
        <v>2237</v>
      </c>
      <c r="H161" s="223">
        <v>1</v>
      </c>
      <c r="I161" s="224"/>
      <c r="J161" s="225">
        <f>ROUND(I161*H161,2)</f>
        <v>0</v>
      </c>
      <c r="K161" s="226"/>
      <c r="L161" s="46"/>
      <c r="M161" s="227" t="s">
        <v>1</v>
      </c>
      <c r="N161" s="228" t="s">
        <v>44</v>
      </c>
      <c r="O161" s="93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1" t="s">
        <v>145</v>
      </c>
      <c r="AT161" s="231" t="s">
        <v>141</v>
      </c>
      <c r="AU161" s="231" t="s">
        <v>86</v>
      </c>
      <c r="AY161" s="19" t="s">
        <v>140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9" t="s">
        <v>86</v>
      </c>
      <c r="BK161" s="232">
        <f>ROUND(I161*H161,2)</f>
        <v>0</v>
      </c>
      <c r="BL161" s="19" t="s">
        <v>145</v>
      </c>
      <c r="BM161" s="231" t="s">
        <v>527</v>
      </c>
    </row>
    <row r="162" s="2" customFormat="1" ht="16.5" customHeight="1">
      <c r="A162" s="40"/>
      <c r="B162" s="41"/>
      <c r="C162" s="219" t="s">
        <v>368</v>
      </c>
      <c r="D162" s="219" t="s">
        <v>141</v>
      </c>
      <c r="E162" s="220" t="s">
        <v>165</v>
      </c>
      <c r="F162" s="221" t="s">
        <v>2238</v>
      </c>
      <c r="G162" s="222" t="s">
        <v>753</v>
      </c>
      <c r="H162" s="223">
        <v>2</v>
      </c>
      <c r="I162" s="224"/>
      <c r="J162" s="225">
        <f>ROUND(I162*H162,2)</f>
        <v>0</v>
      </c>
      <c r="K162" s="226"/>
      <c r="L162" s="46"/>
      <c r="M162" s="227" t="s">
        <v>1</v>
      </c>
      <c r="N162" s="228" t="s">
        <v>44</v>
      </c>
      <c r="O162" s="93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1" t="s">
        <v>145</v>
      </c>
      <c r="AT162" s="231" t="s">
        <v>141</v>
      </c>
      <c r="AU162" s="231" t="s">
        <v>86</v>
      </c>
      <c r="AY162" s="19" t="s">
        <v>140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9" t="s">
        <v>86</v>
      </c>
      <c r="BK162" s="232">
        <f>ROUND(I162*H162,2)</f>
        <v>0</v>
      </c>
      <c r="BL162" s="19" t="s">
        <v>145</v>
      </c>
      <c r="BM162" s="231" t="s">
        <v>536</v>
      </c>
    </row>
    <row r="163" s="2" customFormat="1" ht="16.5" customHeight="1">
      <c r="A163" s="40"/>
      <c r="B163" s="41"/>
      <c r="C163" s="219" t="s">
        <v>372</v>
      </c>
      <c r="D163" s="219" t="s">
        <v>141</v>
      </c>
      <c r="E163" s="220" t="s">
        <v>2239</v>
      </c>
      <c r="F163" s="221" t="s">
        <v>2240</v>
      </c>
      <c r="G163" s="222" t="s">
        <v>189</v>
      </c>
      <c r="H163" s="223">
        <v>2</v>
      </c>
      <c r="I163" s="224"/>
      <c r="J163" s="225">
        <f>ROUND(I163*H163,2)</f>
        <v>0</v>
      </c>
      <c r="K163" s="226"/>
      <c r="L163" s="46"/>
      <c r="M163" s="227" t="s">
        <v>1</v>
      </c>
      <c r="N163" s="228" t="s">
        <v>44</v>
      </c>
      <c r="O163" s="93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1" t="s">
        <v>145</v>
      </c>
      <c r="AT163" s="231" t="s">
        <v>141</v>
      </c>
      <c r="AU163" s="231" t="s">
        <v>86</v>
      </c>
      <c r="AY163" s="19" t="s">
        <v>140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9" t="s">
        <v>86</v>
      </c>
      <c r="BK163" s="232">
        <f>ROUND(I163*H163,2)</f>
        <v>0</v>
      </c>
      <c r="BL163" s="19" t="s">
        <v>145</v>
      </c>
      <c r="BM163" s="231" t="s">
        <v>544</v>
      </c>
    </row>
    <row r="164" s="2" customFormat="1" ht="16.5" customHeight="1">
      <c r="A164" s="40"/>
      <c r="B164" s="41"/>
      <c r="C164" s="219" t="s">
        <v>376</v>
      </c>
      <c r="D164" s="219" t="s">
        <v>141</v>
      </c>
      <c r="E164" s="220" t="s">
        <v>169</v>
      </c>
      <c r="F164" s="221" t="s">
        <v>2241</v>
      </c>
      <c r="G164" s="222" t="s">
        <v>753</v>
      </c>
      <c r="H164" s="223">
        <v>1</v>
      </c>
      <c r="I164" s="224"/>
      <c r="J164" s="225">
        <f>ROUND(I164*H164,2)</f>
        <v>0</v>
      </c>
      <c r="K164" s="226"/>
      <c r="L164" s="46"/>
      <c r="M164" s="227" t="s">
        <v>1</v>
      </c>
      <c r="N164" s="228" t="s">
        <v>44</v>
      </c>
      <c r="O164" s="93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1" t="s">
        <v>145</v>
      </c>
      <c r="AT164" s="231" t="s">
        <v>141</v>
      </c>
      <c r="AU164" s="231" t="s">
        <v>86</v>
      </c>
      <c r="AY164" s="19" t="s">
        <v>140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9" t="s">
        <v>86</v>
      </c>
      <c r="BK164" s="232">
        <f>ROUND(I164*H164,2)</f>
        <v>0</v>
      </c>
      <c r="BL164" s="19" t="s">
        <v>145</v>
      </c>
      <c r="BM164" s="231" t="s">
        <v>552</v>
      </c>
    </row>
    <row r="165" s="2" customFormat="1" ht="16.5" customHeight="1">
      <c r="A165" s="40"/>
      <c r="B165" s="41"/>
      <c r="C165" s="219" t="s">
        <v>381</v>
      </c>
      <c r="D165" s="219" t="s">
        <v>141</v>
      </c>
      <c r="E165" s="220" t="s">
        <v>157</v>
      </c>
      <c r="F165" s="221" t="s">
        <v>2242</v>
      </c>
      <c r="G165" s="222" t="s">
        <v>753</v>
      </c>
      <c r="H165" s="223">
        <v>1</v>
      </c>
      <c r="I165" s="224"/>
      <c r="J165" s="225">
        <f>ROUND(I165*H165,2)</f>
        <v>0</v>
      </c>
      <c r="K165" s="226"/>
      <c r="L165" s="46"/>
      <c r="M165" s="227" t="s">
        <v>1</v>
      </c>
      <c r="N165" s="228" t="s">
        <v>44</v>
      </c>
      <c r="O165" s="93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1" t="s">
        <v>145</v>
      </c>
      <c r="AT165" s="231" t="s">
        <v>141</v>
      </c>
      <c r="AU165" s="231" t="s">
        <v>86</v>
      </c>
      <c r="AY165" s="19" t="s">
        <v>140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9" t="s">
        <v>86</v>
      </c>
      <c r="BK165" s="232">
        <f>ROUND(I165*H165,2)</f>
        <v>0</v>
      </c>
      <c r="BL165" s="19" t="s">
        <v>145</v>
      </c>
      <c r="BM165" s="231" t="s">
        <v>560</v>
      </c>
    </row>
    <row r="166" s="2" customFormat="1" ht="16.5" customHeight="1">
      <c r="A166" s="40"/>
      <c r="B166" s="41"/>
      <c r="C166" s="219" t="s">
        <v>385</v>
      </c>
      <c r="D166" s="219" t="s">
        <v>141</v>
      </c>
      <c r="E166" s="220" t="s">
        <v>176</v>
      </c>
      <c r="F166" s="221" t="s">
        <v>2243</v>
      </c>
      <c r="G166" s="222" t="s">
        <v>2159</v>
      </c>
      <c r="H166" s="223">
        <v>2</v>
      </c>
      <c r="I166" s="224"/>
      <c r="J166" s="225">
        <f>ROUND(I166*H166,2)</f>
        <v>0</v>
      </c>
      <c r="K166" s="226"/>
      <c r="L166" s="46"/>
      <c r="M166" s="227" t="s">
        <v>1</v>
      </c>
      <c r="N166" s="228" t="s">
        <v>44</v>
      </c>
      <c r="O166" s="93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1" t="s">
        <v>145</v>
      </c>
      <c r="AT166" s="231" t="s">
        <v>141</v>
      </c>
      <c r="AU166" s="231" t="s">
        <v>86</v>
      </c>
      <c r="AY166" s="19" t="s">
        <v>140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9" t="s">
        <v>86</v>
      </c>
      <c r="BK166" s="232">
        <f>ROUND(I166*H166,2)</f>
        <v>0</v>
      </c>
      <c r="BL166" s="19" t="s">
        <v>145</v>
      </c>
      <c r="BM166" s="231" t="s">
        <v>570</v>
      </c>
    </row>
    <row r="167" s="2" customFormat="1" ht="16.5" customHeight="1">
      <c r="A167" s="40"/>
      <c r="B167" s="41"/>
      <c r="C167" s="219" t="s">
        <v>389</v>
      </c>
      <c r="D167" s="219" t="s">
        <v>141</v>
      </c>
      <c r="E167" s="220" t="s">
        <v>2244</v>
      </c>
      <c r="F167" s="221" t="s">
        <v>2245</v>
      </c>
      <c r="G167" s="222" t="s">
        <v>247</v>
      </c>
      <c r="H167" s="223">
        <v>0.20000000000000001</v>
      </c>
      <c r="I167" s="224"/>
      <c r="J167" s="225">
        <f>ROUND(I167*H167,2)</f>
        <v>0</v>
      </c>
      <c r="K167" s="226"/>
      <c r="L167" s="46"/>
      <c r="M167" s="227" t="s">
        <v>1</v>
      </c>
      <c r="N167" s="228" t="s">
        <v>44</v>
      </c>
      <c r="O167" s="93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1" t="s">
        <v>145</v>
      </c>
      <c r="AT167" s="231" t="s">
        <v>141</v>
      </c>
      <c r="AU167" s="231" t="s">
        <v>86</v>
      </c>
      <c r="AY167" s="19" t="s">
        <v>140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9" t="s">
        <v>86</v>
      </c>
      <c r="BK167" s="232">
        <f>ROUND(I167*H167,2)</f>
        <v>0</v>
      </c>
      <c r="BL167" s="19" t="s">
        <v>145</v>
      </c>
      <c r="BM167" s="231" t="s">
        <v>584</v>
      </c>
    </row>
    <row r="168" s="12" customFormat="1" ht="25.92" customHeight="1">
      <c r="A168" s="12"/>
      <c r="B168" s="205"/>
      <c r="C168" s="206"/>
      <c r="D168" s="207" t="s">
        <v>78</v>
      </c>
      <c r="E168" s="208" t="s">
        <v>2246</v>
      </c>
      <c r="F168" s="208" t="s">
        <v>2247</v>
      </c>
      <c r="G168" s="206"/>
      <c r="H168" s="206"/>
      <c r="I168" s="209"/>
      <c r="J168" s="210">
        <f>BK168</f>
        <v>0</v>
      </c>
      <c r="K168" s="206"/>
      <c r="L168" s="211"/>
      <c r="M168" s="212"/>
      <c r="N168" s="213"/>
      <c r="O168" s="213"/>
      <c r="P168" s="214">
        <f>SUM(P169:P174)</f>
        <v>0</v>
      </c>
      <c r="Q168" s="213"/>
      <c r="R168" s="214">
        <f>SUM(R169:R174)</f>
        <v>0</v>
      </c>
      <c r="S168" s="213"/>
      <c r="T168" s="215">
        <f>SUM(T169:T174)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6" t="s">
        <v>86</v>
      </c>
      <c r="AT168" s="217" t="s">
        <v>78</v>
      </c>
      <c r="AU168" s="217" t="s">
        <v>79</v>
      </c>
      <c r="AY168" s="216" t="s">
        <v>140</v>
      </c>
      <c r="BK168" s="218">
        <f>SUM(BK169:BK174)</f>
        <v>0</v>
      </c>
    </row>
    <row r="169" s="2" customFormat="1" ht="16.5" customHeight="1">
      <c r="A169" s="40"/>
      <c r="B169" s="41"/>
      <c r="C169" s="219" t="s">
        <v>394</v>
      </c>
      <c r="D169" s="219" t="s">
        <v>141</v>
      </c>
      <c r="E169" s="220" t="s">
        <v>2248</v>
      </c>
      <c r="F169" s="221" t="s">
        <v>2212</v>
      </c>
      <c r="G169" s="222" t="s">
        <v>320</v>
      </c>
      <c r="H169" s="223">
        <v>68</v>
      </c>
      <c r="I169" s="224"/>
      <c r="J169" s="225">
        <f>ROUND(I169*H169,2)</f>
        <v>0</v>
      </c>
      <c r="K169" s="226"/>
      <c r="L169" s="46"/>
      <c r="M169" s="227" t="s">
        <v>1</v>
      </c>
      <c r="N169" s="228" t="s">
        <v>44</v>
      </c>
      <c r="O169" s="93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1" t="s">
        <v>145</v>
      </c>
      <c r="AT169" s="231" t="s">
        <v>141</v>
      </c>
      <c r="AU169" s="231" t="s">
        <v>86</v>
      </c>
      <c r="AY169" s="19" t="s">
        <v>140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9" t="s">
        <v>86</v>
      </c>
      <c r="BK169" s="232">
        <f>ROUND(I169*H169,2)</f>
        <v>0</v>
      </c>
      <c r="BL169" s="19" t="s">
        <v>145</v>
      </c>
      <c r="BM169" s="231" t="s">
        <v>596</v>
      </c>
    </row>
    <row r="170" s="2" customFormat="1" ht="16.5" customHeight="1">
      <c r="A170" s="40"/>
      <c r="B170" s="41"/>
      <c r="C170" s="219" t="s">
        <v>398</v>
      </c>
      <c r="D170" s="219" t="s">
        <v>141</v>
      </c>
      <c r="E170" s="220" t="s">
        <v>2249</v>
      </c>
      <c r="F170" s="221" t="s">
        <v>2214</v>
      </c>
      <c r="G170" s="222" t="s">
        <v>320</v>
      </c>
      <c r="H170" s="223">
        <v>150</v>
      </c>
      <c r="I170" s="224"/>
      <c r="J170" s="225">
        <f>ROUND(I170*H170,2)</f>
        <v>0</v>
      </c>
      <c r="K170" s="226"/>
      <c r="L170" s="46"/>
      <c r="M170" s="227" t="s">
        <v>1</v>
      </c>
      <c r="N170" s="228" t="s">
        <v>44</v>
      </c>
      <c r="O170" s="93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1" t="s">
        <v>145</v>
      </c>
      <c r="AT170" s="231" t="s">
        <v>141</v>
      </c>
      <c r="AU170" s="231" t="s">
        <v>86</v>
      </c>
      <c r="AY170" s="19" t="s">
        <v>140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9" t="s">
        <v>86</v>
      </c>
      <c r="BK170" s="232">
        <f>ROUND(I170*H170,2)</f>
        <v>0</v>
      </c>
      <c r="BL170" s="19" t="s">
        <v>145</v>
      </c>
      <c r="BM170" s="231" t="s">
        <v>608</v>
      </c>
    </row>
    <row r="171" s="2" customFormat="1" ht="16.5" customHeight="1">
      <c r="A171" s="40"/>
      <c r="B171" s="41"/>
      <c r="C171" s="219" t="s">
        <v>404</v>
      </c>
      <c r="D171" s="219" t="s">
        <v>141</v>
      </c>
      <c r="E171" s="220" t="s">
        <v>2250</v>
      </c>
      <c r="F171" s="221" t="s">
        <v>2251</v>
      </c>
      <c r="G171" s="222" t="s">
        <v>320</v>
      </c>
      <c r="H171" s="223">
        <v>152</v>
      </c>
      <c r="I171" s="224"/>
      <c r="J171" s="225">
        <f>ROUND(I171*H171,2)</f>
        <v>0</v>
      </c>
      <c r="K171" s="226"/>
      <c r="L171" s="46"/>
      <c r="M171" s="227" t="s">
        <v>1</v>
      </c>
      <c r="N171" s="228" t="s">
        <v>44</v>
      </c>
      <c r="O171" s="93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31" t="s">
        <v>145</v>
      </c>
      <c r="AT171" s="231" t="s">
        <v>141</v>
      </c>
      <c r="AU171" s="231" t="s">
        <v>86</v>
      </c>
      <c r="AY171" s="19" t="s">
        <v>140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9" t="s">
        <v>86</v>
      </c>
      <c r="BK171" s="232">
        <f>ROUND(I171*H171,2)</f>
        <v>0</v>
      </c>
      <c r="BL171" s="19" t="s">
        <v>145</v>
      </c>
      <c r="BM171" s="231" t="s">
        <v>616</v>
      </c>
    </row>
    <row r="172" s="2" customFormat="1" ht="16.5" customHeight="1">
      <c r="A172" s="40"/>
      <c r="B172" s="41"/>
      <c r="C172" s="219" t="s">
        <v>409</v>
      </c>
      <c r="D172" s="219" t="s">
        <v>141</v>
      </c>
      <c r="E172" s="220" t="s">
        <v>2252</v>
      </c>
      <c r="F172" s="221" t="s">
        <v>2253</v>
      </c>
      <c r="G172" s="222" t="s">
        <v>320</v>
      </c>
      <c r="H172" s="223">
        <v>58</v>
      </c>
      <c r="I172" s="224"/>
      <c r="J172" s="225">
        <f>ROUND(I172*H172,2)</f>
        <v>0</v>
      </c>
      <c r="K172" s="226"/>
      <c r="L172" s="46"/>
      <c r="M172" s="227" t="s">
        <v>1</v>
      </c>
      <c r="N172" s="228" t="s">
        <v>44</v>
      </c>
      <c r="O172" s="93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31" t="s">
        <v>145</v>
      </c>
      <c r="AT172" s="231" t="s">
        <v>141</v>
      </c>
      <c r="AU172" s="231" t="s">
        <v>86</v>
      </c>
      <c r="AY172" s="19" t="s">
        <v>140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9" t="s">
        <v>86</v>
      </c>
      <c r="BK172" s="232">
        <f>ROUND(I172*H172,2)</f>
        <v>0</v>
      </c>
      <c r="BL172" s="19" t="s">
        <v>145</v>
      </c>
      <c r="BM172" s="231" t="s">
        <v>626</v>
      </c>
    </row>
    <row r="173" s="2" customFormat="1" ht="16.5" customHeight="1">
      <c r="A173" s="40"/>
      <c r="B173" s="41"/>
      <c r="C173" s="219" t="s">
        <v>413</v>
      </c>
      <c r="D173" s="219" t="s">
        <v>141</v>
      </c>
      <c r="E173" s="220" t="s">
        <v>2254</v>
      </c>
      <c r="F173" s="221" t="s">
        <v>2255</v>
      </c>
      <c r="G173" s="222" t="s">
        <v>320</v>
      </c>
      <c r="H173" s="223">
        <v>428</v>
      </c>
      <c r="I173" s="224"/>
      <c r="J173" s="225">
        <f>ROUND(I173*H173,2)</f>
        <v>0</v>
      </c>
      <c r="K173" s="226"/>
      <c r="L173" s="46"/>
      <c r="M173" s="227" t="s">
        <v>1</v>
      </c>
      <c r="N173" s="228" t="s">
        <v>44</v>
      </c>
      <c r="O173" s="93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1" t="s">
        <v>145</v>
      </c>
      <c r="AT173" s="231" t="s">
        <v>141</v>
      </c>
      <c r="AU173" s="231" t="s">
        <v>86</v>
      </c>
      <c r="AY173" s="19" t="s">
        <v>140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9" t="s">
        <v>86</v>
      </c>
      <c r="BK173" s="232">
        <f>ROUND(I173*H173,2)</f>
        <v>0</v>
      </c>
      <c r="BL173" s="19" t="s">
        <v>145</v>
      </c>
      <c r="BM173" s="231" t="s">
        <v>634</v>
      </c>
    </row>
    <row r="174" s="2" customFormat="1" ht="21.75" customHeight="1">
      <c r="A174" s="40"/>
      <c r="B174" s="41"/>
      <c r="C174" s="219" t="s">
        <v>419</v>
      </c>
      <c r="D174" s="219" t="s">
        <v>141</v>
      </c>
      <c r="E174" s="220" t="s">
        <v>2256</v>
      </c>
      <c r="F174" s="221" t="s">
        <v>2257</v>
      </c>
      <c r="G174" s="222" t="s">
        <v>247</v>
      </c>
      <c r="H174" s="223">
        <v>0.5</v>
      </c>
      <c r="I174" s="224"/>
      <c r="J174" s="225">
        <f>ROUND(I174*H174,2)</f>
        <v>0</v>
      </c>
      <c r="K174" s="226"/>
      <c r="L174" s="46"/>
      <c r="M174" s="227" t="s">
        <v>1</v>
      </c>
      <c r="N174" s="228" t="s">
        <v>44</v>
      </c>
      <c r="O174" s="93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1" t="s">
        <v>145</v>
      </c>
      <c r="AT174" s="231" t="s">
        <v>141</v>
      </c>
      <c r="AU174" s="231" t="s">
        <v>86</v>
      </c>
      <c r="AY174" s="19" t="s">
        <v>140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9" t="s">
        <v>86</v>
      </c>
      <c r="BK174" s="232">
        <f>ROUND(I174*H174,2)</f>
        <v>0</v>
      </c>
      <c r="BL174" s="19" t="s">
        <v>145</v>
      </c>
      <c r="BM174" s="231" t="s">
        <v>644</v>
      </c>
    </row>
    <row r="175" s="12" customFormat="1" ht="25.92" customHeight="1">
      <c r="A175" s="12"/>
      <c r="B175" s="205"/>
      <c r="C175" s="206"/>
      <c r="D175" s="207" t="s">
        <v>78</v>
      </c>
      <c r="E175" s="208" t="s">
        <v>2258</v>
      </c>
      <c r="F175" s="208" t="s">
        <v>2259</v>
      </c>
      <c r="G175" s="206"/>
      <c r="H175" s="206"/>
      <c r="I175" s="209"/>
      <c r="J175" s="210">
        <f>BK175</f>
        <v>0</v>
      </c>
      <c r="K175" s="206"/>
      <c r="L175" s="211"/>
      <c r="M175" s="212"/>
      <c r="N175" s="213"/>
      <c r="O175" s="213"/>
      <c r="P175" s="214">
        <f>SUM(P176:P186)</f>
        <v>0</v>
      </c>
      <c r="Q175" s="213"/>
      <c r="R175" s="214">
        <f>SUM(R176:R186)</f>
        <v>0</v>
      </c>
      <c r="S175" s="213"/>
      <c r="T175" s="215">
        <f>SUM(T176:T186)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6" t="s">
        <v>86</v>
      </c>
      <c r="AT175" s="217" t="s">
        <v>78</v>
      </c>
      <c r="AU175" s="217" t="s">
        <v>79</v>
      </c>
      <c r="AY175" s="216" t="s">
        <v>140</v>
      </c>
      <c r="BK175" s="218">
        <f>SUM(BK176:BK186)</f>
        <v>0</v>
      </c>
    </row>
    <row r="176" s="2" customFormat="1" ht="21.75" customHeight="1">
      <c r="A176" s="40"/>
      <c r="B176" s="41"/>
      <c r="C176" s="219" t="s">
        <v>427</v>
      </c>
      <c r="D176" s="219" t="s">
        <v>141</v>
      </c>
      <c r="E176" s="220" t="s">
        <v>2260</v>
      </c>
      <c r="F176" s="221" t="s">
        <v>2261</v>
      </c>
      <c r="G176" s="222" t="s">
        <v>289</v>
      </c>
      <c r="H176" s="223">
        <v>6</v>
      </c>
      <c r="I176" s="224"/>
      <c r="J176" s="225">
        <f>ROUND(I176*H176,2)</f>
        <v>0</v>
      </c>
      <c r="K176" s="226"/>
      <c r="L176" s="46"/>
      <c r="M176" s="227" t="s">
        <v>1</v>
      </c>
      <c r="N176" s="228" t="s">
        <v>44</v>
      </c>
      <c r="O176" s="93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31" t="s">
        <v>145</v>
      </c>
      <c r="AT176" s="231" t="s">
        <v>141</v>
      </c>
      <c r="AU176" s="231" t="s">
        <v>86</v>
      </c>
      <c r="AY176" s="19" t="s">
        <v>140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9" t="s">
        <v>86</v>
      </c>
      <c r="BK176" s="232">
        <f>ROUND(I176*H176,2)</f>
        <v>0</v>
      </c>
      <c r="BL176" s="19" t="s">
        <v>145</v>
      </c>
      <c r="BM176" s="231" t="s">
        <v>651</v>
      </c>
    </row>
    <row r="177" s="2" customFormat="1" ht="16.5" customHeight="1">
      <c r="A177" s="40"/>
      <c r="B177" s="41"/>
      <c r="C177" s="219" t="s">
        <v>433</v>
      </c>
      <c r="D177" s="219" t="s">
        <v>141</v>
      </c>
      <c r="E177" s="220" t="s">
        <v>2262</v>
      </c>
      <c r="F177" s="221" t="s">
        <v>2263</v>
      </c>
      <c r="G177" s="222" t="s">
        <v>289</v>
      </c>
      <c r="H177" s="223">
        <v>14</v>
      </c>
      <c r="I177" s="224"/>
      <c r="J177" s="225">
        <f>ROUND(I177*H177,2)</f>
        <v>0</v>
      </c>
      <c r="K177" s="226"/>
      <c r="L177" s="46"/>
      <c r="M177" s="227" t="s">
        <v>1</v>
      </c>
      <c r="N177" s="228" t="s">
        <v>44</v>
      </c>
      <c r="O177" s="93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31" t="s">
        <v>145</v>
      </c>
      <c r="AT177" s="231" t="s">
        <v>141</v>
      </c>
      <c r="AU177" s="231" t="s">
        <v>86</v>
      </c>
      <c r="AY177" s="19" t="s">
        <v>140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9" t="s">
        <v>86</v>
      </c>
      <c r="BK177" s="232">
        <f>ROUND(I177*H177,2)</f>
        <v>0</v>
      </c>
      <c r="BL177" s="19" t="s">
        <v>145</v>
      </c>
      <c r="BM177" s="231" t="s">
        <v>659</v>
      </c>
    </row>
    <row r="178" s="2" customFormat="1" ht="21.75" customHeight="1">
      <c r="A178" s="40"/>
      <c r="B178" s="41"/>
      <c r="C178" s="219" t="s">
        <v>441</v>
      </c>
      <c r="D178" s="219" t="s">
        <v>141</v>
      </c>
      <c r="E178" s="220" t="s">
        <v>2264</v>
      </c>
      <c r="F178" s="221" t="s">
        <v>2265</v>
      </c>
      <c r="G178" s="222" t="s">
        <v>289</v>
      </c>
      <c r="H178" s="223">
        <v>2</v>
      </c>
      <c r="I178" s="224"/>
      <c r="J178" s="225">
        <f>ROUND(I178*H178,2)</f>
        <v>0</v>
      </c>
      <c r="K178" s="226"/>
      <c r="L178" s="46"/>
      <c r="M178" s="227" t="s">
        <v>1</v>
      </c>
      <c r="N178" s="228" t="s">
        <v>44</v>
      </c>
      <c r="O178" s="93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31" t="s">
        <v>145</v>
      </c>
      <c r="AT178" s="231" t="s">
        <v>141</v>
      </c>
      <c r="AU178" s="231" t="s">
        <v>86</v>
      </c>
      <c r="AY178" s="19" t="s">
        <v>140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9" t="s">
        <v>86</v>
      </c>
      <c r="BK178" s="232">
        <f>ROUND(I178*H178,2)</f>
        <v>0</v>
      </c>
      <c r="BL178" s="19" t="s">
        <v>145</v>
      </c>
      <c r="BM178" s="231" t="s">
        <v>667</v>
      </c>
    </row>
    <row r="179" s="2" customFormat="1" ht="16.5" customHeight="1">
      <c r="A179" s="40"/>
      <c r="B179" s="41"/>
      <c r="C179" s="219" t="s">
        <v>445</v>
      </c>
      <c r="D179" s="219" t="s">
        <v>141</v>
      </c>
      <c r="E179" s="220" t="s">
        <v>2266</v>
      </c>
      <c r="F179" s="221" t="s">
        <v>2267</v>
      </c>
      <c r="G179" s="222" t="s">
        <v>289</v>
      </c>
      <c r="H179" s="223">
        <v>2</v>
      </c>
      <c r="I179" s="224"/>
      <c r="J179" s="225">
        <f>ROUND(I179*H179,2)</f>
        <v>0</v>
      </c>
      <c r="K179" s="226"/>
      <c r="L179" s="46"/>
      <c r="M179" s="227" t="s">
        <v>1</v>
      </c>
      <c r="N179" s="228" t="s">
        <v>44</v>
      </c>
      <c r="O179" s="93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31" t="s">
        <v>145</v>
      </c>
      <c r="AT179" s="231" t="s">
        <v>141</v>
      </c>
      <c r="AU179" s="231" t="s">
        <v>86</v>
      </c>
      <c r="AY179" s="19" t="s">
        <v>140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9" t="s">
        <v>86</v>
      </c>
      <c r="BK179" s="232">
        <f>ROUND(I179*H179,2)</f>
        <v>0</v>
      </c>
      <c r="BL179" s="19" t="s">
        <v>145</v>
      </c>
      <c r="BM179" s="231" t="s">
        <v>677</v>
      </c>
    </row>
    <row r="180" s="2" customFormat="1" ht="21.75" customHeight="1">
      <c r="A180" s="40"/>
      <c r="B180" s="41"/>
      <c r="C180" s="219" t="s">
        <v>451</v>
      </c>
      <c r="D180" s="219" t="s">
        <v>141</v>
      </c>
      <c r="E180" s="220" t="s">
        <v>2268</v>
      </c>
      <c r="F180" s="221" t="s">
        <v>2269</v>
      </c>
      <c r="G180" s="222" t="s">
        <v>289</v>
      </c>
      <c r="H180" s="223">
        <v>6</v>
      </c>
      <c r="I180" s="224"/>
      <c r="J180" s="225">
        <f>ROUND(I180*H180,2)</f>
        <v>0</v>
      </c>
      <c r="K180" s="226"/>
      <c r="L180" s="46"/>
      <c r="M180" s="227" t="s">
        <v>1</v>
      </c>
      <c r="N180" s="228" t="s">
        <v>44</v>
      </c>
      <c r="O180" s="93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31" t="s">
        <v>145</v>
      </c>
      <c r="AT180" s="231" t="s">
        <v>141</v>
      </c>
      <c r="AU180" s="231" t="s">
        <v>86</v>
      </c>
      <c r="AY180" s="19" t="s">
        <v>140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9" t="s">
        <v>86</v>
      </c>
      <c r="BK180" s="232">
        <f>ROUND(I180*H180,2)</f>
        <v>0</v>
      </c>
      <c r="BL180" s="19" t="s">
        <v>145</v>
      </c>
      <c r="BM180" s="231" t="s">
        <v>687</v>
      </c>
    </row>
    <row r="181" s="2" customFormat="1" ht="16.5" customHeight="1">
      <c r="A181" s="40"/>
      <c r="B181" s="41"/>
      <c r="C181" s="219" t="s">
        <v>462</v>
      </c>
      <c r="D181" s="219" t="s">
        <v>141</v>
      </c>
      <c r="E181" s="220" t="s">
        <v>2266</v>
      </c>
      <c r="F181" s="221" t="s">
        <v>2267</v>
      </c>
      <c r="G181" s="222" t="s">
        <v>289</v>
      </c>
      <c r="H181" s="223">
        <v>6</v>
      </c>
      <c r="I181" s="224"/>
      <c r="J181" s="225">
        <f>ROUND(I181*H181,2)</f>
        <v>0</v>
      </c>
      <c r="K181" s="226"/>
      <c r="L181" s="46"/>
      <c r="M181" s="227" t="s">
        <v>1</v>
      </c>
      <c r="N181" s="228" t="s">
        <v>44</v>
      </c>
      <c r="O181" s="93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31" t="s">
        <v>145</v>
      </c>
      <c r="AT181" s="231" t="s">
        <v>141</v>
      </c>
      <c r="AU181" s="231" t="s">
        <v>86</v>
      </c>
      <c r="AY181" s="19" t="s">
        <v>140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9" t="s">
        <v>86</v>
      </c>
      <c r="BK181" s="232">
        <f>ROUND(I181*H181,2)</f>
        <v>0</v>
      </c>
      <c r="BL181" s="19" t="s">
        <v>145</v>
      </c>
      <c r="BM181" s="231" t="s">
        <v>695</v>
      </c>
    </row>
    <row r="182" s="2" customFormat="1" ht="16.5" customHeight="1">
      <c r="A182" s="40"/>
      <c r="B182" s="41"/>
      <c r="C182" s="219" t="s">
        <v>466</v>
      </c>
      <c r="D182" s="219" t="s">
        <v>141</v>
      </c>
      <c r="E182" s="220" t="s">
        <v>2270</v>
      </c>
      <c r="F182" s="221" t="s">
        <v>2271</v>
      </c>
      <c r="G182" s="222" t="s">
        <v>289</v>
      </c>
      <c r="H182" s="223">
        <v>2</v>
      </c>
      <c r="I182" s="224"/>
      <c r="J182" s="225">
        <f>ROUND(I182*H182,2)</f>
        <v>0</v>
      </c>
      <c r="K182" s="226"/>
      <c r="L182" s="46"/>
      <c r="M182" s="227" t="s">
        <v>1</v>
      </c>
      <c r="N182" s="228" t="s">
        <v>44</v>
      </c>
      <c r="O182" s="93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1" t="s">
        <v>145</v>
      </c>
      <c r="AT182" s="231" t="s">
        <v>141</v>
      </c>
      <c r="AU182" s="231" t="s">
        <v>86</v>
      </c>
      <c r="AY182" s="19" t="s">
        <v>140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9" t="s">
        <v>86</v>
      </c>
      <c r="BK182" s="232">
        <f>ROUND(I182*H182,2)</f>
        <v>0</v>
      </c>
      <c r="BL182" s="19" t="s">
        <v>145</v>
      </c>
      <c r="BM182" s="231" t="s">
        <v>704</v>
      </c>
    </row>
    <row r="183" s="2" customFormat="1" ht="21.75" customHeight="1">
      <c r="A183" s="40"/>
      <c r="B183" s="41"/>
      <c r="C183" s="219" t="s">
        <v>470</v>
      </c>
      <c r="D183" s="219" t="s">
        <v>141</v>
      </c>
      <c r="E183" s="220" t="s">
        <v>2272</v>
      </c>
      <c r="F183" s="221" t="s">
        <v>2273</v>
      </c>
      <c r="G183" s="222" t="s">
        <v>289</v>
      </c>
      <c r="H183" s="223">
        <v>6</v>
      </c>
      <c r="I183" s="224"/>
      <c r="J183" s="225">
        <f>ROUND(I183*H183,2)</f>
        <v>0</v>
      </c>
      <c r="K183" s="226"/>
      <c r="L183" s="46"/>
      <c r="M183" s="227" t="s">
        <v>1</v>
      </c>
      <c r="N183" s="228" t="s">
        <v>44</v>
      </c>
      <c r="O183" s="93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1" t="s">
        <v>145</v>
      </c>
      <c r="AT183" s="231" t="s">
        <v>141</v>
      </c>
      <c r="AU183" s="231" t="s">
        <v>86</v>
      </c>
      <c r="AY183" s="19" t="s">
        <v>140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9" t="s">
        <v>86</v>
      </c>
      <c r="BK183" s="232">
        <f>ROUND(I183*H183,2)</f>
        <v>0</v>
      </c>
      <c r="BL183" s="19" t="s">
        <v>145</v>
      </c>
      <c r="BM183" s="231" t="s">
        <v>714</v>
      </c>
    </row>
    <row r="184" s="2" customFormat="1" ht="24.15" customHeight="1">
      <c r="A184" s="40"/>
      <c r="B184" s="41"/>
      <c r="C184" s="219" t="s">
        <v>474</v>
      </c>
      <c r="D184" s="219" t="s">
        <v>141</v>
      </c>
      <c r="E184" s="220" t="s">
        <v>2274</v>
      </c>
      <c r="F184" s="221" t="s">
        <v>2275</v>
      </c>
      <c r="G184" s="222" t="s">
        <v>289</v>
      </c>
      <c r="H184" s="223">
        <v>42</v>
      </c>
      <c r="I184" s="224"/>
      <c r="J184" s="225">
        <f>ROUND(I184*H184,2)</f>
        <v>0</v>
      </c>
      <c r="K184" s="226"/>
      <c r="L184" s="46"/>
      <c r="M184" s="227" t="s">
        <v>1</v>
      </c>
      <c r="N184" s="228" t="s">
        <v>44</v>
      </c>
      <c r="O184" s="93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31" t="s">
        <v>145</v>
      </c>
      <c r="AT184" s="231" t="s">
        <v>141</v>
      </c>
      <c r="AU184" s="231" t="s">
        <v>86</v>
      </c>
      <c r="AY184" s="19" t="s">
        <v>140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9" t="s">
        <v>86</v>
      </c>
      <c r="BK184" s="232">
        <f>ROUND(I184*H184,2)</f>
        <v>0</v>
      </c>
      <c r="BL184" s="19" t="s">
        <v>145</v>
      </c>
      <c r="BM184" s="231" t="s">
        <v>724</v>
      </c>
    </row>
    <row r="185" s="2" customFormat="1" ht="16.5" customHeight="1">
      <c r="A185" s="40"/>
      <c r="B185" s="41"/>
      <c r="C185" s="219" t="s">
        <v>478</v>
      </c>
      <c r="D185" s="219" t="s">
        <v>141</v>
      </c>
      <c r="E185" s="220" t="s">
        <v>2276</v>
      </c>
      <c r="F185" s="221" t="s">
        <v>2277</v>
      </c>
      <c r="G185" s="222" t="s">
        <v>289</v>
      </c>
      <c r="H185" s="223">
        <v>42</v>
      </c>
      <c r="I185" s="224"/>
      <c r="J185" s="225">
        <f>ROUND(I185*H185,2)</f>
        <v>0</v>
      </c>
      <c r="K185" s="226"/>
      <c r="L185" s="46"/>
      <c r="M185" s="227" t="s">
        <v>1</v>
      </c>
      <c r="N185" s="228" t="s">
        <v>44</v>
      </c>
      <c r="O185" s="93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31" t="s">
        <v>145</v>
      </c>
      <c r="AT185" s="231" t="s">
        <v>141</v>
      </c>
      <c r="AU185" s="231" t="s">
        <v>86</v>
      </c>
      <c r="AY185" s="19" t="s">
        <v>140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9" t="s">
        <v>86</v>
      </c>
      <c r="BK185" s="232">
        <f>ROUND(I185*H185,2)</f>
        <v>0</v>
      </c>
      <c r="BL185" s="19" t="s">
        <v>145</v>
      </c>
      <c r="BM185" s="231" t="s">
        <v>734</v>
      </c>
    </row>
    <row r="186" s="2" customFormat="1" ht="16.5" customHeight="1">
      <c r="A186" s="40"/>
      <c r="B186" s="41"/>
      <c r="C186" s="219" t="s">
        <v>482</v>
      </c>
      <c r="D186" s="219" t="s">
        <v>141</v>
      </c>
      <c r="E186" s="220" t="s">
        <v>2278</v>
      </c>
      <c r="F186" s="221" t="s">
        <v>2279</v>
      </c>
      <c r="G186" s="222" t="s">
        <v>247</v>
      </c>
      <c r="H186" s="223">
        <v>0.10000000000000001</v>
      </c>
      <c r="I186" s="224"/>
      <c r="J186" s="225">
        <f>ROUND(I186*H186,2)</f>
        <v>0</v>
      </c>
      <c r="K186" s="226"/>
      <c r="L186" s="46"/>
      <c r="M186" s="227" t="s">
        <v>1</v>
      </c>
      <c r="N186" s="228" t="s">
        <v>44</v>
      </c>
      <c r="O186" s="93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31" t="s">
        <v>145</v>
      </c>
      <c r="AT186" s="231" t="s">
        <v>141</v>
      </c>
      <c r="AU186" s="231" t="s">
        <v>86</v>
      </c>
      <c r="AY186" s="19" t="s">
        <v>140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9" t="s">
        <v>86</v>
      </c>
      <c r="BK186" s="232">
        <f>ROUND(I186*H186,2)</f>
        <v>0</v>
      </c>
      <c r="BL186" s="19" t="s">
        <v>145</v>
      </c>
      <c r="BM186" s="231" t="s">
        <v>745</v>
      </c>
    </row>
    <row r="187" s="12" customFormat="1" ht="25.92" customHeight="1">
      <c r="A187" s="12"/>
      <c r="B187" s="205"/>
      <c r="C187" s="206"/>
      <c r="D187" s="207" t="s">
        <v>78</v>
      </c>
      <c r="E187" s="208" t="s">
        <v>2280</v>
      </c>
      <c r="F187" s="208" t="s">
        <v>2281</v>
      </c>
      <c r="G187" s="206"/>
      <c r="H187" s="206"/>
      <c r="I187" s="209"/>
      <c r="J187" s="210">
        <f>BK187</f>
        <v>0</v>
      </c>
      <c r="K187" s="206"/>
      <c r="L187" s="211"/>
      <c r="M187" s="212"/>
      <c r="N187" s="213"/>
      <c r="O187" s="213"/>
      <c r="P187" s="214">
        <f>SUM(P188:P205)</f>
        <v>0</v>
      </c>
      <c r="Q187" s="213"/>
      <c r="R187" s="214">
        <f>SUM(R188:R205)</f>
        <v>0</v>
      </c>
      <c r="S187" s="213"/>
      <c r="T187" s="215">
        <f>SUM(T188:T205)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6" t="s">
        <v>86</v>
      </c>
      <c r="AT187" s="217" t="s">
        <v>78</v>
      </c>
      <c r="AU187" s="217" t="s">
        <v>79</v>
      </c>
      <c r="AY187" s="216" t="s">
        <v>140</v>
      </c>
      <c r="BK187" s="218">
        <f>SUM(BK188:BK205)</f>
        <v>0</v>
      </c>
    </row>
    <row r="188" s="2" customFormat="1" ht="21.75" customHeight="1">
      <c r="A188" s="40"/>
      <c r="B188" s="41"/>
      <c r="C188" s="219" t="s">
        <v>486</v>
      </c>
      <c r="D188" s="219" t="s">
        <v>141</v>
      </c>
      <c r="E188" s="220" t="s">
        <v>2282</v>
      </c>
      <c r="F188" s="221" t="s">
        <v>2283</v>
      </c>
      <c r="G188" s="222" t="s">
        <v>289</v>
      </c>
      <c r="H188" s="223">
        <v>1</v>
      </c>
      <c r="I188" s="224"/>
      <c r="J188" s="225">
        <f>ROUND(I188*H188,2)</f>
        <v>0</v>
      </c>
      <c r="K188" s="226"/>
      <c r="L188" s="46"/>
      <c r="M188" s="227" t="s">
        <v>1</v>
      </c>
      <c r="N188" s="228" t="s">
        <v>44</v>
      </c>
      <c r="O188" s="93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31" t="s">
        <v>145</v>
      </c>
      <c r="AT188" s="231" t="s">
        <v>141</v>
      </c>
      <c r="AU188" s="231" t="s">
        <v>86</v>
      </c>
      <c r="AY188" s="19" t="s">
        <v>140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9" t="s">
        <v>86</v>
      </c>
      <c r="BK188" s="232">
        <f>ROUND(I188*H188,2)</f>
        <v>0</v>
      </c>
      <c r="BL188" s="19" t="s">
        <v>145</v>
      </c>
      <c r="BM188" s="231" t="s">
        <v>755</v>
      </c>
    </row>
    <row r="189" s="2" customFormat="1" ht="21.75" customHeight="1">
      <c r="A189" s="40"/>
      <c r="B189" s="41"/>
      <c r="C189" s="219" t="s">
        <v>490</v>
      </c>
      <c r="D189" s="219" t="s">
        <v>141</v>
      </c>
      <c r="E189" s="220" t="s">
        <v>2284</v>
      </c>
      <c r="F189" s="221" t="s">
        <v>2285</v>
      </c>
      <c r="G189" s="222" t="s">
        <v>289</v>
      </c>
      <c r="H189" s="223">
        <v>1</v>
      </c>
      <c r="I189" s="224"/>
      <c r="J189" s="225">
        <f>ROUND(I189*H189,2)</f>
        <v>0</v>
      </c>
      <c r="K189" s="226"/>
      <c r="L189" s="46"/>
      <c r="M189" s="227" t="s">
        <v>1</v>
      </c>
      <c r="N189" s="228" t="s">
        <v>44</v>
      </c>
      <c r="O189" s="93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31" t="s">
        <v>145</v>
      </c>
      <c r="AT189" s="231" t="s">
        <v>141</v>
      </c>
      <c r="AU189" s="231" t="s">
        <v>86</v>
      </c>
      <c r="AY189" s="19" t="s">
        <v>140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9" t="s">
        <v>86</v>
      </c>
      <c r="BK189" s="232">
        <f>ROUND(I189*H189,2)</f>
        <v>0</v>
      </c>
      <c r="BL189" s="19" t="s">
        <v>145</v>
      </c>
      <c r="BM189" s="231" t="s">
        <v>766</v>
      </c>
    </row>
    <row r="190" s="2" customFormat="1" ht="21.75" customHeight="1">
      <c r="A190" s="40"/>
      <c r="B190" s="41"/>
      <c r="C190" s="219" t="s">
        <v>495</v>
      </c>
      <c r="D190" s="219" t="s">
        <v>141</v>
      </c>
      <c r="E190" s="220" t="s">
        <v>2286</v>
      </c>
      <c r="F190" s="221" t="s">
        <v>2287</v>
      </c>
      <c r="G190" s="222" t="s">
        <v>289</v>
      </c>
      <c r="H190" s="223">
        <v>2</v>
      </c>
      <c r="I190" s="224"/>
      <c r="J190" s="225">
        <f>ROUND(I190*H190,2)</f>
        <v>0</v>
      </c>
      <c r="K190" s="226"/>
      <c r="L190" s="46"/>
      <c r="M190" s="227" t="s">
        <v>1</v>
      </c>
      <c r="N190" s="228" t="s">
        <v>44</v>
      </c>
      <c r="O190" s="93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31" t="s">
        <v>145</v>
      </c>
      <c r="AT190" s="231" t="s">
        <v>141</v>
      </c>
      <c r="AU190" s="231" t="s">
        <v>86</v>
      </c>
      <c r="AY190" s="19" t="s">
        <v>140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9" t="s">
        <v>86</v>
      </c>
      <c r="BK190" s="232">
        <f>ROUND(I190*H190,2)</f>
        <v>0</v>
      </c>
      <c r="BL190" s="19" t="s">
        <v>145</v>
      </c>
      <c r="BM190" s="231" t="s">
        <v>778</v>
      </c>
    </row>
    <row r="191" s="2" customFormat="1" ht="21.75" customHeight="1">
      <c r="A191" s="40"/>
      <c r="B191" s="41"/>
      <c r="C191" s="219" t="s">
        <v>502</v>
      </c>
      <c r="D191" s="219" t="s">
        <v>141</v>
      </c>
      <c r="E191" s="220" t="s">
        <v>2288</v>
      </c>
      <c r="F191" s="221" t="s">
        <v>2289</v>
      </c>
      <c r="G191" s="222" t="s">
        <v>289</v>
      </c>
      <c r="H191" s="223">
        <v>2</v>
      </c>
      <c r="I191" s="224"/>
      <c r="J191" s="225">
        <f>ROUND(I191*H191,2)</f>
        <v>0</v>
      </c>
      <c r="K191" s="226"/>
      <c r="L191" s="46"/>
      <c r="M191" s="227" t="s">
        <v>1</v>
      </c>
      <c r="N191" s="228" t="s">
        <v>44</v>
      </c>
      <c r="O191" s="93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31" t="s">
        <v>145</v>
      </c>
      <c r="AT191" s="231" t="s">
        <v>141</v>
      </c>
      <c r="AU191" s="231" t="s">
        <v>86</v>
      </c>
      <c r="AY191" s="19" t="s">
        <v>140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9" t="s">
        <v>86</v>
      </c>
      <c r="BK191" s="232">
        <f>ROUND(I191*H191,2)</f>
        <v>0</v>
      </c>
      <c r="BL191" s="19" t="s">
        <v>145</v>
      </c>
      <c r="BM191" s="231" t="s">
        <v>786</v>
      </c>
    </row>
    <row r="192" s="2" customFormat="1" ht="21.75" customHeight="1">
      <c r="A192" s="40"/>
      <c r="B192" s="41"/>
      <c r="C192" s="219" t="s">
        <v>508</v>
      </c>
      <c r="D192" s="219" t="s">
        <v>141</v>
      </c>
      <c r="E192" s="220" t="s">
        <v>2290</v>
      </c>
      <c r="F192" s="221" t="s">
        <v>2291</v>
      </c>
      <c r="G192" s="222" t="s">
        <v>289</v>
      </c>
      <c r="H192" s="223">
        <v>4</v>
      </c>
      <c r="I192" s="224"/>
      <c r="J192" s="225">
        <f>ROUND(I192*H192,2)</f>
        <v>0</v>
      </c>
      <c r="K192" s="226"/>
      <c r="L192" s="46"/>
      <c r="M192" s="227" t="s">
        <v>1</v>
      </c>
      <c r="N192" s="228" t="s">
        <v>44</v>
      </c>
      <c r="O192" s="93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31" t="s">
        <v>145</v>
      </c>
      <c r="AT192" s="231" t="s">
        <v>141</v>
      </c>
      <c r="AU192" s="231" t="s">
        <v>86</v>
      </c>
      <c r="AY192" s="19" t="s">
        <v>140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9" t="s">
        <v>86</v>
      </c>
      <c r="BK192" s="232">
        <f>ROUND(I192*H192,2)</f>
        <v>0</v>
      </c>
      <c r="BL192" s="19" t="s">
        <v>145</v>
      </c>
      <c r="BM192" s="231" t="s">
        <v>796</v>
      </c>
    </row>
    <row r="193" s="2" customFormat="1" ht="21.75" customHeight="1">
      <c r="A193" s="40"/>
      <c r="B193" s="41"/>
      <c r="C193" s="219" t="s">
        <v>512</v>
      </c>
      <c r="D193" s="219" t="s">
        <v>141</v>
      </c>
      <c r="E193" s="220" t="s">
        <v>2292</v>
      </c>
      <c r="F193" s="221" t="s">
        <v>2293</v>
      </c>
      <c r="G193" s="222" t="s">
        <v>289</v>
      </c>
      <c r="H193" s="223">
        <v>1</v>
      </c>
      <c r="I193" s="224"/>
      <c r="J193" s="225">
        <f>ROUND(I193*H193,2)</f>
        <v>0</v>
      </c>
      <c r="K193" s="226"/>
      <c r="L193" s="46"/>
      <c r="M193" s="227" t="s">
        <v>1</v>
      </c>
      <c r="N193" s="228" t="s">
        <v>44</v>
      </c>
      <c r="O193" s="93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31" t="s">
        <v>145</v>
      </c>
      <c r="AT193" s="231" t="s">
        <v>141</v>
      </c>
      <c r="AU193" s="231" t="s">
        <v>86</v>
      </c>
      <c r="AY193" s="19" t="s">
        <v>140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9" t="s">
        <v>86</v>
      </c>
      <c r="BK193" s="232">
        <f>ROUND(I193*H193,2)</f>
        <v>0</v>
      </c>
      <c r="BL193" s="19" t="s">
        <v>145</v>
      </c>
      <c r="BM193" s="231" t="s">
        <v>807</v>
      </c>
    </row>
    <row r="194" s="2" customFormat="1" ht="21.75" customHeight="1">
      <c r="A194" s="40"/>
      <c r="B194" s="41"/>
      <c r="C194" s="219" t="s">
        <v>520</v>
      </c>
      <c r="D194" s="219" t="s">
        <v>141</v>
      </c>
      <c r="E194" s="220" t="s">
        <v>2294</v>
      </c>
      <c r="F194" s="221" t="s">
        <v>2295</v>
      </c>
      <c r="G194" s="222" t="s">
        <v>289</v>
      </c>
      <c r="H194" s="223">
        <v>3</v>
      </c>
      <c r="I194" s="224"/>
      <c r="J194" s="225">
        <f>ROUND(I194*H194,2)</f>
        <v>0</v>
      </c>
      <c r="K194" s="226"/>
      <c r="L194" s="46"/>
      <c r="M194" s="227" t="s">
        <v>1</v>
      </c>
      <c r="N194" s="228" t="s">
        <v>44</v>
      </c>
      <c r="O194" s="93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1" t="s">
        <v>145</v>
      </c>
      <c r="AT194" s="231" t="s">
        <v>141</v>
      </c>
      <c r="AU194" s="231" t="s">
        <v>86</v>
      </c>
      <c r="AY194" s="19" t="s">
        <v>140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9" t="s">
        <v>86</v>
      </c>
      <c r="BK194" s="232">
        <f>ROUND(I194*H194,2)</f>
        <v>0</v>
      </c>
      <c r="BL194" s="19" t="s">
        <v>145</v>
      </c>
      <c r="BM194" s="231" t="s">
        <v>815</v>
      </c>
    </row>
    <row r="195" s="2" customFormat="1" ht="21.75" customHeight="1">
      <c r="A195" s="40"/>
      <c r="B195" s="41"/>
      <c r="C195" s="219" t="s">
        <v>527</v>
      </c>
      <c r="D195" s="219" t="s">
        <v>141</v>
      </c>
      <c r="E195" s="220" t="s">
        <v>2296</v>
      </c>
      <c r="F195" s="221" t="s">
        <v>2297</v>
      </c>
      <c r="G195" s="222" t="s">
        <v>289</v>
      </c>
      <c r="H195" s="223">
        <v>2</v>
      </c>
      <c r="I195" s="224"/>
      <c r="J195" s="225">
        <f>ROUND(I195*H195,2)</f>
        <v>0</v>
      </c>
      <c r="K195" s="226"/>
      <c r="L195" s="46"/>
      <c r="M195" s="227" t="s">
        <v>1</v>
      </c>
      <c r="N195" s="228" t="s">
        <v>44</v>
      </c>
      <c r="O195" s="93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31" t="s">
        <v>145</v>
      </c>
      <c r="AT195" s="231" t="s">
        <v>141</v>
      </c>
      <c r="AU195" s="231" t="s">
        <v>86</v>
      </c>
      <c r="AY195" s="19" t="s">
        <v>140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9" t="s">
        <v>86</v>
      </c>
      <c r="BK195" s="232">
        <f>ROUND(I195*H195,2)</f>
        <v>0</v>
      </c>
      <c r="BL195" s="19" t="s">
        <v>145</v>
      </c>
      <c r="BM195" s="231" t="s">
        <v>823</v>
      </c>
    </row>
    <row r="196" s="2" customFormat="1" ht="21.75" customHeight="1">
      <c r="A196" s="40"/>
      <c r="B196" s="41"/>
      <c r="C196" s="219" t="s">
        <v>531</v>
      </c>
      <c r="D196" s="219" t="s">
        <v>141</v>
      </c>
      <c r="E196" s="220" t="s">
        <v>2298</v>
      </c>
      <c r="F196" s="221" t="s">
        <v>2299</v>
      </c>
      <c r="G196" s="222" t="s">
        <v>289</v>
      </c>
      <c r="H196" s="223">
        <v>5</v>
      </c>
      <c r="I196" s="224"/>
      <c r="J196" s="225">
        <f>ROUND(I196*H196,2)</f>
        <v>0</v>
      </c>
      <c r="K196" s="226"/>
      <c r="L196" s="46"/>
      <c r="M196" s="227" t="s">
        <v>1</v>
      </c>
      <c r="N196" s="228" t="s">
        <v>44</v>
      </c>
      <c r="O196" s="93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1" t="s">
        <v>145</v>
      </c>
      <c r="AT196" s="231" t="s">
        <v>141</v>
      </c>
      <c r="AU196" s="231" t="s">
        <v>86</v>
      </c>
      <c r="AY196" s="19" t="s">
        <v>140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9" t="s">
        <v>86</v>
      </c>
      <c r="BK196" s="232">
        <f>ROUND(I196*H196,2)</f>
        <v>0</v>
      </c>
      <c r="BL196" s="19" t="s">
        <v>145</v>
      </c>
      <c r="BM196" s="231" t="s">
        <v>831</v>
      </c>
    </row>
    <row r="197" s="2" customFormat="1" ht="21.75" customHeight="1">
      <c r="A197" s="40"/>
      <c r="B197" s="41"/>
      <c r="C197" s="219" t="s">
        <v>536</v>
      </c>
      <c r="D197" s="219" t="s">
        <v>141</v>
      </c>
      <c r="E197" s="220" t="s">
        <v>2300</v>
      </c>
      <c r="F197" s="221" t="s">
        <v>2301</v>
      </c>
      <c r="G197" s="222" t="s">
        <v>289</v>
      </c>
      <c r="H197" s="223">
        <v>1</v>
      </c>
      <c r="I197" s="224"/>
      <c r="J197" s="225">
        <f>ROUND(I197*H197,2)</f>
        <v>0</v>
      </c>
      <c r="K197" s="226"/>
      <c r="L197" s="46"/>
      <c r="M197" s="227" t="s">
        <v>1</v>
      </c>
      <c r="N197" s="228" t="s">
        <v>44</v>
      </c>
      <c r="O197" s="93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31" t="s">
        <v>145</v>
      </c>
      <c r="AT197" s="231" t="s">
        <v>141</v>
      </c>
      <c r="AU197" s="231" t="s">
        <v>86</v>
      </c>
      <c r="AY197" s="19" t="s">
        <v>140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9" t="s">
        <v>86</v>
      </c>
      <c r="BK197" s="232">
        <f>ROUND(I197*H197,2)</f>
        <v>0</v>
      </c>
      <c r="BL197" s="19" t="s">
        <v>145</v>
      </c>
      <c r="BM197" s="231" t="s">
        <v>840</v>
      </c>
    </row>
    <row r="198" s="2" customFormat="1" ht="21.75" customHeight="1">
      <c r="A198" s="40"/>
      <c r="B198" s="41"/>
      <c r="C198" s="219" t="s">
        <v>540</v>
      </c>
      <c r="D198" s="219" t="s">
        <v>141</v>
      </c>
      <c r="E198" s="220" t="s">
        <v>2302</v>
      </c>
      <c r="F198" s="221" t="s">
        <v>2303</v>
      </c>
      <c r="G198" s="222" t="s">
        <v>289</v>
      </c>
      <c r="H198" s="223">
        <v>8</v>
      </c>
      <c r="I198" s="224"/>
      <c r="J198" s="225">
        <f>ROUND(I198*H198,2)</f>
        <v>0</v>
      </c>
      <c r="K198" s="226"/>
      <c r="L198" s="46"/>
      <c r="M198" s="227" t="s">
        <v>1</v>
      </c>
      <c r="N198" s="228" t="s">
        <v>44</v>
      </c>
      <c r="O198" s="93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1" t="s">
        <v>145</v>
      </c>
      <c r="AT198" s="231" t="s">
        <v>141</v>
      </c>
      <c r="AU198" s="231" t="s">
        <v>86</v>
      </c>
      <c r="AY198" s="19" t="s">
        <v>140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9" t="s">
        <v>86</v>
      </c>
      <c r="BK198" s="232">
        <f>ROUND(I198*H198,2)</f>
        <v>0</v>
      </c>
      <c r="BL198" s="19" t="s">
        <v>145</v>
      </c>
      <c r="BM198" s="231" t="s">
        <v>848</v>
      </c>
    </row>
    <row r="199" s="2" customFormat="1" ht="21.75" customHeight="1">
      <c r="A199" s="40"/>
      <c r="B199" s="41"/>
      <c r="C199" s="219" t="s">
        <v>544</v>
      </c>
      <c r="D199" s="219" t="s">
        <v>141</v>
      </c>
      <c r="E199" s="220" t="s">
        <v>2304</v>
      </c>
      <c r="F199" s="221" t="s">
        <v>2305</v>
      </c>
      <c r="G199" s="222" t="s">
        <v>289</v>
      </c>
      <c r="H199" s="223">
        <v>4</v>
      </c>
      <c r="I199" s="224"/>
      <c r="J199" s="225">
        <f>ROUND(I199*H199,2)</f>
        <v>0</v>
      </c>
      <c r="K199" s="226"/>
      <c r="L199" s="46"/>
      <c r="M199" s="227" t="s">
        <v>1</v>
      </c>
      <c r="N199" s="228" t="s">
        <v>44</v>
      </c>
      <c r="O199" s="93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31" t="s">
        <v>145</v>
      </c>
      <c r="AT199" s="231" t="s">
        <v>141</v>
      </c>
      <c r="AU199" s="231" t="s">
        <v>86</v>
      </c>
      <c r="AY199" s="19" t="s">
        <v>140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9" t="s">
        <v>86</v>
      </c>
      <c r="BK199" s="232">
        <f>ROUND(I199*H199,2)</f>
        <v>0</v>
      </c>
      <c r="BL199" s="19" t="s">
        <v>145</v>
      </c>
      <c r="BM199" s="231" t="s">
        <v>856</v>
      </c>
    </row>
    <row r="200" s="2" customFormat="1" ht="21.75" customHeight="1">
      <c r="A200" s="40"/>
      <c r="B200" s="41"/>
      <c r="C200" s="219" t="s">
        <v>548</v>
      </c>
      <c r="D200" s="219" t="s">
        <v>141</v>
      </c>
      <c r="E200" s="220" t="s">
        <v>2306</v>
      </c>
      <c r="F200" s="221" t="s">
        <v>2307</v>
      </c>
      <c r="G200" s="222" t="s">
        <v>289</v>
      </c>
      <c r="H200" s="223">
        <v>3</v>
      </c>
      <c r="I200" s="224"/>
      <c r="J200" s="225">
        <f>ROUND(I200*H200,2)</f>
        <v>0</v>
      </c>
      <c r="K200" s="226"/>
      <c r="L200" s="46"/>
      <c r="M200" s="227" t="s">
        <v>1</v>
      </c>
      <c r="N200" s="228" t="s">
        <v>44</v>
      </c>
      <c r="O200" s="93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31" t="s">
        <v>145</v>
      </c>
      <c r="AT200" s="231" t="s">
        <v>141</v>
      </c>
      <c r="AU200" s="231" t="s">
        <v>86</v>
      </c>
      <c r="AY200" s="19" t="s">
        <v>140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9" t="s">
        <v>86</v>
      </c>
      <c r="BK200" s="232">
        <f>ROUND(I200*H200,2)</f>
        <v>0</v>
      </c>
      <c r="BL200" s="19" t="s">
        <v>145</v>
      </c>
      <c r="BM200" s="231" t="s">
        <v>864</v>
      </c>
    </row>
    <row r="201" s="2" customFormat="1" ht="21.75" customHeight="1">
      <c r="A201" s="40"/>
      <c r="B201" s="41"/>
      <c r="C201" s="219" t="s">
        <v>552</v>
      </c>
      <c r="D201" s="219" t="s">
        <v>141</v>
      </c>
      <c r="E201" s="220" t="s">
        <v>2308</v>
      </c>
      <c r="F201" s="221" t="s">
        <v>2309</v>
      </c>
      <c r="G201" s="222" t="s">
        <v>289</v>
      </c>
      <c r="H201" s="223">
        <v>4</v>
      </c>
      <c r="I201" s="224"/>
      <c r="J201" s="225">
        <f>ROUND(I201*H201,2)</f>
        <v>0</v>
      </c>
      <c r="K201" s="226"/>
      <c r="L201" s="46"/>
      <c r="M201" s="227" t="s">
        <v>1</v>
      </c>
      <c r="N201" s="228" t="s">
        <v>44</v>
      </c>
      <c r="O201" s="93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31" t="s">
        <v>145</v>
      </c>
      <c r="AT201" s="231" t="s">
        <v>141</v>
      </c>
      <c r="AU201" s="231" t="s">
        <v>86</v>
      </c>
      <c r="AY201" s="19" t="s">
        <v>140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9" t="s">
        <v>86</v>
      </c>
      <c r="BK201" s="232">
        <f>ROUND(I201*H201,2)</f>
        <v>0</v>
      </c>
      <c r="BL201" s="19" t="s">
        <v>145</v>
      </c>
      <c r="BM201" s="231" t="s">
        <v>872</v>
      </c>
    </row>
    <row r="202" s="2" customFormat="1" ht="21.75" customHeight="1">
      <c r="A202" s="40"/>
      <c r="B202" s="41"/>
      <c r="C202" s="219" t="s">
        <v>556</v>
      </c>
      <c r="D202" s="219" t="s">
        <v>141</v>
      </c>
      <c r="E202" s="220" t="s">
        <v>2310</v>
      </c>
      <c r="F202" s="221" t="s">
        <v>2311</v>
      </c>
      <c r="G202" s="222" t="s">
        <v>289</v>
      </c>
      <c r="H202" s="223">
        <v>1</v>
      </c>
      <c r="I202" s="224"/>
      <c r="J202" s="225">
        <f>ROUND(I202*H202,2)</f>
        <v>0</v>
      </c>
      <c r="K202" s="226"/>
      <c r="L202" s="46"/>
      <c r="M202" s="227" t="s">
        <v>1</v>
      </c>
      <c r="N202" s="228" t="s">
        <v>44</v>
      </c>
      <c r="O202" s="93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31" t="s">
        <v>145</v>
      </c>
      <c r="AT202" s="231" t="s">
        <v>141</v>
      </c>
      <c r="AU202" s="231" t="s">
        <v>86</v>
      </c>
      <c r="AY202" s="19" t="s">
        <v>140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9" t="s">
        <v>86</v>
      </c>
      <c r="BK202" s="232">
        <f>ROUND(I202*H202,2)</f>
        <v>0</v>
      </c>
      <c r="BL202" s="19" t="s">
        <v>145</v>
      </c>
      <c r="BM202" s="231" t="s">
        <v>880</v>
      </c>
    </row>
    <row r="203" s="2" customFormat="1" ht="16.5" customHeight="1">
      <c r="A203" s="40"/>
      <c r="B203" s="41"/>
      <c r="C203" s="219" t="s">
        <v>560</v>
      </c>
      <c r="D203" s="219" t="s">
        <v>141</v>
      </c>
      <c r="E203" s="220" t="s">
        <v>160</v>
      </c>
      <c r="F203" s="221" t="s">
        <v>2312</v>
      </c>
      <c r="G203" s="222" t="s">
        <v>753</v>
      </c>
      <c r="H203" s="223">
        <v>42</v>
      </c>
      <c r="I203" s="224"/>
      <c r="J203" s="225">
        <f>ROUND(I203*H203,2)</f>
        <v>0</v>
      </c>
      <c r="K203" s="226"/>
      <c r="L203" s="46"/>
      <c r="M203" s="227" t="s">
        <v>1</v>
      </c>
      <c r="N203" s="228" t="s">
        <v>44</v>
      </c>
      <c r="O203" s="93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31" t="s">
        <v>145</v>
      </c>
      <c r="AT203" s="231" t="s">
        <v>141</v>
      </c>
      <c r="AU203" s="231" t="s">
        <v>86</v>
      </c>
      <c r="AY203" s="19" t="s">
        <v>140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9" t="s">
        <v>86</v>
      </c>
      <c r="BK203" s="232">
        <f>ROUND(I203*H203,2)</f>
        <v>0</v>
      </c>
      <c r="BL203" s="19" t="s">
        <v>145</v>
      </c>
      <c r="BM203" s="231" t="s">
        <v>888</v>
      </c>
    </row>
    <row r="204" s="2" customFormat="1" ht="16.5" customHeight="1">
      <c r="A204" s="40"/>
      <c r="B204" s="41"/>
      <c r="C204" s="219" t="s">
        <v>566</v>
      </c>
      <c r="D204" s="219" t="s">
        <v>141</v>
      </c>
      <c r="E204" s="220" t="s">
        <v>2313</v>
      </c>
      <c r="F204" s="221" t="s">
        <v>2314</v>
      </c>
      <c r="G204" s="222" t="s">
        <v>267</v>
      </c>
      <c r="H204" s="223">
        <v>252</v>
      </c>
      <c r="I204" s="224"/>
      <c r="J204" s="225">
        <f>ROUND(I204*H204,2)</f>
        <v>0</v>
      </c>
      <c r="K204" s="226"/>
      <c r="L204" s="46"/>
      <c r="M204" s="227" t="s">
        <v>1</v>
      </c>
      <c r="N204" s="228" t="s">
        <v>44</v>
      </c>
      <c r="O204" s="93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31" t="s">
        <v>145</v>
      </c>
      <c r="AT204" s="231" t="s">
        <v>141</v>
      </c>
      <c r="AU204" s="231" t="s">
        <v>86</v>
      </c>
      <c r="AY204" s="19" t="s">
        <v>140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9" t="s">
        <v>86</v>
      </c>
      <c r="BK204" s="232">
        <f>ROUND(I204*H204,2)</f>
        <v>0</v>
      </c>
      <c r="BL204" s="19" t="s">
        <v>145</v>
      </c>
      <c r="BM204" s="231" t="s">
        <v>896</v>
      </c>
    </row>
    <row r="205" s="2" customFormat="1" ht="16.5" customHeight="1">
      <c r="A205" s="40"/>
      <c r="B205" s="41"/>
      <c r="C205" s="219" t="s">
        <v>570</v>
      </c>
      <c r="D205" s="219" t="s">
        <v>141</v>
      </c>
      <c r="E205" s="220" t="s">
        <v>2315</v>
      </c>
      <c r="F205" s="221" t="s">
        <v>2316</v>
      </c>
      <c r="G205" s="222" t="s">
        <v>247</v>
      </c>
      <c r="H205" s="223">
        <v>1.2529999999999999</v>
      </c>
      <c r="I205" s="224"/>
      <c r="J205" s="225">
        <f>ROUND(I205*H205,2)</f>
        <v>0</v>
      </c>
      <c r="K205" s="226"/>
      <c r="L205" s="46"/>
      <c r="M205" s="227" t="s">
        <v>1</v>
      </c>
      <c r="N205" s="228" t="s">
        <v>44</v>
      </c>
      <c r="O205" s="93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31" t="s">
        <v>145</v>
      </c>
      <c r="AT205" s="231" t="s">
        <v>141</v>
      </c>
      <c r="AU205" s="231" t="s">
        <v>86</v>
      </c>
      <c r="AY205" s="19" t="s">
        <v>140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9" t="s">
        <v>86</v>
      </c>
      <c r="BK205" s="232">
        <f>ROUND(I205*H205,2)</f>
        <v>0</v>
      </c>
      <c r="BL205" s="19" t="s">
        <v>145</v>
      </c>
      <c r="BM205" s="231" t="s">
        <v>907</v>
      </c>
    </row>
    <row r="206" s="12" customFormat="1" ht="25.92" customHeight="1">
      <c r="A206" s="12"/>
      <c r="B206" s="205"/>
      <c r="C206" s="206"/>
      <c r="D206" s="207" t="s">
        <v>78</v>
      </c>
      <c r="E206" s="208" t="s">
        <v>905</v>
      </c>
      <c r="F206" s="208" t="s">
        <v>906</v>
      </c>
      <c r="G206" s="206"/>
      <c r="H206" s="206"/>
      <c r="I206" s="209"/>
      <c r="J206" s="210">
        <f>BK206</f>
        <v>0</v>
      </c>
      <c r="K206" s="206"/>
      <c r="L206" s="211"/>
      <c r="M206" s="212"/>
      <c r="N206" s="213"/>
      <c r="O206" s="213"/>
      <c r="P206" s="214">
        <f>P207</f>
        <v>0</v>
      </c>
      <c r="Q206" s="213"/>
      <c r="R206" s="214">
        <f>R207</f>
        <v>0</v>
      </c>
      <c r="S206" s="213"/>
      <c r="T206" s="215">
        <f>T207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6" t="s">
        <v>86</v>
      </c>
      <c r="AT206" s="217" t="s">
        <v>78</v>
      </c>
      <c r="AU206" s="217" t="s">
        <v>79</v>
      </c>
      <c r="AY206" s="216" t="s">
        <v>140</v>
      </c>
      <c r="BK206" s="218">
        <f>BK207</f>
        <v>0</v>
      </c>
    </row>
    <row r="207" s="2" customFormat="1" ht="21.75" customHeight="1">
      <c r="A207" s="40"/>
      <c r="B207" s="41"/>
      <c r="C207" s="219" t="s">
        <v>577</v>
      </c>
      <c r="D207" s="219" t="s">
        <v>141</v>
      </c>
      <c r="E207" s="220" t="s">
        <v>2317</v>
      </c>
      <c r="F207" s="221" t="s">
        <v>2318</v>
      </c>
      <c r="G207" s="222" t="s">
        <v>1007</v>
      </c>
      <c r="H207" s="223">
        <v>10</v>
      </c>
      <c r="I207" s="224"/>
      <c r="J207" s="225">
        <f>ROUND(I207*H207,2)</f>
        <v>0</v>
      </c>
      <c r="K207" s="226"/>
      <c r="L207" s="46"/>
      <c r="M207" s="227" t="s">
        <v>1</v>
      </c>
      <c r="N207" s="228" t="s">
        <v>44</v>
      </c>
      <c r="O207" s="93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31" t="s">
        <v>145</v>
      </c>
      <c r="AT207" s="231" t="s">
        <v>141</v>
      </c>
      <c r="AU207" s="231" t="s">
        <v>86</v>
      </c>
      <c r="AY207" s="19" t="s">
        <v>140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9" t="s">
        <v>86</v>
      </c>
      <c r="BK207" s="232">
        <f>ROUND(I207*H207,2)</f>
        <v>0</v>
      </c>
      <c r="BL207" s="19" t="s">
        <v>145</v>
      </c>
      <c r="BM207" s="231" t="s">
        <v>915</v>
      </c>
    </row>
    <row r="208" s="12" customFormat="1" ht="25.92" customHeight="1">
      <c r="A208" s="12"/>
      <c r="B208" s="205"/>
      <c r="C208" s="206"/>
      <c r="D208" s="207" t="s">
        <v>78</v>
      </c>
      <c r="E208" s="208" t="s">
        <v>2319</v>
      </c>
      <c r="F208" s="208" t="s">
        <v>2320</v>
      </c>
      <c r="G208" s="206"/>
      <c r="H208" s="206"/>
      <c r="I208" s="209"/>
      <c r="J208" s="210">
        <f>BK208</f>
        <v>0</v>
      </c>
      <c r="K208" s="206"/>
      <c r="L208" s="211"/>
      <c r="M208" s="212"/>
      <c r="N208" s="213"/>
      <c r="O208" s="213"/>
      <c r="P208" s="214">
        <f>P209</f>
        <v>0</v>
      </c>
      <c r="Q208" s="213"/>
      <c r="R208" s="214">
        <f>R209</f>
        <v>0</v>
      </c>
      <c r="S208" s="213"/>
      <c r="T208" s="215">
        <f>T209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6" t="s">
        <v>86</v>
      </c>
      <c r="AT208" s="217" t="s">
        <v>78</v>
      </c>
      <c r="AU208" s="217" t="s">
        <v>79</v>
      </c>
      <c r="AY208" s="216" t="s">
        <v>140</v>
      </c>
      <c r="BK208" s="218">
        <f>BK209</f>
        <v>0</v>
      </c>
    </row>
    <row r="209" s="2" customFormat="1" ht="21.75" customHeight="1">
      <c r="A209" s="40"/>
      <c r="B209" s="41"/>
      <c r="C209" s="219" t="s">
        <v>584</v>
      </c>
      <c r="D209" s="219" t="s">
        <v>141</v>
      </c>
      <c r="E209" s="220" t="s">
        <v>2321</v>
      </c>
      <c r="F209" s="221" t="s">
        <v>2322</v>
      </c>
      <c r="G209" s="222" t="s">
        <v>320</v>
      </c>
      <c r="H209" s="223">
        <v>52</v>
      </c>
      <c r="I209" s="224"/>
      <c r="J209" s="225">
        <f>ROUND(I209*H209,2)</f>
        <v>0</v>
      </c>
      <c r="K209" s="226"/>
      <c r="L209" s="46"/>
      <c r="M209" s="227" t="s">
        <v>1</v>
      </c>
      <c r="N209" s="228" t="s">
        <v>44</v>
      </c>
      <c r="O209" s="93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31" t="s">
        <v>145</v>
      </c>
      <c r="AT209" s="231" t="s">
        <v>141</v>
      </c>
      <c r="AU209" s="231" t="s">
        <v>86</v>
      </c>
      <c r="AY209" s="19" t="s">
        <v>140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9" t="s">
        <v>86</v>
      </c>
      <c r="BK209" s="232">
        <f>ROUND(I209*H209,2)</f>
        <v>0</v>
      </c>
      <c r="BL209" s="19" t="s">
        <v>145</v>
      </c>
      <c r="BM209" s="231" t="s">
        <v>923</v>
      </c>
    </row>
    <row r="210" s="12" customFormat="1" ht="25.92" customHeight="1">
      <c r="A210" s="12"/>
      <c r="B210" s="205"/>
      <c r="C210" s="206"/>
      <c r="D210" s="207" t="s">
        <v>78</v>
      </c>
      <c r="E210" s="208" t="s">
        <v>2173</v>
      </c>
      <c r="F210" s="208" t="s">
        <v>2174</v>
      </c>
      <c r="G210" s="206"/>
      <c r="H210" s="206"/>
      <c r="I210" s="209"/>
      <c r="J210" s="210">
        <f>BK210</f>
        <v>0</v>
      </c>
      <c r="K210" s="206"/>
      <c r="L210" s="211"/>
      <c r="M210" s="212"/>
      <c r="N210" s="213"/>
      <c r="O210" s="213"/>
      <c r="P210" s="214">
        <f>P211</f>
        <v>0</v>
      </c>
      <c r="Q210" s="213"/>
      <c r="R210" s="214">
        <f>R211</f>
        <v>0</v>
      </c>
      <c r="S210" s="213"/>
      <c r="T210" s="215">
        <f>T211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6" t="s">
        <v>86</v>
      </c>
      <c r="AT210" s="217" t="s">
        <v>78</v>
      </c>
      <c r="AU210" s="217" t="s">
        <v>79</v>
      </c>
      <c r="AY210" s="216" t="s">
        <v>140</v>
      </c>
      <c r="BK210" s="218">
        <f>BK211</f>
        <v>0</v>
      </c>
    </row>
    <row r="211" s="2" customFormat="1" ht="24.15" customHeight="1">
      <c r="A211" s="40"/>
      <c r="B211" s="41"/>
      <c r="C211" s="219" t="s">
        <v>590</v>
      </c>
      <c r="D211" s="219" t="s">
        <v>141</v>
      </c>
      <c r="E211" s="220" t="s">
        <v>2177</v>
      </c>
      <c r="F211" s="221" t="s">
        <v>2178</v>
      </c>
      <c r="G211" s="222" t="s">
        <v>289</v>
      </c>
      <c r="H211" s="223">
        <v>2</v>
      </c>
      <c r="I211" s="224"/>
      <c r="J211" s="225">
        <f>ROUND(I211*H211,2)</f>
        <v>0</v>
      </c>
      <c r="K211" s="226"/>
      <c r="L211" s="46"/>
      <c r="M211" s="235" t="s">
        <v>1</v>
      </c>
      <c r="N211" s="236" t="s">
        <v>44</v>
      </c>
      <c r="O211" s="237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31" t="s">
        <v>145</v>
      </c>
      <c r="AT211" s="231" t="s">
        <v>141</v>
      </c>
      <c r="AU211" s="231" t="s">
        <v>86</v>
      </c>
      <c r="AY211" s="19" t="s">
        <v>140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9" t="s">
        <v>86</v>
      </c>
      <c r="BK211" s="232">
        <f>ROUND(I211*H211,2)</f>
        <v>0</v>
      </c>
      <c r="BL211" s="19" t="s">
        <v>145</v>
      </c>
      <c r="BM211" s="231" t="s">
        <v>939</v>
      </c>
    </row>
    <row r="212" s="2" customFormat="1" ht="6.96" customHeight="1">
      <c r="A212" s="40"/>
      <c r="B212" s="68"/>
      <c r="C212" s="69"/>
      <c r="D212" s="69"/>
      <c r="E212" s="69"/>
      <c r="F212" s="69"/>
      <c r="G212" s="69"/>
      <c r="H212" s="69"/>
      <c r="I212" s="69"/>
      <c r="J212" s="69"/>
      <c r="K212" s="69"/>
      <c r="L212" s="46"/>
      <c r="M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</row>
  </sheetData>
  <sheetProtection sheet="1" autoFilter="0" formatColumns="0" formatRows="0" objects="1" scenarios="1" spinCount="100000" saltValue="OiUn8uBv6HYs3eNPRKoZu9Y3FEFK9zPJH8dyco+g4LZ0m9WzWtf+iSMkFq/v9nfTcNrU1LUwzorWLx9EvwT2kg==" hashValue="8uHzfpPkrc7c3P2EyGc3ZrCntrf58VrBg5JjYPhm+5M9GWLiwXked0iRQQm/tFZTrYQuyg842jCUXgzg+qfO/Q==" algorithmName="SHA-512" password="CC35"/>
  <autoFilter ref="C125:K211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2"/>
      <c r="AT3" s="19" t="s">
        <v>88</v>
      </c>
    </row>
    <row r="4" s="1" customFormat="1" ht="24.96" customHeight="1">
      <c r="B4" s="22"/>
      <c r="D4" s="140" t="s">
        <v>113</v>
      </c>
      <c r="L4" s="22"/>
      <c r="M4" s="141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2" t="s">
        <v>16</v>
      </c>
      <c r="L6" s="22"/>
    </row>
    <row r="7" s="1" customFormat="1" ht="26.25" customHeight="1">
      <c r="B7" s="22"/>
      <c r="E7" s="143" t="str">
        <f>'Rekapitulace stavby'!K6</f>
        <v>OA a SOŠ Choceň, Stavební úpravy areálu Vysokomýtská 1206, Choceň</v>
      </c>
      <c r="F7" s="142"/>
      <c r="G7" s="142"/>
      <c r="H7" s="142"/>
      <c r="L7" s="22"/>
    </row>
    <row r="8" s="2" customFormat="1" ht="12" customHeight="1">
      <c r="A8" s="40"/>
      <c r="B8" s="46"/>
      <c r="C8" s="40"/>
      <c r="D8" s="142" t="s">
        <v>114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2323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37</v>
      </c>
      <c r="G12" s="40"/>
      <c r="H12" s="40"/>
      <c r="I12" s="142" t="s">
        <v>22</v>
      </c>
      <c r="J12" s="146" t="str">
        <f>'Rekapitulace stavby'!AN8</f>
        <v>16. 1. 2017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tr">
        <f>IF('Rekapitulace stavby'!AN10="","",'Rekapitulace stavby'!AN10)</f>
        <v>70892822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tr">
        <f>IF('Rekapitulace stavby'!E11="","",'Rekapitulace stavby'!E11)</f>
        <v>Pardubický kraj, Komenského náměstí 125, Pardubice</v>
      </c>
      <c r="F15" s="40"/>
      <c r="G15" s="40"/>
      <c r="H15" s="40"/>
      <c r="I15" s="142" t="s">
        <v>28</v>
      </c>
      <c r="J15" s="145" t="str">
        <f>IF('Rekapitulace stavby'!AN11="","",'Rekapitulace stavby'!AN11)</f>
        <v>CZ70892822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30</v>
      </c>
      <c r="E17" s="40"/>
      <c r="F17" s="40"/>
      <c r="G17" s="40"/>
      <c r="H17" s="40"/>
      <c r="I17" s="142" t="s">
        <v>25</v>
      </c>
      <c r="J17" s="35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5"/>
      <c r="G18" s="145"/>
      <c r="H18" s="145"/>
      <c r="I18" s="142" t="s">
        <v>28</v>
      </c>
      <c r="J18" s="35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32</v>
      </c>
      <c r="E20" s="40"/>
      <c r="F20" s="40"/>
      <c r="G20" s="40"/>
      <c r="H20" s="40"/>
      <c r="I20" s="142" t="s">
        <v>25</v>
      </c>
      <c r="J20" s="145" t="str">
        <f>IF('Rekapitulace stavby'!AN16="","",'Rekapitulace stavby'!AN16)</f>
        <v>11131845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tr">
        <f>IF('Rekapitulace stavby'!E17="","",'Rekapitulace stavby'!E17)</f>
        <v>Jiří Hejzlar, Ing. Jiří Hejzlar</v>
      </c>
      <c r="F21" s="40"/>
      <c r="G21" s="40"/>
      <c r="H21" s="40"/>
      <c r="I21" s="142" t="s">
        <v>28</v>
      </c>
      <c r="J21" s="145" t="str">
        <f>IF('Rekapitulace stavby'!AN17="","",'Rekapitulace stavby'!AN17)</f>
        <v/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36</v>
      </c>
      <c r="E23" s="40"/>
      <c r="F23" s="40"/>
      <c r="G23" s="40"/>
      <c r="H23" s="40"/>
      <c r="I23" s="142" t="s">
        <v>25</v>
      </c>
      <c r="J23" s="145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5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38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39</v>
      </c>
      <c r="E30" s="40"/>
      <c r="F30" s="40"/>
      <c r="G30" s="40"/>
      <c r="H30" s="40"/>
      <c r="I30" s="40"/>
      <c r="J30" s="153">
        <f>ROUND(J130,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41</v>
      </c>
      <c r="G32" s="40"/>
      <c r="H32" s="40"/>
      <c r="I32" s="154" t="s">
        <v>40</v>
      </c>
      <c r="J32" s="154" t="s">
        <v>42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43</v>
      </c>
      <c r="E33" s="142" t="s">
        <v>44</v>
      </c>
      <c r="F33" s="156">
        <f>ROUND((SUM(BE130:BE218)),  2)</f>
        <v>0</v>
      </c>
      <c r="G33" s="40"/>
      <c r="H33" s="40"/>
      <c r="I33" s="157">
        <v>0.20999999999999999</v>
      </c>
      <c r="J33" s="156">
        <f>ROUND(((SUM(BE130:BE218))*I33),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45</v>
      </c>
      <c r="F34" s="156">
        <f>ROUND((SUM(BF130:BF218)),  2)</f>
        <v>0</v>
      </c>
      <c r="G34" s="40"/>
      <c r="H34" s="40"/>
      <c r="I34" s="157">
        <v>0.14999999999999999</v>
      </c>
      <c r="J34" s="156">
        <f>ROUND(((SUM(BF130:BF218))*I34),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46</v>
      </c>
      <c r="F35" s="156">
        <f>ROUND((SUM(BG130:BG218)),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47</v>
      </c>
      <c r="F36" s="156">
        <f>ROUND((SUM(BH130:BH218)),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48</v>
      </c>
      <c r="F37" s="156">
        <f>ROUND((SUM(BI130:BI218)),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65" t="s">
        <v>52</v>
      </c>
      <c r="E50" s="166"/>
      <c r="F50" s="166"/>
      <c r="G50" s="165" t="s">
        <v>53</v>
      </c>
      <c r="H50" s="166"/>
      <c r="I50" s="166"/>
      <c r="J50" s="166"/>
      <c r="K50" s="16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67" t="s">
        <v>54</v>
      </c>
      <c r="E61" s="168"/>
      <c r="F61" s="169" t="s">
        <v>55</v>
      </c>
      <c r="G61" s="167" t="s">
        <v>54</v>
      </c>
      <c r="H61" s="168"/>
      <c r="I61" s="168"/>
      <c r="J61" s="170" t="s">
        <v>55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65" t="s">
        <v>56</v>
      </c>
      <c r="E65" s="171"/>
      <c r="F65" s="171"/>
      <c r="G65" s="165" t="s">
        <v>57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67" t="s">
        <v>54</v>
      </c>
      <c r="E76" s="168"/>
      <c r="F76" s="169" t="s">
        <v>55</v>
      </c>
      <c r="G76" s="167" t="s">
        <v>54</v>
      </c>
      <c r="H76" s="168"/>
      <c r="I76" s="168"/>
      <c r="J76" s="170" t="s">
        <v>55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116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OA a SOŠ Choceň, Stavební úpravy areálu Vysokomýtská 1206, Choceň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114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09 - TZB - Elektromontáže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20</v>
      </c>
      <c r="D89" s="42"/>
      <c r="E89" s="42"/>
      <c r="F89" s="29" t="str">
        <f>F12</f>
        <v xml:space="preserve"> </v>
      </c>
      <c r="G89" s="42"/>
      <c r="H89" s="42"/>
      <c r="I89" s="34" t="s">
        <v>22</v>
      </c>
      <c r="J89" s="81" t="str">
        <f>IF(J12="","",J12)</f>
        <v>16. 1. 2017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24</v>
      </c>
      <c r="D91" s="42"/>
      <c r="E91" s="42"/>
      <c r="F91" s="29" t="str">
        <f>E15</f>
        <v>Pardubický kraj, Komenského náměstí 125, Pardubice</v>
      </c>
      <c r="G91" s="42"/>
      <c r="H91" s="42"/>
      <c r="I91" s="34" t="s">
        <v>32</v>
      </c>
      <c r="J91" s="38" t="str">
        <f>E21</f>
        <v>Jiří Hejzlar, Ing. Jiří Hejzlar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30</v>
      </c>
      <c r="D92" s="42"/>
      <c r="E92" s="42"/>
      <c r="F92" s="29" t="str">
        <f>IF(E18="","",E18)</f>
        <v>Vyplň údaj</v>
      </c>
      <c r="G92" s="42"/>
      <c r="H92" s="42"/>
      <c r="I92" s="34" t="s">
        <v>36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117</v>
      </c>
      <c r="D94" s="178"/>
      <c r="E94" s="178"/>
      <c r="F94" s="178"/>
      <c r="G94" s="178"/>
      <c r="H94" s="178"/>
      <c r="I94" s="178"/>
      <c r="J94" s="179" t="s">
        <v>118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119</v>
      </c>
      <c r="D96" s="42"/>
      <c r="E96" s="42"/>
      <c r="F96" s="42"/>
      <c r="G96" s="42"/>
      <c r="H96" s="42"/>
      <c r="I96" s="42"/>
      <c r="J96" s="112">
        <f>J130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9" t="s">
        <v>120</v>
      </c>
    </row>
    <row r="97" s="9" customFormat="1" ht="24.96" customHeight="1">
      <c r="A97" s="9"/>
      <c r="B97" s="181"/>
      <c r="C97" s="182"/>
      <c r="D97" s="183" t="s">
        <v>2324</v>
      </c>
      <c r="E97" s="184"/>
      <c r="F97" s="184"/>
      <c r="G97" s="184"/>
      <c r="H97" s="184"/>
      <c r="I97" s="184"/>
      <c r="J97" s="185">
        <f>J131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1"/>
      <c r="C98" s="182"/>
      <c r="D98" s="183" t="s">
        <v>2325</v>
      </c>
      <c r="E98" s="184"/>
      <c r="F98" s="184"/>
      <c r="G98" s="184"/>
      <c r="H98" s="184"/>
      <c r="I98" s="184"/>
      <c r="J98" s="185">
        <f>J134</f>
        <v>0</v>
      </c>
      <c r="K98" s="182"/>
      <c r="L98" s="18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1"/>
      <c r="C99" s="182"/>
      <c r="D99" s="183" t="s">
        <v>2326</v>
      </c>
      <c r="E99" s="184"/>
      <c r="F99" s="184"/>
      <c r="G99" s="184"/>
      <c r="H99" s="184"/>
      <c r="I99" s="184"/>
      <c r="J99" s="185">
        <f>J138</f>
        <v>0</v>
      </c>
      <c r="K99" s="182"/>
      <c r="L99" s="18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1"/>
      <c r="C100" s="182"/>
      <c r="D100" s="183" t="s">
        <v>2327</v>
      </c>
      <c r="E100" s="184"/>
      <c r="F100" s="184"/>
      <c r="G100" s="184"/>
      <c r="H100" s="184"/>
      <c r="I100" s="184"/>
      <c r="J100" s="185">
        <f>J140</f>
        <v>0</v>
      </c>
      <c r="K100" s="182"/>
      <c r="L100" s="18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1"/>
      <c r="C101" s="182"/>
      <c r="D101" s="183" t="s">
        <v>2328</v>
      </c>
      <c r="E101" s="184"/>
      <c r="F101" s="184"/>
      <c r="G101" s="184"/>
      <c r="H101" s="184"/>
      <c r="I101" s="184"/>
      <c r="J101" s="185">
        <f>J143</f>
        <v>0</v>
      </c>
      <c r="K101" s="182"/>
      <c r="L101" s="18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1"/>
      <c r="C102" s="182"/>
      <c r="D102" s="183" t="s">
        <v>2329</v>
      </c>
      <c r="E102" s="184"/>
      <c r="F102" s="184"/>
      <c r="G102" s="184"/>
      <c r="H102" s="184"/>
      <c r="I102" s="184"/>
      <c r="J102" s="185">
        <f>J150</f>
        <v>0</v>
      </c>
      <c r="K102" s="182"/>
      <c r="L102" s="18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1"/>
      <c r="C103" s="182"/>
      <c r="D103" s="183" t="s">
        <v>2330</v>
      </c>
      <c r="E103" s="184"/>
      <c r="F103" s="184"/>
      <c r="G103" s="184"/>
      <c r="H103" s="184"/>
      <c r="I103" s="184"/>
      <c r="J103" s="185">
        <f>J163</f>
        <v>0</v>
      </c>
      <c r="K103" s="182"/>
      <c r="L103" s="18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1"/>
      <c r="C104" s="182"/>
      <c r="D104" s="183" t="s">
        <v>2331</v>
      </c>
      <c r="E104" s="184"/>
      <c r="F104" s="184"/>
      <c r="G104" s="184"/>
      <c r="H104" s="184"/>
      <c r="I104" s="184"/>
      <c r="J104" s="185">
        <f>J174</f>
        <v>0</v>
      </c>
      <c r="K104" s="182"/>
      <c r="L104" s="18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1"/>
      <c r="C105" s="182"/>
      <c r="D105" s="183" t="s">
        <v>2332</v>
      </c>
      <c r="E105" s="184"/>
      <c r="F105" s="184"/>
      <c r="G105" s="184"/>
      <c r="H105" s="184"/>
      <c r="I105" s="184"/>
      <c r="J105" s="185">
        <f>J181</f>
        <v>0</v>
      </c>
      <c r="K105" s="182"/>
      <c r="L105" s="18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81"/>
      <c r="C106" s="182"/>
      <c r="D106" s="183" t="s">
        <v>2333</v>
      </c>
      <c r="E106" s="184"/>
      <c r="F106" s="184"/>
      <c r="G106" s="184"/>
      <c r="H106" s="184"/>
      <c r="I106" s="184"/>
      <c r="J106" s="185">
        <f>J189</f>
        <v>0</v>
      </c>
      <c r="K106" s="182"/>
      <c r="L106" s="18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81"/>
      <c r="C107" s="182"/>
      <c r="D107" s="183" t="s">
        <v>2334</v>
      </c>
      <c r="E107" s="184"/>
      <c r="F107" s="184"/>
      <c r="G107" s="184"/>
      <c r="H107" s="184"/>
      <c r="I107" s="184"/>
      <c r="J107" s="185">
        <f>J195</f>
        <v>0</v>
      </c>
      <c r="K107" s="182"/>
      <c r="L107" s="18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81"/>
      <c r="C108" s="182"/>
      <c r="D108" s="183" t="s">
        <v>2335</v>
      </c>
      <c r="E108" s="184"/>
      <c r="F108" s="184"/>
      <c r="G108" s="184"/>
      <c r="H108" s="184"/>
      <c r="I108" s="184"/>
      <c r="J108" s="185">
        <f>J210</f>
        <v>0</v>
      </c>
      <c r="K108" s="182"/>
      <c r="L108" s="18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81"/>
      <c r="C109" s="182"/>
      <c r="D109" s="183" t="s">
        <v>2336</v>
      </c>
      <c r="E109" s="184"/>
      <c r="F109" s="184"/>
      <c r="G109" s="184"/>
      <c r="H109" s="184"/>
      <c r="I109" s="184"/>
      <c r="J109" s="185">
        <f>J215</f>
        <v>0</v>
      </c>
      <c r="K109" s="182"/>
      <c r="L109" s="18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81"/>
      <c r="C110" s="182"/>
      <c r="D110" s="183" t="s">
        <v>2337</v>
      </c>
      <c r="E110" s="184"/>
      <c r="F110" s="184"/>
      <c r="G110" s="184"/>
      <c r="H110" s="184"/>
      <c r="I110" s="184"/>
      <c r="J110" s="185">
        <f>J216</f>
        <v>0</v>
      </c>
      <c r="K110" s="182"/>
      <c r="L110" s="18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6" s="2" customFormat="1" ht="6.96" customHeight="1">
      <c r="A116" s="40"/>
      <c r="B116" s="70"/>
      <c r="C116" s="71"/>
      <c r="D116" s="71"/>
      <c r="E116" s="71"/>
      <c r="F116" s="71"/>
      <c r="G116" s="71"/>
      <c r="H116" s="71"/>
      <c r="I116" s="71"/>
      <c r="J116" s="71"/>
      <c r="K116" s="71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4.96" customHeight="1">
      <c r="A117" s="40"/>
      <c r="B117" s="41"/>
      <c r="C117" s="25" t="s">
        <v>125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16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6.25" customHeight="1">
      <c r="A120" s="40"/>
      <c r="B120" s="41"/>
      <c r="C120" s="42"/>
      <c r="D120" s="42"/>
      <c r="E120" s="176" t="str">
        <f>E7</f>
        <v>OA a SOŠ Choceň, Stavební úpravy areálu Vysokomýtská 1206, Choceň</v>
      </c>
      <c r="F120" s="34"/>
      <c r="G120" s="34"/>
      <c r="H120" s="34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114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78" t="str">
        <f>E9</f>
        <v>09 - TZB - Elektromontáže</v>
      </c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4" t="s">
        <v>20</v>
      </c>
      <c r="D124" s="42"/>
      <c r="E124" s="42"/>
      <c r="F124" s="29" t="str">
        <f>F12</f>
        <v xml:space="preserve"> </v>
      </c>
      <c r="G124" s="42"/>
      <c r="H124" s="42"/>
      <c r="I124" s="34" t="s">
        <v>22</v>
      </c>
      <c r="J124" s="81" t="str">
        <f>IF(J12="","",J12)</f>
        <v>16. 1. 2017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4" t="s">
        <v>24</v>
      </c>
      <c r="D126" s="42"/>
      <c r="E126" s="42"/>
      <c r="F126" s="29" t="str">
        <f>E15</f>
        <v>Pardubický kraj, Komenského náměstí 125, Pardubice</v>
      </c>
      <c r="G126" s="42"/>
      <c r="H126" s="42"/>
      <c r="I126" s="34" t="s">
        <v>32</v>
      </c>
      <c r="J126" s="38" t="str">
        <f>E21</f>
        <v>Jiří Hejzlar, Ing. Jiří Hejzlar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4" t="s">
        <v>30</v>
      </c>
      <c r="D127" s="42"/>
      <c r="E127" s="42"/>
      <c r="F127" s="29" t="str">
        <f>IF(E18="","",E18)</f>
        <v>Vyplň údaj</v>
      </c>
      <c r="G127" s="42"/>
      <c r="H127" s="42"/>
      <c r="I127" s="34" t="s">
        <v>36</v>
      </c>
      <c r="J127" s="38" t="str">
        <f>E24</f>
        <v xml:space="preserve"> 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0.32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11" customFormat="1" ht="29.28" customHeight="1">
      <c r="A129" s="193"/>
      <c r="B129" s="194"/>
      <c r="C129" s="195" t="s">
        <v>126</v>
      </c>
      <c r="D129" s="196" t="s">
        <v>64</v>
      </c>
      <c r="E129" s="196" t="s">
        <v>60</v>
      </c>
      <c r="F129" s="196" t="s">
        <v>61</v>
      </c>
      <c r="G129" s="196" t="s">
        <v>127</v>
      </c>
      <c r="H129" s="196" t="s">
        <v>128</v>
      </c>
      <c r="I129" s="196" t="s">
        <v>129</v>
      </c>
      <c r="J129" s="197" t="s">
        <v>118</v>
      </c>
      <c r="K129" s="198" t="s">
        <v>130</v>
      </c>
      <c r="L129" s="199"/>
      <c r="M129" s="102" t="s">
        <v>1</v>
      </c>
      <c r="N129" s="103" t="s">
        <v>43</v>
      </c>
      <c r="O129" s="103" t="s">
        <v>131</v>
      </c>
      <c r="P129" s="103" t="s">
        <v>132</v>
      </c>
      <c r="Q129" s="103" t="s">
        <v>133</v>
      </c>
      <c r="R129" s="103" t="s">
        <v>134</v>
      </c>
      <c r="S129" s="103" t="s">
        <v>135</v>
      </c>
      <c r="T129" s="104" t="s">
        <v>136</v>
      </c>
      <c r="U129" s="193"/>
      <c r="V129" s="193"/>
      <c r="W129" s="193"/>
      <c r="X129" s="193"/>
      <c r="Y129" s="193"/>
      <c r="Z129" s="193"/>
      <c r="AA129" s="193"/>
      <c r="AB129" s="193"/>
      <c r="AC129" s="193"/>
      <c r="AD129" s="193"/>
      <c r="AE129" s="193"/>
    </row>
    <row r="130" s="2" customFormat="1" ht="22.8" customHeight="1">
      <c r="A130" s="40"/>
      <c r="B130" s="41"/>
      <c r="C130" s="109" t="s">
        <v>137</v>
      </c>
      <c r="D130" s="42"/>
      <c r="E130" s="42"/>
      <c r="F130" s="42"/>
      <c r="G130" s="42"/>
      <c r="H130" s="42"/>
      <c r="I130" s="42"/>
      <c r="J130" s="200">
        <f>BK130</f>
        <v>0</v>
      </c>
      <c r="K130" s="42"/>
      <c r="L130" s="46"/>
      <c r="M130" s="105"/>
      <c r="N130" s="201"/>
      <c r="O130" s="106"/>
      <c r="P130" s="202">
        <f>P131+P134+P138+P140+P143+P150+P163+P174+P181+P189+P195+P210+P215+P216</f>
        <v>0</v>
      </c>
      <c r="Q130" s="106"/>
      <c r="R130" s="202">
        <f>R131+R134+R138+R140+R143+R150+R163+R174+R181+R189+R195+R210+R215+R216</f>
        <v>0</v>
      </c>
      <c r="S130" s="106"/>
      <c r="T130" s="203">
        <f>T131+T134+T138+T140+T143+T150+T163+T174+T181+T189+T195+T210+T215+T216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78</v>
      </c>
      <c r="AU130" s="19" t="s">
        <v>120</v>
      </c>
      <c r="BK130" s="204">
        <f>BK131+BK134+BK138+BK140+BK143+BK150+BK163+BK174+BK181+BK189+BK195+BK210+BK215+BK216</f>
        <v>0</v>
      </c>
    </row>
    <row r="131" s="12" customFormat="1" ht="25.92" customHeight="1">
      <c r="A131" s="12"/>
      <c r="B131" s="205"/>
      <c r="C131" s="206"/>
      <c r="D131" s="207" t="s">
        <v>78</v>
      </c>
      <c r="E131" s="208" t="s">
        <v>1838</v>
      </c>
      <c r="F131" s="208" t="s">
        <v>2338</v>
      </c>
      <c r="G131" s="206"/>
      <c r="H131" s="206"/>
      <c r="I131" s="209"/>
      <c r="J131" s="210">
        <f>BK131</f>
        <v>0</v>
      </c>
      <c r="K131" s="206"/>
      <c r="L131" s="211"/>
      <c r="M131" s="212"/>
      <c r="N131" s="213"/>
      <c r="O131" s="213"/>
      <c r="P131" s="214">
        <f>SUM(P132:P133)</f>
        <v>0</v>
      </c>
      <c r="Q131" s="213"/>
      <c r="R131" s="214">
        <f>SUM(R132:R133)</f>
        <v>0</v>
      </c>
      <c r="S131" s="213"/>
      <c r="T131" s="215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6" t="s">
        <v>86</v>
      </c>
      <c r="AT131" s="217" t="s">
        <v>78</v>
      </c>
      <c r="AU131" s="217" t="s">
        <v>79</v>
      </c>
      <c r="AY131" s="216" t="s">
        <v>140</v>
      </c>
      <c r="BK131" s="218">
        <f>SUM(BK132:BK133)</f>
        <v>0</v>
      </c>
    </row>
    <row r="132" s="2" customFormat="1" ht="16.5" customHeight="1">
      <c r="A132" s="40"/>
      <c r="B132" s="41"/>
      <c r="C132" s="273" t="s">
        <v>79</v>
      </c>
      <c r="D132" s="273" t="s">
        <v>300</v>
      </c>
      <c r="E132" s="274" t="s">
        <v>2339</v>
      </c>
      <c r="F132" s="275" t="s">
        <v>2340</v>
      </c>
      <c r="G132" s="276" t="s">
        <v>320</v>
      </c>
      <c r="H132" s="277">
        <v>200</v>
      </c>
      <c r="I132" s="278"/>
      <c r="J132" s="279">
        <f>ROUND(I132*H132,2)</f>
        <v>0</v>
      </c>
      <c r="K132" s="280"/>
      <c r="L132" s="281"/>
      <c r="M132" s="282" t="s">
        <v>1</v>
      </c>
      <c r="N132" s="283" t="s">
        <v>44</v>
      </c>
      <c r="O132" s="93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1" t="s">
        <v>165</v>
      </c>
      <c r="AT132" s="231" t="s">
        <v>300</v>
      </c>
      <c r="AU132" s="231" t="s">
        <v>86</v>
      </c>
      <c r="AY132" s="19" t="s">
        <v>140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9" t="s">
        <v>86</v>
      </c>
      <c r="BK132" s="232">
        <f>ROUND(I132*H132,2)</f>
        <v>0</v>
      </c>
      <c r="BL132" s="19" t="s">
        <v>145</v>
      </c>
      <c r="BM132" s="231" t="s">
        <v>88</v>
      </c>
    </row>
    <row r="133" s="2" customFormat="1" ht="16.5" customHeight="1">
      <c r="A133" s="40"/>
      <c r="B133" s="41"/>
      <c r="C133" s="273" t="s">
        <v>79</v>
      </c>
      <c r="D133" s="273" t="s">
        <v>300</v>
      </c>
      <c r="E133" s="274" t="s">
        <v>2341</v>
      </c>
      <c r="F133" s="275" t="s">
        <v>2342</v>
      </c>
      <c r="G133" s="276" t="s">
        <v>320</v>
      </c>
      <c r="H133" s="277">
        <v>70</v>
      </c>
      <c r="I133" s="278"/>
      <c r="J133" s="279">
        <f>ROUND(I133*H133,2)</f>
        <v>0</v>
      </c>
      <c r="K133" s="280"/>
      <c r="L133" s="281"/>
      <c r="M133" s="282" t="s">
        <v>1</v>
      </c>
      <c r="N133" s="283" t="s">
        <v>44</v>
      </c>
      <c r="O133" s="93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1" t="s">
        <v>165</v>
      </c>
      <c r="AT133" s="231" t="s">
        <v>300</v>
      </c>
      <c r="AU133" s="231" t="s">
        <v>86</v>
      </c>
      <c r="AY133" s="19" t="s">
        <v>140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9" t="s">
        <v>86</v>
      </c>
      <c r="BK133" s="232">
        <f>ROUND(I133*H133,2)</f>
        <v>0</v>
      </c>
      <c r="BL133" s="19" t="s">
        <v>145</v>
      </c>
      <c r="BM133" s="231" t="s">
        <v>145</v>
      </c>
    </row>
    <row r="134" s="12" customFormat="1" ht="25.92" customHeight="1">
      <c r="A134" s="12"/>
      <c r="B134" s="205"/>
      <c r="C134" s="206"/>
      <c r="D134" s="207" t="s">
        <v>78</v>
      </c>
      <c r="E134" s="208" t="s">
        <v>1842</v>
      </c>
      <c r="F134" s="208" t="s">
        <v>2343</v>
      </c>
      <c r="G134" s="206"/>
      <c r="H134" s="206"/>
      <c r="I134" s="209"/>
      <c r="J134" s="210">
        <f>BK134</f>
        <v>0</v>
      </c>
      <c r="K134" s="206"/>
      <c r="L134" s="211"/>
      <c r="M134" s="212"/>
      <c r="N134" s="213"/>
      <c r="O134" s="213"/>
      <c r="P134" s="214">
        <f>SUM(P135:P137)</f>
        <v>0</v>
      </c>
      <c r="Q134" s="213"/>
      <c r="R134" s="214">
        <f>SUM(R135:R137)</f>
        <v>0</v>
      </c>
      <c r="S134" s="213"/>
      <c r="T134" s="215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6" t="s">
        <v>86</v>
      </c>
      <c r="AT134" s="217" t="s">
        <v>78</v>
      </c>
      <c r="AU134" s="217" t="s">
        <v>79</v>
      </c>
      <c r="AY134" s="216" t="s">
        <v>140</v>
      </c>
      <c r="BK134" s="218">
        <f>SUM(BK135:BK137)</f>
        <v>0</v>
      </c>
    </row>
    <row r="135" s="2" customFormat="1" ht="16.5" customHeight="1">
      <c r="A135" s="40"/>
      <c r="B135" s="41"/>
      <c r="C135" s="273" t="s">
        <v>79</v>
      </c>
      <c r="D135" s="273" t="s">
        <v>300</v>
      </c>
      <c r="E135" s="274" t="s">
        <v>2344</v>
      </c>
      <c r="F135" s="275" t="s">
        <v>2345</v>
      </c>
      <c r="G135" s="276" t="s">
        <v>320</v>
      </c>
      <c r="H135" s="277">
        <v>70</v>
      </c>
      <c r="I135" s="278"/>
      <c r="J135" s="279">
        <f>ROUND(I135*H135,2)</f>
        <v>0</v>
      </c>
      <c r="K135" s="280"/>
      <c r="L135" s="281"/>
      <c r="M135" s="282" t="s">
        <v>1</v>
      </c>
      <c r="N135" s="283" t="s">
        <v>44</v>
      </c>
      <c r="O135" s="93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1" t="s">
        <v>165</v>
      </c>
      <c r="AT135" s="231" t="s">
        <v>300</v>
      </c>
      <c r="AU135" s="231" t="s">
        <v>86</v>
      </c>
      <c r="AY135" s="19" t="s">
        <v>140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9" t="s">
        <v>86</v>
      </c>
      <c r="BK135" s="232">
        <f>ROUND(I135*H135,2)</f>
        <v>0</v>
      </c>
      <c r="BL135" s="19" t="s">
        <v>145</v>
      </c>
      <c r="BM135" s="231" t="s">
        <v>151</v>
      </c>
    </row>
    <row r="136" s="2" customFormat="1" ht="16.5" customHeight="1">
      <c r="A136" s="40"/>
      <c r="B136" s="41"/>
      <c r="C136" s="273" t="s">
        <v>79</v>
      </c>
      <c r="D136" s="273" t="s">
        <v>300</v>
      </c>
      <c r="E136" s="274" t="s">
        <v>2346</v>
      </c>
      <c r="F136" s="275" t="s">
        <v>2347</v>
      </c>
      <c r="G136" s="276" t="s">
        <v>753</v>
      </c>
      <c r="H136" s="277">
        <v>13</v>
      </c>
      <c r="I136" s="278"/>
      <c r="J136" s="279">
        <f>ROUND(I136*H136,2)</f>
        <v>0</v>
      </c>
      <c r="K136" s="280"/>
      <c r="L136" s="281"/>
      <c r="M136" s="282" t="s">
        <v>1</v>
      </c>
      <c r="N136" s="283" t="s">
        <v>44</v>
      </c>
      <c r="O136" s="93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1" t="s">
        <v>165</v>
      </c>
      <c r="AT136" s="231" t="s">
        <v>300</v>
      </c>
      <c r="AU136" s="231" t="s">
        <v>86</v>
      </c>
      <c r="AY136" s="19" t="s">
        <v>140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9" t="s">
        <v>86</v>
      </c>
      <c r="BK136" s="232">
        <f>ROUND(I136*H136,2)</f>
        <v>0</v>
      </c>
      <c r="BL136" s="19" t="s">
        <v>145</v>
      </c>
      <c r="BM136" s="231" t="s">
        <v>165</v>
      </c>
    </row>
    <row r="137" s="2" customFormat="1" ht="16.5" customHeight="1">
      <c r="A137" s="40"/>
      <c r="B137" s="41"/>
      <c r="C137" s="273" t="s">
        <v>79</v>
      </c>
      <c r="D137" s="273" t="s">
        <v>300</v>
      </c>
      <c r="E137" s="274" t="s">
        <v>2348</v>
      </c>
      <c r="F137" s="275" t="s">
        <v>2349</v>
      </c>
      <c r="G137" s="276" t="s">
        <v>753</v>
      </c>
      <c r="H137" s="277">
        <v>8</v>
      </c>
      <c r="I137" s="278"/>
      <c r="J137" s="279">
        <f>ROUND(I137*H137,2)</f>
        <v>0</v>
      </c>
      <c r="K137" s="280"/>
      <c r="L137" s="281"/>
      <c r="M137" s="282" t="s">
        <v>1</v>
      </c>
      <c r="N137" s="283" t="s">
        <v>44</v>
      </c>
      <c r="O137" s="93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1" t="s">
        <v>165</v>
      </c>
      <c r="AT137" s="231" t="s">
        <v>300</v>
      </c>
      <c r="AU137" s="231" t="s">
        <v>86</v>
      </c>
      <c r="AY137" s="19" t="s">
        <v>140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9" t="s">
        <v>86</v>
      </c>
      <c r="BK137" s="232">
        <f>ROUND(I137*H137,2)</f>
        <v>0</v>
      </c>
      <c r="BL137" s="19" t="s">
        <v>145</v>
      </c>
      <c r="BM137" s="231" t="s">
        <v>157</v>
      </c>
    </row>
    <row r="138" s="12" customFormat="1" ht="25.92" customHeight="1">
      <c r="A138" s="12"/>
      <c r="B138" s="205"/>
      <c r="C138" s="206"/>
      <c r="D138" s="207" t="s">
        <v>78</v>
      </c>
      <c r="E138" s="208" t="s">
        <v>1846</v>
      </c>
      <c r="F138" s="208" t="s">
        <v>2350</v>
      </c>
      <c r="G138" s="206"/>
      <c r="H138" s="206"/>
      <c r="I138" s="209"/>
      <c r="J138" s="210">
        <f>BK138</f>
        <v>0</v>
      </c>
      <c r="K138" s="206"/>
      <c r="L138" s="211"/>
      <c r="M138" s="212"/>
      <c r="N138" s="213"/>
      <c r="O138" s="213"/>
      <c r="P138" s="214">
        <f>P139</f>
        <v>0</v>
      </c>
      <c r="Q138" s="213"/>
      <c r="R138" s="214">
        <f>R139</f>
        <v>0</v>
      </c>
      <c r="S138" s="213"/>
      <c r="T138" s="215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6" t="s">
        <v>86</v>
      </c>
      <c r="AT138" s="217" t="s">
        <v>78</v>
      </c>
      <c r="AU138" s="217" t="s">
        <v>79</v>
      </c>
      <c r="AY138" s="216" t="s">
        <v>140</v>
      </c>
      <c r="BK138" s="218">
        <f>BK139</f>
        <v>0</v>
      </c>
    </row>
    <row r="139" s="2" customFormat="1" ht="16.5" customHeight="1">
      <c r="A139" s="40"/>
      <c r="B139" s="41"/>
      <c r="C139" s="273" t="s">
        <v>79</v>
      </c>
      <c r="D139" s="273" t="s">
        <v>300</v>
      </c>
      <c r="E139" s="274" t="s">
        <v>2351</v>
      </c>
      <c r="F139" s="275" t="s">
        <v>2352</v>
      </c>
      <c r="G139" s="276" t="s">
        <v>753</v>
      </c>
      <c r="H139" s="277">
        <v>10</v>
      </c>
      <c r="I139" s="278"/>
      <c r="J139" s="279">
        <f>ROUND(I139*H139,2)</f>
        <v>0</v>
      </c>
      <c r="K139" s="280"/>
      <c r="L139" s="281"/>
      <c r="M139" s="282" t="s">
        <v>1</v>
      </c>
      <c r="N139" s="283" t="s">
        <v>44</v>
      </c>
      <c r="O139" s="93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1" t="s">
        <v>165</v>
      </c>
      <c r="AT139" s="231" t="s">
        <v>300</v>
      </c>
      <c r="AU139" s="231" t="s">
        <v>86</v>
      </c>
      <c r="AY139" s="19" t="s">
        <v>140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9" t="s">
        <v>86</v>
      </c>
      <c r="BK139" s="232">
        <f>ROUND(I139*H139,2)</f>
        <v>0</v>
      </c>
      <c r="BL139" s="19" t="s">
        <v>145</v>
      </c>
      <c r="BM139" s="231" t="s">
        <v>160</v>
      </c>
    </row>
    <row r="140" s="12" customFormat="1" ht="25.92" customHeight="1">
      <c r="A140" s="12"/>
      <c r="B140" s="205"/>
      <c r="C140" s="206"/>
      <c r="D140" s="207" t="s">
        <v>78</v>
      </c>
      <c r="E140" s="208" t="s">
        <v>1855</v>
      </c>
      <c r="F140" s="208" t="s">
        <v>2353</v>
      </c>
      <c r="G140" s="206"/>
      <c r="H140" s="206"/>
      <c r="I140" s="209"/>
      <c r="J140" s="210">
        <f>BK140</f>
        <v>0</v>
      </c>
      <c r="K140" s="206"/>
      <c r="L140" s="211"/>
      <c r="M140" s="212"/>
      <c r="N140" s="213"/>
      <c r="O140" s="213"/>
      <c r="P140" s="214">
        <f>SUM(P141:P142)</f>
        <v>0</v>
      </c>
      <c r="Q140" s="213"/>
      <c r="R140" s="214">
        <f>SUM(R141:R142)</f>
        <v>0</v>
      </c>
      <c r="S140" s="213"/>
      <c r="T140" s="215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6" t="s">
        <v>86</v>
      </c>
      <c r="AT140" s="217" t="s">
        <v>78</v>
      </c>
      <c r="AU140" s="217" t="s">
        <v>79</v>
      </c>
      <c r="AY140" s="216" t="s">
        <v>140</v>
      </c>
      <c r="BK140" s="218">
        <f>SUM(BK141:BK142)</f>
        <v>0</v>
      </c>
    </row>
    <row r="141" s="2" customFormat="1" ht="16.5" customHeight="1">
      <c r="A141" s="40"/>
      <c r="B141" s="41"/>
      <c r="C141" s="273" t="s">
        <v>79</v>
      </c>
      <c r="D141" s="273" t="s">
        <v>300</v>
      </c>
      <c r="E141" s="274" t="s">
        <v>2354</v>
      </c>
      <c r="F141" s="275" t="s">
        <v>2355</v>
      </c>
      <c r="G141" s="276" t="s">
        <v>753</v>
      </c>
      <c r="H141" s="277">
        <v>50</v>
      </c>
      <c r="I141" s="278"/>
      <c r="J141" s="279">
        <f>ROUND(I141*H141,2)</f>
        <v>0</v>
      </c>
      <c r="K141" s="280"/>
      <c r="L141" s="281"/>
      <c r="M141" s="282" t="s">
        <v>1</v>
      </c>
      <c r="N141" s="283" t="s">
        <v>44</v>
      </c>
      <c r="O141" s="93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1" t="s">
        <v>165</v>
      </c>
      <c r="AT141" s="231" t="s">
        <v>300</v>
      </c>
      <c r="AU141" s="231" t="s">
        <v>86</v>
      </c>
      <c r="AY141" s="19" t="s">
        <v>140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9" t="s">
        <v>86</v>
      </c>
      <c r="BK141" s="232">
        <f>ROUND(I141*H141,2)</f>
        <v>0</v>
      </c>
      <c r="BL141" s="19" t="s">
        <v>145</v>
      </c>
      <c r="BM141" s="231" t="s">
        <v>164</v>
      </c>
    </row>
    <row r="142" s="2" customFormat="1" ht="16.5" customHeight="1">
      <c r="A142" s="40"/>
      <c r="B142" s="41"/>
      <c r="C142" s="273" t="s">
        <v>79</v>
      </c>
      <c r="D142" s="273" t="s">
        <v>300</v>
      </c>
      <c r="E142" s="274" t="s">
        <v>2356</v>
      </c>
      <c r="F142" s="275" t="s">
        <v>2357</v>
      </c>
      <c r="G142" s="276" t="s">
        <v>320</v>
      </c>
      <c r="H142" s="277">
        <v>10</v>
      </c>
      <c r="I142" s="278"/>
      <c r="J142" s="279">
        <f>ROUND(I142*H142,2)</f>
        <v>0</v>
      </c>
      <c r="K142" s="280"/>
      <c r="L142" s="281"/>
      <c r="M142" s="282" t="s">
        <v>1</v>
      </c>
      <c r="N142" s="283" t="s">
        <v>44</v>
      </c>
      <c r="O142" s="93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1" t="s">
        <v>165</v>
      </c>
      <c r="AT142" s="231" t="s">
        <v>300</v>
      </c>
      <c r="AU142" s="231" t="s">
        <v>86</v>
      </c>
      <c r="AY142" s="19" t="s">
        <v>140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9" t="s">
        <v>86</v>
      </c>
      <c r="BK142" s="232">
        <f>ROUND(I142*H142,2)</f>
        <v>0</v>
      </c>
      <c r="BL142" s="19" t="s">
        <v>145</v>
      </c>
      <c r="BM142" s="231" t="s">
        <v>168</v>
      </c>
    </row>
    <row r="143" s="12" customFormat="1" ht="25.92" customHeight="1">
      <c r="A143" s="12"/>
      <c r="B143" s="205"/>
      <c r="C143" s="206"/>
      <c r="D143" s="207" t="s">
        <v>78</v>
      </c>
      <c r="E143" s="208" t="s">
        <v>1869</v>
      </c>
      <c r="F143" s="208" t="s">
        <v>2358</v>
      </c>
      <c r="G143" s="206"/>
      <c r="H143" s="206"/>
      <c r="I143" s="209"/>
      <c r="J143" s="210">
        <f>BK143</f>
        <v>0</v>
      </c>
      <c r="K143" s="206"/>
      <c r="L143" s="211"/>
      <c r="M143" s="212"/>
      <c r="N143" s="213"/>
      <c r="O143" s="213"/>
      <c r="P143" s="214">
        <f>SUM(P144:P149)</f>
        <v>0</v>
      </c>
      <c r="Q143" s="213"/>
      <c r="R143" s="214">
        <f>SUM(R144:R149)</f>
        <v>0</v>
      </c>
      <c r="S143" s="213"/>
      <c r="T143" s="215">
        <f>SUM(T144:T149)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6" t="s">
        <v>86</v>
      </c>
      <c r="AT143" s="217" t="s">
        <v>78</v>
      </c>
      <c r="AU143" s="217" t="s">
        <v>79</v>
      </c>
      <c r="AY143" s="216" t="s">
        <v>140</v>
      </c>
      <c r="BK143" s="218">
        <f>SUM(BK144:BK149)</f>
        <v>0</v>
      </c>
    </row>
    <row r="144" s="2" customFormat="1" ht="16.5" customHeight="1">
      <c r="A144" s="40"/>
      <c r="B144" s="41"/>
      <c r="C144" s="273" t="s">
        <v>79</v>
      </c>
      <c r="D144" s="273" t="s">
        <v>300</v>
      </c>
      <c r="E144" s="274" t="s">
        <v>2359</v>
      </c>
      <c r="F144" s="275" t="s">
        <v>2360</v>
      </c>
      <c r="G144" s="276" t="s">
        <v>753</v>
      </c>
      <c r="H144" s="277">
        <v>30</v>
      </c>
      <c r="I144" s="278"/>
      <c r="J144" s="279">
        <f>ROUND(I144*H144,2)</f>
        <v>0</v>
      </c>
      <c r="K144" s="280"/>
      <c r="L144" s="281"/>
      <c r="M144" s="282" t="s">
        <v>1</v>
      </c>
      <c r="N144" s="283" t="s">
        <v>44</v>
      </c>
      <c r="O144" s="93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1" t="s">
        <v>165</v>
      </c>
      <c r="AT144" s="231" t="s">
        <v>300</v>
      </c>
      <c r="AU144" s="231" t="s">
        <v>86</v>
      </c>
      <c r="AY144" s="19" t="s">
        <v>140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9" t="s">
        <v>86</v>
      </c>
      <c r="BK144" s="232">
        <f>ROUND(I144*H144,2)</f>
        <v>0</v>
      </c>
      <c r="BL144" s="19" t="s">
        <v>145</v>
      </c>
      <c r="BM144" s="231" t="s">
        <v>172</v>
      </c>
    </row>
    <row r="145" s="2" customFormat="1" ht="16.5" customHeight="1">
      <c r="A145" s="40"/>
      <c r="B145" s="41"/>
      <c r="C145" s="273" t="s">
        <v>79</v>
      </c>
      <c r="D145" s="273" t="s">
        <v>300</v>
      </c>
      <c r="E145" s="274" t="s">
        <v>2361</v>
      </c>
      <c r="F145" s="275" t="s">
        <v>2362</v>
      </c>
      <c r="G145" s="276" t="s">
        <v>753</v>
      </c>
      <c r="H145" s="277">
        <v>20</v>
      </c>
      <c r="I145" s="278"/>
      <c r="J145" s="279">
        <f>ROUND(I145*H145,2)</f>
        <v>0</v>
      </c>
      <c r="K145" s="280"/>
      <c r="L145" s="281"/>
      <c r="M145" s="282" t="s">
        <v>1</v>
      </c>
      <c r="N145" s="283" t="s">
        <v>44</v>
      </c>
      <c r="O145" s="93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1" t="s">
        <v>165</v>
      </c>
      <c r="AT145" s="231" t="s">
        <v>300</v>
      </c>
      <c r="AU145" s="231" t="s">
        <v>86</v>
      </c>
      <c r="AY145" s="19" t="s">
        <v>140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9" t="s">
        <v>86</v>
      </c>
      <c r="BK145" s="232">
        <f>ROUND(I145*H145,2)</f>
        <v>0</v>
      </c>
      <c r="BL145" s="19" t="s">
        <v>145</v>
      </c>
      <c r="BM145" s="231" t="s">
        <v>175</v>
      </c>
    </row>
    <row r="146" s="2" customFormat="1" ht="16.5" customHeight="1">
      <c r="A146" s="40"/>
      <c r="B146" s="41"/>
      <c r="C146" s="273" t="s">
        <v>79</v>
      </c>
      <c r="D146" s="273" t="s">
        <v>300</v>
      </c>
      <c r="E146" s="274" t="s">
        <v>2363</v>
      </c>
      <c r="F146" s="275" t="s">
        <v>2364</v>
      </c>
      <c r="G146" s="276" t="s">
        <v>753</v>
      </c>
      <c r="H146" s="277">
        <v>150</v>
      </c>
      <c r="I146" s="278"/>
      <c r="J146" s="279">
        <f>ROUND(I146*H146,2)</f>
        <v>0</v>
      </c>
      <c r="K146" s="280"/>
      <c r="L146" s="281"/>
      <c r="M146" s="282" t="s">
        <v>1</v>
      </c>
      <c r="N146" s="283" t="s">
        <v>44</v>
      </c>
      <c r="O146" s="93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1" t="s">
        <v>165</v>
      </c>
      <c r="AT146" s="231" t="s">
        <v>300</v>
      </c>
      <c r="AU146" s="231" t="s">
        <v>86</v>
      </c>
      <c r="AY146" s="19" t="s">
        <v>140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9" t="s">
        <v>86</v>
      </c>
      <c r="BK146" s="232">
        <f>ROUND(I146*H146,2)</f>
        <v>0</v>
      </c>
      <c r="BL146" s="19" t="s">
        <v>145</v>
      </c>
      <c r="BM146" s="231" t="s">
        <v>179</v>
      </c>
    </row>
    <row r="147" s="2" customFormat="1" ht="16.5" customHeight="1">
      <c r="A147" s="40"/>
      <c r="B147" s="41"/>
      <c r="C147" s="273" t="s">
        <v>79</v>
      </c>
      <c r="D147" s="273" t="s">
        <v>300</v>
      </c>
      <c r="E147" s="274" t="s">
        <v>2365</v>
      </c>
      <c r="F147" s="275" t="s">
        <v>2366</v>
      </c>
      <c r="G147" s="276" t="s">
        <v>753</v>
      </c>
      <c r="H147" s="277">
        <v>8</v>
      </c>
      <c r="I147" s="278"/>
      <c r="J147" s="279">
        <f>ROUND(I147*H147,2)</f>
        <v>0</v>
      </c>
      <c r="K147" s="280"/>
      <c r="L147" s="281"/>
      <c r="M147" s="282" t="s">
        <v>1</v>
      </c>
      <c r="N147" s="283" t="s">
        <v>44</v>
      </c>
      <c r="O147" s="93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1" t="s">
        <v>165</v>
      </c>
      <c r="AT147" s="231" t="s">
        <v>300</v>
      </c>
      <c r="AU147" s="231" t="s">
        <v>86</v>
      </c>
      <c r="AY147" s="19" t="s">
        <v>140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9" t="s">
        <v>86</v>
      </c>
      <c r="BK147" s="232">
        <f>ROUND(I147*H147,2)</f>
        <v>0</v>
      </c>
      <c r="BL147" s="19" t="s">
        <v>145</v>
      </c>
      <c r="BM147" s="231" t="s">
        <v>183</v>
      </c>
    </row>
    <row r="148" s="2" customFormat="1" ht="16.5" customHeight="1">
      <c r="A148" s="40"/>
      <c r="B148" s="41"/>
      <c r="C148" s="273" t="s">
        <v>79</v>
      </c>
      <c r="D148" s="273" t="s">
        <v>300</v>
      </c>
      <c r="E148" s="274" t="s">
        <v>2367</v>
      </c>
      <c r="F148" s="275" t="s">
        <v>2368</v>
      </c>
      <c r="G148" s="276" t="s">
        <v>753</v>
      </c>
      <c r="H148" s="277">
        <v>8</v>
      </c>
      <c r="I148" s="278"/>
      <c r="J148" s="279">
        <f>ROUND(I148*H148,2)</f>
        <v>0</v>
      </c>
      <c r="K148" s="280"/>
      <c r="L148" s="281"/>
      <c r="M148" s="282" t="s">
        <v>1</v>
      </c>
      <c r="N148" s="283" t="s">
        <v>44</v>
      </c>
      <c r="O148" s="93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1" t="s">
        <v>165</v>
      </c>
      <c r="AT148" s="231" t="s">
        <v>300</v>
      </c>
      <c r="AU148" s="231" t="s">
        <v>86</v>
      </c>
      <c r="AY148" s="19" t="s">
        <v>140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9" t="s">
        <v>86</v>
      </c>
      <c r="BK148" s="232">
        <f>ROUND(I148*H148,2)</f>
        <v>0</v>
      </c>
      <c r="BL148" s="19" t="s">
        <v>145</v>
      </c>
      <c r="BM148" s="231" t="s">
        <v>186</v>
      </c>
    </row>
    <row r="149" s="2" customFormat="1" ht="16.5" customHeight="1">
      <c r="A149" s="40"/>
      <c r="B149" s="41"/>
      <c r="C149" s="273" t="s">
        <v>79</v>
      </c>
      <c r="D149" s="273" t="s">
        <v>300</v>
      </c>
      <c r="E149" s="274" t="s">
        <v>2369</v>
      </c>
      <c r="F149" s="275" t="s">
        <v>2370</v>
      </c>
      <c r="G149" s="276" t="s">
        <v>753</v>
      </c>
      <c r="H149" s="277">
        <v>60</v>
      </c>
      <c r="I149" s="278"/>
      <c r="J149" s="279">
        <f>ROUND(I149*H149,2)</f>
        <v>0</v>
      </c>
      <c r="K149" s="280"/>
      <c r="L149" s="281"/>
      <c r="M149" s="282" t="s">
        <v>1</v>
      </c>
      <c r="N149" s="283" t="s">
        <v>44</v>
      </c>
      <c r="O149" s="93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1" t="s">
        <v>165</v>
      </c>
      <c r="AT149" s="231" t="s">
        <v>300</v>
      </c>
      <c r="AU149" s="231" t="s">
        <v>86</v>
      </c>
      <c r="AY149" s="19" t="s">
        <v>140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9" t="s">
        <v>86</v>
      </c>
      <c r="BK149" s="232">
        <f>ROUND(I149*H149,2)</f>
        <v>0</v>
      </c>
      <c r="BL149" s="19" t="s">
        <v>145</v>
      </c>
      <c r="BM149" s="231" t="s">
        <v>347</v>
      </c>
    </row>
    <row r="150" s="12" customFormat="1" ht="25.92" customHeight="1">
      <c r="A150" s="12"/>
      <c r="B150" s="205"/>
      <c r="C150" s="206"/>
      <c r="D150" s="207" t="s">
        <v>78</v>
      </c>
      <c r="E150" s="208" t="s">
        <v>1871</v>
      </c>
      <c r="F150" s="208" t="s">
        <v>2371</v>
      </c>
      <c r="G150" s="206"/>
      <c r="H150" s="206"/>
      <c r="I150" s="209"/>
      <c r="J150" s="210">
        <f>BK150</f>
        <v>0</v>
      </c>
      <c r="K150" s="206"/>
      <c r="L150" s="211"/>
      <c r="M150" s="212"/>
      <c r="N150" s="213"/>
      <c r="O150" s="213"/>
      <c r="P150" s="214">
        <f>SUM(P151:P162)</f>
        <v>0</v>
      </c>
      <c r="Q150" s="213"/>
      <c r="R150" s="214">
        <f>SUM(R151:R162)</f>
        <v>0</v>
      </c>
      <c r="S150" s="213"/>
      <c r="T150" s="215">
        <f>SUM(T151:T162)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6" t="s">
        <v>86</v>
      </c>
      <c r="AT150" s="217" t="s">
        <v>78</v>
      </c>
      <c r="AU150" s="217" t="s">
        <v>79</v>
      </c>
      <c r="AY150" s="216" t="s">
        <v>140</v>
      </c>
      <c r="BK150" s="218">
        <f>SUM(BK151:BK162)</f>
        <v>0</v>
      </c>
    </row>
    <row r="151" s="2" customFormat="1" ht="16.5" customHeight="1">
      <c r="A151" s="40"/>
      <c r="B151" s="41"/>
      <c r="C151" s="273" t="s">
        <v>79</v>
      </c>
      <c r="D151" s="273" t="s">
        <v>300</v>
      </c>
      <c r="E151" s="274" t="s">
        <v>2372</v>
      </c>
      <c r="F151" s="275" t="s">
        <v>2373</v>
      </c>
      <c r="G151" s="276" t="s">
        <v>753</v>
      </c>
      <c r="H151" s="277">
        <v>22</v>
      </c>
      <c r="I151" s="278"/>
      <c r="J151" s="279">
        <f>ROUND(I151*H151,2)</f>
        <v>0</v>
      </c>
      <c r="K151" s="280"/>
      <c r="L151" s="281"/>
      <c r="M151" s="282" t="s">
        <v>1</v>
      </c>
      <c r="N151" s="283" t="s">
        <v>44</v>
      </c>
      <c r="O151" s="93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1" t="s">
        <v>165</v>
      </c>
      <c r="AT151" s="231" t="s">
        <v>300</v>
      </c>
      <c r="AU151" s="231" t="s">
        <v>86</v>
      </c>
      <c r="AY151" s="19" t="s">
        <v>140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9" t="s">
        <v>86</v>
      </c>
      <c r="BK151" s="232">
        <f>ROUND(I151*H151,2)</f>
        <v>0</v>
      </c>
      <c r="BL151" s="19" t="s">
        <v>145</v>
      </c>
      <c r="BM151" s="231" t="s">
        <v>358</v>
      </c>
    </row>
    <row r="152" s="2" customFormat="1" ht="16.5" customHeight="1">
      <c r="A152" s="40"/>
      <c r="B152" s="41"/>
      <c r="C152" s="273" t="s">
        <v>79</v>
      </c>
      <c r="D152" s="273" t="s">
        <v>300</v>
      </c>
      <c r="E152" s="274" t="s">
        <v>2374</v>
      </c>
      <c r="F152" s="275" t="s">
        <v>2375</v>
      </c>
      <c r="G152" s="276" t="s">
        <v>753</v>
      </c>
      <c r="H152" s="277">
        <v>80</v>
      </c>
      <c r="I152" s="278"/>
      <c r="J152" s="279">
        <f>ROUND(I152*H152,2)</f>
        <v>0</v>
      </c>
      <c r="K152" s="280"/>
      <c r="L152" s="281"/>
      <c r="M152" s="282" t="s">
        <v>1</v>
      </c>
      <c r="N152" s="283" t="s">
        <v>44</v>
      </c>
      <c r="O152" s="93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1" t="s">
        <v>165</v>
      </c>
      <c r="AT152" s="231" t="s">
        <v>300</v>
      </c>
      <c r="AU152" s="231" t="s">
        <v>86</v>
      </c>
      <c r="AY152" s="19" t="s">
        <v>140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9" t="s">
        <v>86</v>
      </c>
      <c r="BK152" s="232">
        <f>ROUND(I152*H152,2)</f>
        <v>0</v>
      </c>
      <c r="BL152" s="19" t="s">
        <v>145</v>
      </c>
      <c r="BM152" s="231" t="s">
        <v>368</v>
      </c>
    </row>
    <row r="153" s="2" customFormat="1" ht="16.5" customHeight="1">
      <c r="A153" s="40"/>
      <c r="B153" s="41"/>
      <c r="C153" s="273" t="s">
        <v>79</v>
      </c>
      <c r="D153" s="273" t="s">
        <v>300</v>
      </c>
      <c r="E153" s="274" t="s">
        <v>2376</v>
      </c>
      <c r="F153" s="275" t="s">
        <v>2377</v>
      </c>
      <c r="G153" s="276" t="s">
        <v>320</v>
      </c>
      <c r="H153" s="277">
        <v>80</v>
      </c>
      <c r="I153" s="278"/>
      <c r="J153" s="279">
        <f>ROUND(I153*H153,2)</f>
        <v>0</v>
      </c>
      <c r="K153" s="280"/>
      <c r="L153" s="281"/>
      <c r="M153" s="282" t="s">
        <v>1</v>
      </c>
      <c r="N153" s="283" t="s">
        <v>44</v>
      </c>
      <c r="O153" s="93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1" t="s">
        <v>165</v>
      </c>
      <c r="AT153" s="231" t="s">
        <v>300</v>
      </c>
      <c r="AU153" s="231" t="s">
        <v>86</v>
      </c>
      <c r="AY153" s="19" t="s">
        <v>140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9" t="s">
        <v>86</v>
      </c>
      <c r="BK153" s="232">
        <f>ROUND(I153*H153,2)</f>
        <v>0</v>
      </c>
      <c r="BL153" s="19" t="s">
        <v>145</v>
      </c>
      <c r="BM153" s="231" t="s">
        <v>376</v>
      </c>
    </row>
    <row r="154" s="2" customFormat="1" ht="16.5" customHeight="1">
      <c r="A154" s="40"/>
      <c r="B154" s="41"/>
      <c r="C154" s="273" t="s">
        <v>79</v>
      </c>
      <c r="D154" s="273" t="s">
        <v>300</v>
      </c>
      <c r="E154" s="274" t="s">
        <v>2378</v>
      </c>
      <c r="F154" s="275" t="s">
        <v>2379</v>
      </c>
      <c r="G154" s="276" t="s">
        <v>753</v>
      </c>
      <c r="H154" s="277">
        <v>11</v>
      </c>
      <c r="I154" s="278"/>
      <c r="J154" s="279">
        <f>ROUND(I154*H154,2)</f>
        <v>0</v>
      </c>
      <c r="K154" s="280"/>
      <c r="L154" s="281"/>
      <c r="M154" s="282" t="s">
        <v>1</v>
      </c>
      <c r="N154" s="283" t="s">
        <v>44</v>
      </c>
      <c r="O154" s="93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1" t="s">
        <v>165</v>
      </c>
      <c r="AT154" s="231" t="s">
        <v>300</v>
      </c>
      <c r="AU154" s="231" t="s">
        <v>86</v>
      </c>
      <c r="AY154" s="19" t="s">
        <v>140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9" t="s">
        <v>86</v>
      </c>
      <c r="BK154" s="232">
        <f>ROUND(I154*H154,2)</f>
        <v>0</v>
      </c>
      <c r="BL154" s="19" t="s">
        <v>145</v>
      </c>
      <c r="BM154" s="231" t="s">
        <v>385</v>
      </c>
    </row>
    <row r="155" s="2" customFormat="1" ht="16.5" customHeight="1">
      <c r="A155" s="40"/>
      <c r="B155" s="41"/>
      <c r="C155" s="273" t="s">
        <v>79</v>
      </c>
      <c r="D155" s="273" t="s">
        <v>300</v>
      </c>
      <c r="E155" s="274" t="s">
        <v>2380</v>
      </c>
      <c r="F155" s="275" t="s">
        <v>2381</v>
      </c>
      <c r="G155" s="276" t="s">
        <v>753</v>
      </c>
      <c r="H155" s="277">
        <v>28</v>
      </c>
      <c r="I155" s="278"/>
      <c r="J155" s="279">
        <f>ROUND(I155*H155,2)</f>
        <v>0</v>
      </c>
      <c r="K155" s="280"/>
      <c r="L155" s="281"/>
      <c r="M155" s="282" t="s">
        <v>1</v>
      </c>
      <c r="N155" s="283" t="s">
        <v>44</v>
      </c>
      <c r="O155" s="93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1" t="s">
        <v>165</v>
      </c>
      <c r="AT155" s="231" t="s">
        <v>300</v>
      </c>
      <c r="AU155" s="231" t="s">
        <v>86</v>
      </c>
      <c r="AY155" s="19" t="s">
        <v>140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9" t="s">
        <v>86</v>
      </c>
      <c r="BK155" s="232">
        <f>ROUND(I155*H155,2)</f>
        <v>0</v>
      </c>
      <c r="BL155" s="19" t="s">
        <v>145</v>
      </c>
      <c r="BM155" s="231" t="s">
        <v>394</v>
      </c>
    </row>
    <row r="156" s="2" customFormat="1" ht="16.5" customHeight="1">
      <c r="A156" s="40"/>
      <c r="B156" s="41"/>
      <c r="C156" s="273" t="s">
        <v>79</v>
      </c>
      <c r="D156" s="273" t="s">
        <v>300</v>
      </c>
      <c r="E156" s="274" t="s">
        <v>2382</v>
      </c>
      <c r="F156" s="275" t="s">
        <v>2383</v>
      </c>
      <c r="G156" s="276" t="s">
        <v>753</v>
      </c>
      <c r="H156" s="277">
        <v>22</v>
      </c>
      <c r="I156" s="278"/>
      <c r="J156" s="279">
        <f>ROUND(I156*H156,2)</f>
        <v>0</v>
      </c>
      <c r="K156" s="280"/>
      <c r="L156" s="281"/>
      <c r="M156" s="282" t="s">
        <v>1</v>
      </c>
      <c r="N156" s="283" t="s">
        <v>44</v>
      </c>
      <c r="O156" s="93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31" t="s">
        <v>165</v>
      </c>
      <c r="AT156" s="231" t="s">
        <v>300</v>
      </c>
      <c r="AU156" s="231" t="s">
        <v>86</v>
      </c>
      <c r="AY156" s="19" t="s">
        <v>140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9" t="s">
        <v>86</v>
      </c>
      <c r="BK156" s="232">
        <f>ROUND(I156*H156,2)</f>
        <v>0</v>
      </c>
      <c r="BL156" s="19" t="s">
        <v>145</v>
      </c>
      <c r="BM156" s="231" t="s">
        <v>404</v>
      </c>
    </row>
    <row r="157" s="2" customFormat="1" ht="16.5" customHeight="1">
      <c r="A157" s="40"/>
      <c r="B157" s="41"/>
      <c r="C157" s="273" t="s">
        <v>79</v>
      </c>
      <c r="D157" s="273" t="s">
        <v>300</v>
      </c>
      <c r="E157" s="274" t="s">
        <v>2384</v>
      </c>
      <c r="F157" s="275" t="s">
        <v>2385</v>
      </c>
      <c r="G157" s="276" t="s">
        <v>753</v>
      </c>
      <c r="H157" s="277">
        <v>5</v>
      </c>
      <c r="I157" s="278"/>
      <c r="J157" s="279">
        <f>ROUND(I157*H157,2)</f>
        <v>0</v>
      </c>
      <c r="K157" s="280"/>
      <c r="L157" s="281"/>
      <c r="M157" s="282" t="s">
        <v>1</v>
      </c>
      <c r="N157" s="283" t="s">
        <v>44</v>
      </c>
      <c r="O157" s="93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1" t="s">
        <v>165</v>
      </c>
      <c r="AT157" s="231" t="s">
        <v>300</v>
      </c>
      <c r="AU157" s="231" t="s">
        <v>86</v>
      </c>
      <c r="AY157" s="19" t="s">
        <v>140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9" t="s">
        <v>86</v>
      </c>
      <c r="BK157" s="232">
        <f>ROUND(I157*H157,2)</f>
        <v>0</v>
      </c>
      <c r="BL157" s="19" t="s">
        <v>145</v>
      </c>
      <c r="BM157" s="231" t="s">
        <v>413</v>
      </c>
    </row>
    <row r="158" s="2" customFormat="1" ht="16.5" customHeight="1">
      <c r="A158" s="40"/>
      <c r="B158" s="41"/>
      <c r="C158" s="273" t="s">
        <v>79</v>
      </c>
      <c r="D158" s="273" t="s">
        <v>300</v>
      </c>
      <c r="E158" s="274" t="s">
        <v>2386</v>
      </c>
      <c r="F158" s="275" t="s">
        <v>2387</v>
      </c>
      <c r="G158" s="276" t="s">
        <v>753</v>
      </c>
      <c r="H158" s="277">
        <v>2</v>
      </c>
      <c r="I158" s="278"/>
      <c r="J158" s="279">
        <f>ROUND(I158*H158,2)</f>
        <v>0</v>
      </c>
      <c r="K158" s="280"/>
      <c r="L158" s="281"/>
      <c r="M158" s="282" t="s">
        <v>1</v>
      </c>
      <c r="N158" s="283" t="s">
        <v>44</v>
      </c>
      <c r="O158" s="93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1" t="s">
        <v>165</v>
      </c>
      <c r="AT158" s="231" t="s">
        <v>300</v>
      </c>
      <c r="AU158" s="231" t="s">
        <v>86</v>
      </c>
      <c r="AY158" s="19" t="s">
        <v>140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9" t="s">
        <v>86</v>
      </c>
      <c r="BK158" s="232">
        <f>ROUND(I158*H158,2)</f>
        <v>0</v>
      </c>
      <c r="BL158" s="19" t="s">
        <v>145</v>
      </c>
      <c r="BM158" s="231" t="s">
        <v>427</v>
      </c>
    </row>
    <row r="159" s="2" customFormat="1" ht="16.5" customHeight="1">
      <c r="A159" s="40"/>
      <c r="B159" s="41"/>
      <c r="C159" s="273" t="s">
        <v>79</v>
      </c>
      <c r="D159" s="273" t="s">
        <v>300</v>
      </c>
      <c r="E159" s="274" t="s">
        <v>2388</v>
      </c>
      <c r="F159" s="275" t="s">
        <v>2389</v>
      </c>
      <c r="G159" s="276" t="s">
        <v>753</v>
      </c>
      <c r="H159" s="277">
        <v>4</v>
      </c>
      <c r="I159" s="278"/>
      <c r="J159" s="279">
        <f>ROUND(I159*H159,2)</f>
        <v>0</v>
      </c>
      <c r="K159" s="280"/>
      <c r="L159" s="281"/>
      <c r="M159" s="282" t="s">
        <v>1</v>
      </c>
      <c r="N159" s="283" t="s">
        <v>44</v>
      </c>
      <c r="O159" s="93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1" t="s">
        <v>165</v>
      </c>
      <c r="AT159" s="231" t="s">
        <v>300</v>
      </c>
      <c r="AU159" s="231" t="s">
        <v>86</v>
      </c>
      <c r="AY159" s="19" t="s">
        <v>140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9" t="s">
        <v>86</v>
      </c>
      <c r="BK159" s="232">
        <f>ROUND(I159*H159,2)</f>
        <v>0</v>
      </c>
      <c r="BL159" s="19" t="s">
        <v>145</v>
      </c>
      <c r="BM159" s="231" t="s">
        <v>441</v>
      </c>
    </row>
    <row r="160" s="2" customFormat="1" ht="16.5" customHeight="1">
      <c r="A160" s="40"/>
      <c r="B160" s="41"/>
      <c r="C160" s="273" t="s">
        <v>79</v>
      </c>
      <c r="D160" s="273" t="s">
        <v>300</v>
      </c>
      <c r="E160" s="274" t="s">
        <v>2390</v>
      </c>
      <c r="F160" s="275" t="s">
        <v>2391</v>
      </c>
      <c r="G160" s="276" t="s">
        <v>753</v>
      </c>
      <c r="H160" s="277">
        <v>8</v>
      </c>
      <c r="I160" s="278"/>
      <c r="J160" s="279">
        <f>ROUND(I160*H160,2)</f>
        <v>0</v>
      </c>
      <c r="K160" s="280"/>
      <c r="L160" s="281"/>
      <c r="M160" s="282" t="s">
        <v>1</v>
      </c>
      <c r="N160" s="283" t="s">
        <v>44</v>
      </c>
      <c r="O160" s="93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31" t="s">
        <v>165</v>
      </c>
      <c r="AT160" s="231" t="s">
        <v>300</v>
      </c>
      <c r="AU160" s="231" t="s">
        <v>86</v>
      </c>
      <c r="AY160" s="19" t="s">
        <v>140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9" t="s">
        <v>86</v>
      </c>
      <c r="BK160" s="232">
        <f>ROUND(I160*H160,2)</f>
        <v>0</v>
      </c>
      <c r="BL160" s="19" t="s">
        <v>145</v>
      </c>
      <c r="BM160" s="231" t="s">
        <v>451</v>
      </c>
    </row>
    <row r="161" s="2" customFormat="1" ht="16.5" customHeight="1">
      <c r="A161" s="40"/>
      <c r="B161" s="41"/>
      <c r="C161" s="273" t="s">
        <v>79</v>
      </c>
      <c r="D161" s="273" t="s">
        <v>300</v>
      </c>
      <c r="E161" s="274" t="s">
        <v>2392</v>
      </c>
      <c r="F161" s="275" t="s">
        <v>2393</v>
      </c>
      <c r="G161" s="276" t="s">
        <v>753</v>
      </c>
      <c r="H161" s="277">
        <v>12</v>
      </c>
      <c r="I161" s="278"/>
      <c r="J161" s="279">
        <f>ROUND(I161*H161,2)</f>
        <v>0</v>
      </c>
      <c r="K161" s="280"/>
      <c r="L161" s="281"/>
      <c r="M161" s="282" t="s">
        <v>1</v>
      </c>
      <c r="N161" s="283" t="s">
        <v>44</v>
      </c>
      <c r="O161" s="93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1" t="s">
        <v>165</v>
      </c>
      <c r="AT161" s="231" t="s">
        <v>300</v>
      </c>
      <c r="AU161" s="231" t="s">
        <v>86</v>
      </c>
      <c r="AY161" s="19" t="s">
        <v>140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9" t="s">
        <v>86</v>
      </c>
      <c r="BK161" s="232">
        <f>ROUND(I161*H161,2)</f>
        <v>0</v>
      </c>
      <c r="BL161" s="19" t="s">
        <v>145</v>
      </c>
      <c r="BM161" s="231" t="s">
        <v>466</v>
      </c>
    </row>
    <row r="162" s="2" customFormat="1" ht="16.5" customHeight="1">
      <c r="A162" s="40"/>
      <c r="B162" s="41"/>
      <c r="C162" s="273" t="s">
        <v>79</v>
      </c>
      <c r="D162" s="273" t="s">
        <v>300</v>
      </c>
      <c r="E162" s="274" t="s">
        <v>2394</v>
      </c>
      <c r="F162" s="275" t="s">
        <v>2395</v>
      </c>
      <c r="G162" s="276" t="s">
        <v>753</v>
      </c>
      <c r="H162" s="277">
        <v>4</v>
      </c>
      <c r="I162" s="278"/>
      <c r="J162" s="279">
        <f>ROUND(I162*H162,2)</f>
        <v>0</v>
      </c>
      <c r="K162" s="280"/>
      <c r="L162" s="281"/>
      <c r="M162" s="282" t="s">
        <v>1</v>
      </c>
      <c r="N162" s="283" t="s">
        <v>44</v>
      </c>
      <c r="O162" s="93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1" t="s">
        <v>165</v>
      </c>
      <c r="AT162" s="231" t="s">
        <v>300</v>
      </c>
      <c r="AU162" s="231" t="s">
        <v>86</v>
      </c>
      <c r="AY162" s="19" t="s">
        <v>140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9" t="s">
        <v>86</v>
      </c>
      <c r="BK162" s="232">
        <f>ROUND(I162*H162,2)</f>
        <v>0</v>
      </c>
      <c r="BL162" s="19" t="s">
        <v>145</v>
      </c>
      <c r="BM162" s="231" t="s">
        <v>474</v>
      </c>
    </row>
    <row r="163" s="12" customFormat="1" ht="25.92" customHeight="1">
      <c r="A163" s="12"/>
      <c r="B163" s="205"/>
      <c r="C163" s="206"/>
      <c r="D163" s="207" t="s">
        <v>78</v>
      </c>
      <c r="E163" s="208" t="s">
        <v>1872</v>
      </c>
      <c r="F163" s="208" t="s">
        <v>2396</v>
      </c>
      <c r="G163" s="206"/>
      <c r="H163" s="206"/>
      <c r="I163" s="209"/>
      <c r="J163" s="210">
        <f>BK163</f>
        <v>0</v>
      </c>
      <c r="K163" s="206"/>
      <c r="L163" s="211"/>
      <c r="M163" s="212"/>
      <c r="N163" s="213"/>
      <c r="O163" s="213"/>
      <c r="P163" s="214">
        <f>SUM(P164:P173)</f>
        <v>0</v>
      </c>
      <c r="Q163" s="213"/>
      <c r="R163" s="214">
        <f>SUM(R164:R173)</f>
        <v>0</v>
      </c>
      <c r="S163" s="213"/>
      <c r="T163" s="215">
        <f>SUM(T164:T173)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6" t="s">
        <v>86</v>
      </c>
      <c r="AT163" s="217" t="s">
        <v>78</v>
      </c>
      <c r="AU163" s="217" t="s">
        <v>79</v>
      </c>
      <c r="AY163" s="216" t="s">
        <v>140</v>
      </c>
      <c r="BK163" s="218">
        <f>SUM(BK164:BK173)</f>
        <v>0</v>
      </c>
    </row>
    <row r="164" s="2" customFormat="1" ht="16.5" customHeight="1">
      <c r="A164" s="40"/>
      <c r="B164" s="41"/>
      <c r="C164" s="273" t="s">
        <v>79</v>
      </c>
      <c r="D164" s="273" t="s">
        <v>300</v>
      </c>
      <c r="E164" s="274" t="s">
        <v>2397</v>
      </c>
      <c r="F164" s="275" t="s">
        <v>2398</v>
      </c>
      <c r="G164" s="276" t="s">
        <v>753</v>
      </c>
      <c r="H164" s="277">
        <v>1</v>
      </c>
      <c r="I164" s="278"/>
      <c r="J164" s="279">
        <f>ROUND(I164*H164,2)</f>
        <v>0</v>
      </c>
      <c r="K164" s="280"/>
      <c r="L164" s="281"/>
      <c r="M164" s="282" t="s">
        <v>1</v>
      </c>
      <c r="N164" s="283" t="s">
        <v>44</v>
      </c>
      <c r="O164" s="93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1" t="s">
        <v>165</v>
      </c>
      <c r="AT164" s="231" t="s">
        <v>300</v>
      </c>
      <c r="AU164" s="231" t="s">
        <v>86</v>
      </c>
      <c r="AY164" s="19" t="s">
        <v>140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9" t="s">
        <v>86</v>
      </c>
      <c r="BK164" s="232">
        <f>ROUND(I164*H164,2)</f>
        <v>0</v>
      </c>
      <c r="BL164" s="19" t="s">
        <v>145</v>
      </c>
      <c r="BM164" s="231" t="s">
        <v>482</v>
      </c>
    </row>
    <row r="165" s="2" customFormat="1" ht="16.5" customHeight="1">
      <c r="A165" s="40"/>
      <c r="B165" s="41"/>
      <c r="C165" s="273" t="s">
        <v>79</v>
      </c>
      <c r="D165" s="273" t="s">
        <v>300</v>
      </c>
      <c r="E165" s="274" t="s">
        <v>2399</v>
      </c>
      <c r="F165" s="275" t="s">
        <v>2400</v>
      </c>
      <c r="G165" s="276" t="s">
        <v>753</v>
      </c>
      <c r="H165" s="277">
        <v>1</v>
      </c>
      <c r="I165" s="278"/>
      <c r="J165" s="279">
        <f>ROUND(I165*H165,2)</f>
        <v>0</v>
      </c>
      <c r="K165" s="280"/>
      <c r="L165" s="281"/>
      <c r="M165" s="282" t="s">
        <v>1</v>
      </c>
      <c r="N165" s="283" t="s">
        <v>44</v>
      </c>
      <c r="O165" s="93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1" t="s">
        <v>165</v>
      </c>
      <c r="AT165" s="231" t="s">
        <v>300</v>
      </c>
      <c r="AU165" s="231" t="s">
        <v>86</v>
      </c>
      <c r="AY165" s="19" t="s">
        <v>140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9" t="s">
        <v>86</v>
      </c>
      <c r="BK165" s="232">
        <f>ROUND(I165*H165,2)</f>
        <v>0</v>
      </c>
      <c r="BL165" s="19" t="s">
        <v>145</v>
      </c>
      <c r="BM165" s="231" t="s">
        <v>490</v>
      </c>
    </row>
    <row r="166" s="2" customFormat="1" ht="16.5" customHeight="1">
      <c r="A166" s="40"/>
      <c r="B166" s="41"/>
      <c r="C166" s="273" t="s">
        <v>79</v>
      </c>
      <c r="D166" s="273" t="s">
        <v>300</v>
      </c>
      <c r="E166" s="274" t="s">
        <v>2401</v>
      </c>
      <c r="F166" s="275" t="s">
        <v>2402</v>
      </c>
      <c r="G166" s="276" t="s">
        <v>753</v>
      </c>
      <c r="H166" s="277">
        <v>4</v>
      </c>
      <c r="I166" s="278"/>
      <c r="J166" s="279">
        <f>ROUND(I166*H166,2)</f>
        <v>0</v>
      </c>
      <c r="K166" s="280"/>
      <c r="L166" s="281"/>
      <c r="M166" s="282" t="s">
        <v>1</v>
      </c>
      <c r="N166" s="283" t="s">
        <v>44</v>
      </c>
      <c r="O166" s="93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1" t="s">
        <v>165</v>
      </c>
      <c r="AT166" s="231" t="s">
        <v>300</v>
      </c>
      <c r="AU166" s="231" t="s">
        <v>86</v>
      </c>
      <c r="AY166" s="19" t="s">
        <v>140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9" t="s">
        <v>86</v>
      </c>
      <c r="BK166" s="232">
        <f>ROUND(I166*H166,2)</f>
        <v>0</v>
      </c>
      <c r="BL166" s="19" t="s">
        <v>145</v>
      </c>
      <c r="BM166" s="231" t="s">
        <v>502</v>
      </c>
    </row>
    <row r="167" s="2" customFormat="1" ht="16.5" customHeight="1">
      <c r="A167" s="40"/>
      <c r="B167" s="41"/>
      <c r="C167" s="273" t="s">
        <v>79</v>
      </c>
      <c r="D167" s="273" t="s">
        <v>300</v>
      </c>
      <c r="E167" s="274" t="s">
        <v>2403</v>
      </c>
      <c r="F167" s="275" t="s">
        <v>2404</v>
      </c>
      <c r="G167" s="276" t="s">
        <v>753</v>
      </c>
      <c r="H167" s="277">
        <v>1</v>
      </c>
      <c r="I167" s="278"/>
      <c r="J167" s="279">
        <f>ROUND(I167*H167,2)</f>
        <v>0</v>
      </c>
      <c r="K167" s="280"/>
      <c r="L167" s="281"/>
      <c r="M167" s="282" t="s">
        <v>1</v>
      </c>
      <c r="N167" s="283" t="s">
        <v>44</v>
      </c>
      <c r="O167" s="93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1" t="s">
        <v>165</v>
      </c>
      <c r="AT167" s="231" t="s">
        <v>300</v>
      </c>
      <c r="AU167" s="231" t="s">
        <v>86</v>
      </c>
      <c r="AY167" s="19" t="s">
        <v>140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9" t="s">
        <v>86</v>
      </c>
      <c r="BK167" s="232">
        <f>ROUND(I167*H167,2)</f>
        <v>0</v>
      </c>
      <c r="BL167" s="19" t="s">
        <v>145</v>
      </c>
      <c r="BM167" s="231" t="s">
        <v>512</v>
      </c>
    </row>
    <row r="168" s="2" customFormat="1" ht="16.5" customHeight="1">
      <c r="A168" s="40"/>
      <c r="B168" s="41"/>
      <c r="C168" s="273" t="s">
        <v>79</v>
      </c>
      <c r="D168" s="273" t="s">
        <v>300</v>
      </c>
      <c r="E168" s="274" t="s">
        <v>2405</v>
      </c>
      <c r="F168" s="275" t="s">
        <v>2406</v>
      </c>
      <c r="G168" s="276" t="s">
        <v>753</v>
      </c>
      <c r="H168" s="277">
        <v>1</v>
      </c>
      <c r="I168" s="278"/>
      <c r="J168" s="279">
        <f>ROUND(I168*H168,2)</f>
        <v>0</v>
      </c>
      <c r="K168" s="280"/>
      <c r="L168" s="281"/>
      <c r="M168" s="282" t="s">
        <v>1</v>
      </c>
      <c r="N168" s="283" t="s">
        <v>44</v>
      </c>
      <c r="O168" s="93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31" t="s">
        <v>165</v>
      </c>
      <c r="AT168" s="231" t="s">
        <v>300</v>
      </c>
      <c r="AU168" s="231" t="s">
        <v>86</v>
      </c>
      <c r="AY168" s="19" t="s">
        <v>140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9" t="s">
        <v>86</v>
      </c>
      <c r="BK168" s="232">
        <f>ROUND(I168*H168,2)</f>
        <v>0</v>
      </c>
      <c r="BL168" s="19" t="s">
        <v>145</v>
      </c>
      <c r="BM168" s="231" t="s">
        <v>527</v>
      </c>
    </row>
    <row r="169" s="2" customFormat="1" ht="16.5" customHeight="1">
      <c r="A169" s="40"/>
      <c r="B169" s="41"/>
      <c r="C169" s="273" t="s">
        <v>79</v>
      </c>
      <c r="D169" s="273" t="s">
        <v>300</v>
      </c>
      <c r="E169" s="274" t="s">
        <v>2407</v>
      </c>
      <c r="F169" s="275" t="s">
        <v>2408</v>
      </c>
      <c r="G169" s="276" t="s">
        <v>753</v>
      </c>
      <c r="H169" s="277">
        <v>3</v>
      </c>
      <c r="I169" s="278"/>
      <c r="J169" s="279">
        <f>ROUND(I169*H169,2)</f>
        <v>0</v>
      </c>
      <c r="K169" s="280"/>
      <c r="L169" s="281"/>
      <c r="M169" s="282" t="s">
        <v>1</v>
      </c>
      <c r="N169" s="283" t="s">
        <v>44</v>
      </c>
      <c r="O169" s="93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1" t="s">
        <v>165</v>
      </c>
      <c r="AT169" s="231" t="s">
        <v>300</v>
      </c>
      <c r="AU169" s="231" t="s">
        <v>86</v>
      </c>
      <c r="AY169" s="19" t="s">
        <v>140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9" t="s">
        <v>86</v>
      </c>
      <c r="BK169" s="232">
        <f>ROUND(I169*H169,2)</f>
        <v>0</v>
      </c>
      <c r="BL169" s="19" t="s">
        <v>145</v>
      </c>
      <c r="BM169" s="231" t="s">
        <v>536</v>
      </c>
    </row>
    <row r="170" s="2" customFormat="1" ht="16.5" customHeight="1">
      <c r="A170" s="40"/>
      <c r="B170" s="41"/>
      <c r="C170" s="273" t="s">
        <v>79</v>
      </c>
      <c r="D170" s="273" t="s">
        <v>300</v>
      </c>
      <c r="E170" s="274" t="s">
        <v>2409</v>
      </c>
      <c r="F170" s="275" t="s">
        <v>2410</v>
      </c>
      <c r="G170" s="276" t="s">
        <v>753</v>
      </c>
      <c r="H170" s="277">
        <v>1</v>
      </c>
      <c r="I170" s="278"/>
      <c r="J170" s="279">
        <f>ROUND(I170*H170,2)</f>
        <v>0</v>
      </c>
      <c r="K170" s="280"/>
      <c r="L170" s="281"/>
      <c r="M170" s="282" t="s">
        <v>1</v>
      </c>
      <c r="N170" s="283" t="s">
        <v>44</v>
      </c>
      <c r="O170" s="93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1" t="s">
        <v>165</v>
      </c>
      <c r="AT170" s="231" t="s">
        <v>300</v>
      </c>
      <c r="AU170" s="231" t="s">
        <v>86</v>
      </c>
      <c r="AY170" s="19" t="s">
        <v>140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9" t="s">
        <v>86</v>
      </c>
      <c r="BK170" s="232">
        <f>ROUND(I170*H170,2)</f>
        <v>0</v>
      </c>
      <c r="BL170" s="19" t="s">
        <v>145</v>
      </c>
      <c r="BM170" s="231" t="s">
        <v>544</v>
      </c>
    </row>
    <row r="171" s="2" customFormat="1" ht="16.5" customHeight="1">
      <c r="A171" s="40"/>
      <c r="B171" s="41"/>
      <c r="C171" s="273" t="s">
        <v>79</v>
      </c>
      <c r="D171" s="273" t="s">
        <v>300</v>
      </c>
      <c r="E171" s="274" t="s">
        <v>2411</v>
      </c>
      <c r="F171" s="275" t="s">
        <v>2412</v>
      </c>
      <c r="G171" s="276" t="s">
        <v>753</v>
      </c>
      <c r="H171" s="277">
        <v>30</v>
      </c>
      <c r="I171" s="278"/>
      <c r="J171" s="279">
        <f>ROUND(I171*H171,2)</f>
        <v>0</v>
      </c>
      <c r="K171" s="280"/>
      <c r="L171" s="281"/>
      <c r="M171" s="282" t="s">
        <v>1</v>
      </c>
      <c r="N171" s="283" t="s">
        <v>44</v>
      </c>
      <c r="O171" s="93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31" t="s">
        <v>165</v>
      </c>
      <c r="AT171" s="231" t="s">
        <v>300</v>
      </c>
      <c r="AU171" s="231" t="s">
        <v>86</v>
      </c>
      <c r="AY171" s="19" t="s">
        <v>140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9" t="s">
        <v>86</v>
      </c>
      <c r="BK171" s="232">
        <f>ROUND(I171*H171,2)</f>
        <v>0</v>
      </c>
      <c r="BL171" s="19" t="s">
        <v>145</v>
      </c>
      <c r="BM171" s="231" t="s">
        <v>552</v>
      </c>
    </row>
    <row r="172" s="2" customFormat="1" ht="16.5" customHeight="1">
      <c r="A172" s="40"/>
      <c r="B172" s="41"/>
      <c r="C172" s="273" t="s">
        <v>79</v>
      </c>
      <c r="D172" s="273" t="s">
        <v>300</v>
      </c>
      <c r="E172" s="274" t="s">
        <v>2413</v>
      </c>
      <c r="F172" s="275" t="s">
        <v>2414</v>
      </c>
      <c r="G172" s="276" t="s">
        <v>753</v>
      </c>
      <c r="H172" s="277">
        <v>14</v>
      </c>
      <c r="I172" s="278"/>
      <c r="J172" s="279">
        <f>ROUND(I172*H172,2)</f>
        <v>0</v>
      </c>
      <c r="K172" s="280"/>
      <c r="L172" s="281"/>
      <c r="M172" s="282" t="s">
        <v>1</v>
      </c>
      <c r="N172" s="283" t="s">
        <v>44</v>
      </c>
      <c r="O172" s="93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31" t="s">
        <v>165</v>
      </c>
      <c r="AT172" s="231" t="s">
        <v>300</v>
      </c>
      <c r="AU172" s="231" t="s">
        <v>86</v>
      </c>
      <c r="AY172" s="19" t="s">
        <v>140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9" t="s">
        <v>86</v>
      </c>
      <c r="BK172" s="232">
        <f>ROUND(I172*H172,2)</f>
        <v>0</v>
      </c>
      <c r="BL172" s="19" t="s">
        <v>145</v>
      </c>
      <c r="BM172" s="231" t="s">
        <v>560</v>
      </c>
    </row>
    <row r="173" s="2" customFormat="1" ht="16.5" customHeight="1">
      <c r="A173" s="40"/>
      <c r="B173" s="41"/>
      <c r="C173" s="273" t="s">
        <v>79</v>
      </c>
      <c r="D173" s="273" t="s">
        <v>300</v>
      </c>
      <c r="E173" s="274" t="s">
        <v>2415</v>
      </c>
      <c r="F173" s="275" t="s">
        <v>2416</v>
      </c>
      <c r="G173" s="276" t="s">
        <v>753</v>
      </c>
      <c r="H173" s="277">
        <v>1</v>
      </c>
      <c r="I173" s="278"/>
      <c r="J173" s="279">
        <f>ROUND(I173*H173,2)</f>
        <v>0</v>
      </c>
      <c r="K173" s="280"/>
      <c r="L173" s="281"/>
      <c r="M173" s="282" t="s">
        <v>1</v>
      </c>
      <c r="N173" s="283" t="s">
        <v>44</v>
      </c>
      <c r="O173" s="93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1" t="s">
        <v>165</v>
      </c>
      <c r="AT173" s="231" t="s">
        <v>300</v>
      </c>
      <c r="AU173" s="231" t="s">
        <v>86</v>
      </c>
      <c r="AY173" s="19" t="s">
        <v>140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9" t="s">
        <v>86</v>
      </c>
      <c r="BK173" s="232">
        <f>ROUND(I173*H173,2)</f>
        <v>0</v>
      </c>
      <c r="BL173" s="19" t="s">
        <v>145</v>
      </c>
      <c r="BM173" s="231" t="s">
        <v>570</v>
      </c>
    </row>
    <row r="174" s="12" customFormat="1" ht="25.92" customHeight="1">
      <c r="A174" s="12"/>
      <c r="B174" s="205"/>
      <c r="C174" s="206"/>
      <c r="D174" s="207" t="s">
        <v>78</v>
      </c>
      <c r="E174" s="208" t="s">
        <v>1874</v>
      </c>
      <c r="F174" s="208" t="s">
        <v>2417</v>
      </c>
      <c r="G174" s="206"/>
      <c r="H174" s="206"/>
      <c r="I174" s="209"/>
      <c r="J174" s="210">
        <f>BK174</f>
        <v>0</v>
      </c>
      <c r="K174" s="206"/>
      <c r="L174" s="211"/>
      <c r="M174" s="212"/>
      <c r="N174" s="213"/>
      <c r="O174" s="213"/>
      <c r="P174" s="214">
        <f>SUM(P175:P180)</f>
        <v>0</v>
      </c>
      <c r="Q174" s="213"/>
      <c r="R174" s="214">
        <f>SUM(R175:R180)</f>
        <v>0</v>
      </c>
      <c r="S174" s="213"/>
      <c r="T174" s="215">
        <f>SUM(T175:T180)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6" t="s">
        <v>86</v>
      </c>
      <c r="AT174" s="217" t="s">
        <v>78</v>
      </c>
      <c r="AU174" s="217" t="s">
        <v>79</v>
      </c>
      <c r="AY174" s="216" t="s">
        <v>140</v>
      </c>
      <c r="BK174" s="218">
        <f>SUM(BK175:BK180)</f>
        <v>0</v>
      </c>
    </row>
    <row r="175" s="2" customFormat="1" ht="16.5" customHeight="1">
      <c r="A175" s="40"/>
      <c r="B175" s="41"/>
      <c r="C175" s="273" t="s">
        <v>79</v>
      </c>
      <c r="D175" s="273" t="s">
        <v>300</v>
      </c>
      <c r="E175" s="274" t="s">
        <v>2418</v>
      </c>
      <c r="F175" s="275" t="s">
        <v>2419</v>
      </c>
      <c r="G175" s="276" t="s">
        <v>320</v>
      </c>
      <c r="H175" s="277">
        <v>1300</v>
      </c>
      <c r="I175" s="278"/>
      <c r="J175" s="279">
        <f>ROUND(I175*H175,2)</f>
        <v>0</v>
      </c>
      <c r="K175" s="280"/>
      <c r="L175" s="281"/>
      <c r="M175" s="282" t="s">
        <v>1</v>
      </c>
      <c r="N175" s="283" t="s">
        <v>44</v>
      </c>
      <c r="O175" s="93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31" t="s">
        <v>165</v>
      </c>
      <c r="AT175" s="231" t="s">
        <v>300</v>
      </c>
      <c r="AU175" s="231" t="s">
        <v>86</v>
      </c>
      <c r="AY175" s="19" t="s">
        <v>140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9" t="s">
        <v>86</v>
      </c>
      <c r="BK175" s="232">
        <f>ROUND(I175*H175,2)</f>
        <v>0</v>
      </c>
      <c r="BL175" s="19" t="s">
        <v>145</v>
      </c>
      <c r="BM175" s="231" t="s">
        <v>584</v>
      </c>
    </row>
    <row r="176" s="2" customFormat="1" ht="16.5" customHeight="1">
      <c r="A176" s="40"/>
      <c r="B176" s="41"/>
      <c r="C176" s="273" t="s">
        <v>79</v>
      </c>
      <c r="D176" s="273" t="s">
        <v>300</v>
      </c>
      <c r="E176" s="274" t="s">
        <v>2420</v>
      </c>
      <c r="F176" s="275" t="s">
        <v>2421</v>
      </c>
      <c r="G176" s="276" t="s">
        <v>320</v>
      </c>
      <c r="H176" s="277">
        <v>1400</v>
      </c>
      <c r="I176" s="278"/>
      <c r="J176" s="279">
        <f>ROUND(I176*H176,2)</f>
        <v>0</v>
      </c>
      <c r="K176" s="280"/>
      <c r="L176" s="281"/>
      <c r="M176" s="282" t="s">
        <v>1</v>
      </c>
      <c r="N176" s="283" t="s">
        <v>44</v>
      </c>
      <c r="O176" s="93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31" t="s">
        <v>165</v>
      </c>
      <c r="AT176" s="231" t="s">
        <v>300</v>
      </c>
      <c r="AU176" s="231" t="s">
        <v>86</v>
      </c>
      <c r="AY176" s="19" t="s">
        <v>140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9" t="s">
        <v>86</v>
      </c>
      <c r="BK176" s="232">
        <f>ROUND(I176*H176,2)</f>
        <v>0</v>
      </c>
      <c r="BL176" s="19" t="s">
        <v>145</v>
      </c>
      <c r="BM176" s="231" t="s">
        <v>596</v>
      </c>
    </row>
    <row r="177" s="2" customFormat="1" ht="16.5" customHeight="1">
      <c r="A177" s="40"/>
      <c r="B177" s="41"/>
      <c r="C177" s="273" t="s">
        <v>79</v>
      </c>
      <c r="D177" s="273" t="s">
        <v>300</v>
      </c>
      <c r="E177" s="274" t="s">
        <v>2422</v>
      </c>
      <c r="F177" s="275" t="s">
        <v>2423</v>
      </c>
      <c r="G177" s="276" t="s">
        <v>320</v>
      </c>
      <c r="H177" s="277">
        <v>300</v>
      </c>
      <c r="I177" s="278"/>
      <c r="J177" s="279">
        <f>ROUND(I177*H177,2)</f>
        <v>0</v>
      </c>
      <c r="K177" s="280"/>
      <c r="L177" s="281"/>
      <c r="M177" s="282" t="s">
        <v>1</v>
      </c>
      <c r="N177" s="283" t="s">
        <v>44</v>
      </c>
      <c r="O177" s="93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31" t="s">
        <v>165</v>
      </c>
      <c r="AT177" s="231" t="s">
        <v>300</v>
      </c>
      <c r="AU177" s="231" t="s">
        <v>86</v>
      </c>
      <c r="AY177" s="19" t="s">
        <v>140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9" t="s">
        <v>86</v>
      </c>
      <c r="BK177" s="232">
        <f>ROUND(I177*H177,2)</f>
        <v>0</v>
      </c>
      <c r="BL177" s="19" t="s">
        <v>145</v>
      </c>
      <c r="BM177" s="231" t="s">
        <v>608</v>
      </c>
    </row>
    <row r="178" s="2" customFormat="1" ht="16.5" customHeight="1">
      <c r="A178" s="40"/>
      <c r="B178" s="41"/>
      <c r="C178" s="273" t="s">
        <v>79</v>
      </c>
      <c r="D178" s="273" t="s">
        <v>300</v>
      </c>
      <c r="E178" s="274" t="s">
        <v>2424</v>
      </c>
      <c r="F178" s="275" t="s">
        <v>2425</v>
      </c>
      <c r="G178" s="276" t="s">
        <v>320</v>
      </c>
      <c r="H178" s="277">
        <v>40</v>
      </c>
      <c r="I178" s="278"/>
      <c r="J178" s="279">
        <f>ROUND(I178*H178,2)</f>
        <v>0</v>
      </c>
      <c r="K178" s="280"/>
      <c r="L178" s="281"/>
      <c r="M178" s="282" t="s">
        <v>1</v>
      </c>
      <c r="N178" s="283" t="s">
        <v>44</v>
      </c>
      <c r="O178" s="93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31" t="s">
        <v>165</v>
      </c>
      <c r="AT178" s="231" t="s">
        <v>300</v>
      </c>
      <c r="AU178" s="231" t="s">
        <v>86</v>
      </c>
      <c r="AY178" s="19" t="s">
        <v>140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9" t="s">
        <v>86</v>
      </c>
      <c r="BK178" s="232">
        <f>ROUND(I178*H178,2)</f>
        <v>0</v>
      </c>
      <c r="BL178" s="19" t="s">
        <v>145</v>
      </c>
      <c r="BM178" s="231" t="s">
        <v>616</v>
      </c>
    </row>
    <row r="179" s="2" customFormat="1" ht="16.5" customHeight="1">
      <c r="A179" s="40"/>
      <c r="B179" s="41"/>
      <c r="C179" s="273" t="s">
        <v>79</v>
      </c>
      <c r="D179" s="273" t="s">
        <v>300</v>
      </c>
      <c r="E179" s="274" t="s">
        <v>2426</v>
      </c>
      <c r="F179" s="275" t="s">
        <v>2427</v>
      </c>
      <c r="G179" s="276" t="s">
        <v>320</v>
      </c>
      <c r="H179" s="277">
        <v>350</v>
      </c>
      <c r="I179" s="278"/>
      <c r="J179" s="279">
        <f>ROUND(I179*H179,2)</f>
        <v>0</v>
      </c>
      <c r="K179" s="280"/>
      <c r="L179" s="281"/>
      <c r="M179" s="282" t="s">
        <v>1</v>
      </c>
      <c r="N179" s="283" t="s">
        <v>44</v>
      </c>
      <c r="O179" s="93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31" t="s">
        <v>165</v>
      </c>
      <c r="AT179" s="231" t="s">
        <v>300</v>
      </c>
      <c r="AU179" s="231" t="s">
        <v>86</v>
      </c>
      <c r="AY179" s="19" t="s">
        <v>140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9" t="s">
        <v>86</v>
      </c>
      <c r="BK179" s="232">
        <f>ROUND(I179*H179,2)</f>
        <v>0</v>
      </c>
      <c r="BL179" s="19" t="s">
        <v>145</v>
      </c>
      <c r="BM179" s="231" t="s">
        <v>626</v>
      </c>
    </row>
    <row r="180" s="2" customFormat="1" ht="16.5" customHeight="1">
      <c r="A180" s="40"/>
      <c r="B180" s="41"/>
      <c r="C180" s="273" t="s">
        <v>79</v>
      </c>
      <c r="D180" s="273" t="s">
        <v>300</v>
      </c>
      <c r="E180" s="274" t="s">
        <v>2428</v>
      </c>
      <c r="F180" s="275" t="s">
        <v>2429</v>
      </c>
      <c r="G180" s="276" t="s">
        <v>320</v>
      </c>
      <c r="H180" s="277">
        <v>20</v>
      </c>
      <c r="I180" s="278"/>
      <c r="J180" s="279">
        <f>ROUND(I180*H180,2)</f>
        <v>0</v>
      </c>
      <c r="K180" s="280"/>
      <c r="L180" s="281"/>
      <c r="M180" s="282" t="s">
        <v>1</v>
      </c>
      <c r="N180" s="283" t="s">
        <v>44</v>
      </c>
      <c r="O180" s="93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31" t="s">
        <v>165</v>
      </c>
      <c r="AT180" s="231" t="s">
        <v>300</v>
      </c>
      <c r="AU180" s="231" t="s">
        <v>86</v>
      </c>
      <c r="AY180" s="19" t="s">
        <v>140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9" t="s">
        <v>86</v>
      </c>
      <c r="BK180" s="232">
        <f>ROUND(I180*H180,2)</f>
        <v>0</v>
      </c>
      <c r="BL180" s="19" t="s">
        <v>145</v>
      </c>
      <c r="BM180" s="231" t="s">
        <v>634</v>
      </c>
    </row>
    <row r="181" s="12" customFormat="1" ht="25.92" customHeight="1">
      <c r="A181" s="12"/>
      <c r="B181" s="205"/>
      <c r="C181" s="206"/>
      <c r="D181" s="207" t="s">
        <v>78</v>
      </c>
      <c r="E181" s="208" t="s">
        <v>1920</v>
      </c>
      <c r="F181" s="208" t="s">
        <v>2430</v>
      </c>
      <c r="G181" s="206"/>
      <c r="H181" s="206"/>
      <c r="I181" s="209"/>
      <c r="J181" s="210">
        <f>BK181</f>
        <v>0</v>
      </c>
      <c r="K181" s="206"/>
      <c r="L181" s="211"/>
      <c r="M181" s="212"/>
      <c r="N181" s="213"/>
      <c r="O181" s="213"/>
      <c r="P181" s="214">
        <f>SUM(P182:P188)</f>
        <v>0</v>
      </c>
      <c r="Q181" s="213"/>
      <c r="R181" s="214">
        <f>SUM(R182:R188)</f>
        <v>0</v>
      </c>
      <c r="S181" s="213"/>
      <c r="T181" s="215">
        <f>SUM(T182:T188)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6" t="s">
        <v>86</v>
      </c>
      <c r="AT181" s="217" t="s">
        <v>78</v>
      </c>
      <c r="AU181" s="217" t="s">
        <v>79</v>
      </c>
      <c r="AY181" s="216" t="s">
        <v>140</v>
      </c>
      <c r="BK181" s="218">
        <f>SUM(BK182:BK188)</f>
        <v>0</v>
      </c>
    </row>
    <row r="182" s="2" customFormat="1" ht="16.5" customHeight="1">
      <c r="A182" s="40"/>
      <c r="B182" s="41"/>
      <c r="C182" s="273" t="s">
        <v>79</v>
      </c>
      <c r="D182" s="273" t="s">
        <v>300</v>
      </c>
      <c r="E182" s="274" t="s">
        <v>2431</v>
      </c>
      <c r="F182" s="275" t="s">
        <v>2432</v>
      </c>
      <c r="G182" s="276" t="s">
        <v>320</v>
      </c>
      <c r="H182" s="277">
        <v>200</v>
      </c>
      <c r="I182" s="278"/>
      <c r="J182" s="279">
        <f>ROUND(I182*H182,2)</f>
        <v>0</v>
      </c>
      <c r="K182" s="280"/>
      <c r="L182" s="281"/>
      <c r="M182" s="282" t="s">
        <v>1</v>
      </c>
      <c r="N182" s="283" t="s">
        <v>44</v>
      </c>
      <c r="O182" s="93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1" t="s">
        <v>165</v>
      </c>
      <c r="AT182" s="231" t="s">
        <v>300</v>
      </c>
      <c r="AU182" s="231" t="s">
        <v>86</v>
      </c>
      <c r="AY182" s="19" t="s">
        <v>140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9" t="s">
        <v>86</v>
      </c>
      <c r="BK182" s="232">
        <f>ROUND(I182*H182,2)</f>
        <v>0</v>
      </c>
      <c r="BL182" s="19" t="s">
        <v>145</v>
      </c>
      <c r="BM182" s="231" t="s">
        <v>644</v>
      </c>
    </row>
    <row r="183" s="2" customFormat="1" ht="16.5" customHeight="1">
      <c r="A183" s="40"/>
      <c r="B183" s="41"/>
      <c r="C183" s="273" t="s">
        <v>79</v>
      </c>
      <c r="D183" s="273" t="s">
        <v>300</v>
      </c>
      <c r="E183" s="274" t="s">
        <v>2433</v>
      </c>
      <c r="F183" s="275" t="s">
        <v>2434</v>
      </c>
      <c r="G183" s="276" t="s">
        <v>320</v>
      </c>
      <c r="H183" s="277">
        <v>350</v>
      </c>
      <c r="I183" s="278"/>
      <c r="J183" s="279">
        <f>ROUND(I183*H183,2)</f>
        <v>0</v>
      </c>
      <c r="K183" s="280"/>
      <c r="L183" s="281"/>
      <c r="M183" s="282" t="s">
        <v>1</v>
      </c>
      <c r="N183" s="283" t="s">
        <v>44</v>
      </c>
      <c r="O183" s="93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1" t="s">
        <v>165</v>
      </c>
      <c r="AT183" s="231" t="s">
        <v>300</v>
      </c>
      <c r="AU183" s="231" t="s">
        <v>86</v>
      </c>
      <c r="AY183" s="19" t="s">
        <v>140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9" t="s">
        <v>86</v>
      </c>
      <c r="BK183" s="232">
        <f>ROUND(I183*H183,2)</f>
        <v>0</v>
      </c>
      <c r="BL183" s="19" t="s">
        <v>145</v>
      </c>
      <c r="BM183" s="231" t="s">
        <v>651</v>
      </c>
    </row>
    <row r="184" s="2" customFormat="1" ht="16.5" customHeight="1">
      <c r="A184" s="40"/>
      <c r="B184" s="41"/>
      <c r="C184" s="273" t="s">
        <v>79</v>
      </c>
      <c r="D184" s="273" t="s">
        <v>300</v>
      </c>
      <c r="E184" s="274" t="s">
        <v>2435</v>
      </c>
      <c r="F184" s="275" t="s">
        <v>2436</v>
      </c>
      <c r="G184" s="276" t="s">
        <v>2437</v>
      </c>
      <c r="H184" s="277">
        <v>1</v>
      </c>
      <c r="I184" s="278"/>
      <c r="J184" s="279">
        <f>ROUND(I184*H184,2)</f>
        <v>0</v>
      </c>
      <c r="K184" s="280"/>
      <c r="L184" s="281"/>
      <c r="M184" s="282" t="s">
        <v>1</v>
      </c>
      <c r="N184" s="283" t="s">
        <v>44</v>
      </c>
      <c r="O184" s="93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31" t="s">
        <v>165</v>
      </c>
      <c r="AT184" s="231" t="s">
        <v>300</v>
      </c>
      <c r="AU184" s="231" t="s">
        <v>86</v>
      </c>
      <c r="AY184" s="19" t="s">
        <v>140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9" t="s">
        <v>86</v>
      </c>
      <c r="BK184" s="232">
        <f>ROUND(I184*H184,2)</f>
        <v>0</v>
      </c>
      <c r="BL184" s="19" t="s">
        <v>145</v>
      </c>
      <c r="BM184" s="231" t="s">
        <v>659</v>
      </c>
    </row>
    <row r="185" s="2" customFormat="1" ht="16.5" customHeight="1">
      <c r="A185" s="40"/>
      <c r="B185" s="41"/>
      <c r="C185" s="273" t="s">
        <v>79</v>
      </c>
      <c r="D185" s="273" t="s">
        <v>300</v>
      </c>
      <c r="E185" s="274" t="s">
        <v>2438</v>
      </c>
      <c r="F185" s="275" t="s">
        <v>2439</v>
      </c>
      <c r="G185" s="276" t="s">
        <v>753</v>
      </c>
      <c r="H185" s="277">
        <v>76</v>
      </c>
      <c r="I185" s="278"/>
      <c r="J185" s="279">
        <f>ROUND(I185*H185,2)</f>
        <v>0</v>
      </c>
      <c r="K185" s="280"/>
      <c r="L185" s="281"/>
      <c r="M185" s="282" t="s">
        <v>1</v>
      </c>
      <c r="N185" s="283" t="s">
        <v>44</v>
      </c>
      <c r="O185" s="93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31" t="s">
        <v>165</v>
      </c>
      <c r="AT185" s="231" t="s">
        <v>300</v>
      </c>
      <c r="AU185" s="231" t="s">
        <v>86</v>
      </c>
      <c r="AY185" s="19" t="s">
        <v>140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9" t="s">
        <v>86</v>
      </c>
      <c r="BK185" s="232">
        <f>ROUND(I185*H185,2)</f>
        <v>0</v>
      </c>
      <c r="BL185" s="19" t="s">
        <v>145</v>
      </c>
      <c r="BM185" s="231" t="s">
        <v>667</v>
      </c>
    </row>
    <row r="186" s="2" customFormat="1" ht="16.5" customHeight="1">
      <c r="A186" s="40"/>
      <c r="B186" s="41"/>
      <c r="C186" s="273" t="s">
        <v>79</v>
      </c>
      <c r="D186" s="273" t="s">
        <v>300</v>
      </c>
      <c r="E186" s="274" t="s">
        <v>2440</v>
      </c>
      <c r="F186" s="275" t="s">
        <v>2441</v>
      </c>
      <c r="G186" s="276" t="s">
        <v>753</v>
      </c>
      <c r="H186" s="277">
        <v>2</v>
      </c>
      <c r="I186" s="278"/>
      <c r="J186" s="279">
        <f>ROUND(I186*H186,2)</f>
        <v>0</v>
      </c>
      <c r="K186" s="280"/>
      <c r="L186" s="281"/>
      <c r="M186" s="282" t="s">
        <v>1</v>
      </c>
      <c r="N186" s="283" t="s">
        <v>44</v>
      </c>
      <c r="O186" s="93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31" t="s">
        <v>165</v>
      </c>
      <c r="AT186" s="231" t="s">
        <v>300</v>
      </c>
      <c r="AU186" s="231" t="s">
        <v>86</v>
      </c>
      <c r="AY186" s="19" t="s">
        <v>140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9" t="s">
        <v>86</v>
      </c>
      <c r="BK186" s="232">
        <f>ROUND(I186*H186,2)</f>
        <v>0</v>
      </c>
      <c r="BL186" s="19" t="s">
        <v>145</v>
      </c>
      <c r="BM186" s="231" t="s">
        <v>677</v>
      </c>
    </row>
    <row r="187" s="2" customFormat="1" ht="16.5" customHeight="1">
      <c r="A187" s="40"/>
      <c r="B187" s="41"/>
      <c r="C187" s="273" t="s">
        <v>79</v>
      </c>
      <c r="D187" s="273" t="s">
        <v>300</v>
      </c>
      <c r="E187" s="274" t="s">
        <v>2442</v>
      </c>
      <c r="F187" s="275" t="s">
        <v>2443</v>
      </c>
      <c r="G187" s="276" t="s">
        <v>753</v>
      </c>
      <c r="H187" s="277">
        <v>1</v>
      </c>
      <c r="I187" s="278"/>
      <c r="J187" s="279">
        <f>ROUND(I187*H187,2)</f>
        <v>0</v>
      </c>
      <c r="K187" s="280"/>
      <c r="L187" s="281"/>
      <c r="M187" s="282" t="s">
        <v>1</v>
      </c>
      <c r="N187" s="283" t="s">
        <v>44</v>
      </c>
      <c r="O187" s="93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1" t="s">
        <v>165</v>
      </c>
      <c r="AT187" s="231" t="s">
        <v>300</v>
      </c>
      <c r="AU187" s="231" t="s">
        <v>86</v>
      </c>
      <c r="AY187" s="19" t="s">
        <v>140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9" t="s">
        <v>86</v>
      </c>
      <c r="BK187" s="232">
        <f>ROUND(I187*H187,2)</f>
        <v>0</v>
      </c>
      <c r="BL187" s="19" t="s">
        <v>145</v>
      </c>
      <c r="BM187" s="231" t="s">
        <v>687</v>
      </c>
    </row>
    <row r="188" s="2" customFormat="1" ht="16.5" customHeight="1">
      <c r="A188" s="40"/>
      <c r="B188" s="41"/>
      <c r="C188" s="273" t="s">
        <v>79</v>
      </c>
      <c r="D188" s="273" t="s">
        <v>300</v>
      </c>
      <c r="E188" s="274" t="s">
        <v>2444</v>
      </c>
      <c r="F188" s="275" t="s">
        <v>2445</v>
      </c>
      <c r="G188" s="276" t="s">
        <v>753</v>
      </c>
      <c r="H188" s="277">
        <v>37</v>
      </c>
      <c r="I188" s="278"/>
      <c r="J188" s="279">
        <f>ROUND(I188*H188,2)</f>
        <v>0</v>
      </c>
      <c r="K188" s="280"/>
      <c r="L188" s="281"/>
      <c r="M188" s="282" t="s">
        <v>1</v>
      </c>
      <c r="N188" s="283" t="s">
        <v>44</v>
      </c>
      <c r="O188" s="93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31" t="s">
        <v>165</v>
      </c>
      <c r="AT188" s="231" t="s">
        <v>300</v>
      </c>
      <c r="AU188" s="231" t="s">
        <v>86</v>
      </c>
      <c r="AY188" s="19" t="s">
        <v>140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9" t="s">
        <v>86</v>
      </c>
      <c r="BK188" s="232">
        <f>ROUND(I188*H188,2)</f>
        <v>0</v>
      </c>
      <c r="BL188" s="19" t="s">
        <v>145</v>
      </c>
      <c r="BM188" s="231" t="s">
        <v>695</v>
      </c>
    </row>
    <row r="189" s="12" customFormat="1" ht="25.92" customHeight="1">
      <c r="A189" s="12"/>
      <c r="B189" s="205"/>
      <c r="C189" s="206"/>
      <c r="D189" s="207" t="s">
        <v>78</v>
      </c>
      <c r="E189" s="208" t="s">
        <v>1934</v>
      </c>
      <c r="F189" s="208" t="s">
        <v>2446</v>
      </c>
      <c r="G189" s="206"/>
      <c r="H189" s="206"/>
      <c r="I189" s="209"/>
      <c r="J189" s="210">
        <f>BK189</f>
        <v>0</v>
      </c>
      <c r="K189" s="206"/>
      <c r="L189" s="211"/>
      <c r="M189" s="212"/>
      <c r="N189" s="213"/>
      <c r="O189" s="213"/>
      <c r="P189" s="214">
        <f>SUM(P190:P194)</f>
        <v>0</v>
      </c>
      <c r="Q189" s="213"/>
      <c r="R189" s="214">
        <f>SUM(R190:R194)</f>
        <v>0</v>
      </c>
      <c r="S189" s="213"/>
      <c r="T189" s="215">
        <f>SUM(T190:T194)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6" t="s">
        <v>86</v>
      </c>
      <c r="AT189" s="217" t="s">
        <v>78</v>
      </c>
      <c r="AU189" s="217" t="s">
        <v>79</v>
      </c>
      <c r="AY189" s="216" t="s">
        <v>140</v>
      </c>
      <c r="BK189" s="218">
        <f>SUM(BK190:BK194)</f>
        <v>0</v>
      </c>
    </row>
    <row r="190" s="2" customFormat="1" ht="16.5" customHeight="1">
      <c r="A190" s="40"/>
      <c r="B190" s="41"/>
      <c r="C190" s="273" t="s">
        <v>79</v>
      </c>
      <c r="D190" s="273" t="s">
        <v>300</v>
      </c>
      <c r="E190" s="274" t="s">
        <v>2447</v>
      </c>
      <c r="F190" s="275" t="s">
        <v>2448</v>
      </c>
      <c r="G190" s="276" t="s">
        <v>320</v>
      </c>
      <c r="H190" s="277">
        <v>20</v>
      </c>
      <c r="I190" s="278"/>
      <c r="J190" s="279">
        <f>ROUND(I190*H190,2)</f>
        <v>0</v>
      </c>
      <c r="K190" s="280"/>
      <c r="L190" s="281"/>
      <c r="M190" s="282" t="s">
        <v>1</v>
      </c>
      <c r="N190" s="283" t="s">
        <v>44</v>
      </c>
      <c r="O190" s="93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31" t="s">
        <v>165</v>
      </c>
      <c r="AT190" s="231" t="s">
        <v>300</v>
      </c>
      <c r="AU190" s="231" t="s">
        <v>86</v>
      </c>
      <c r="AY190" s="19" t="s">
        <v>140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9" t="s">
        <v>86</v>
      </c>
      <c r="BK190" s="232">
        <f>ROUND(I190*H190,2)</f>
        <v>0</v>
      </c>
      <c r="BL190" s="19" t="s">
        <v>145</v>
      </c>
      <c r="BM190" s="231" t="s">
        <v>704</v>
      </c>
    </row>
    <row r="191" s="2" customFormat="1" ht="16.5" customHeight="1">
      <c r="A191" s="40"/>
      <c r="B191" s="41"/>
      <c r="C191" s="273" t="s">
        <v>79</v>
      </c>
      <c r="D191" s="273" t="s">
        <v>300</v>
      </c>
      <c r="E191" s="274" t="s">
        <v>2449</v>
      </c>
      <c r="F191" s="275" t="s">
        <v>2450</v>
      </c>
      <c r="G191" s="276" t="s">
        <v>320</v>
      </c>
      <c r="H191" s="277">
        <v>15</v>
      </c>
      <c r="I191" s="278"/>
      <c r="J191" s="279">
        <f>ROUND(I191*H191,2)</f>
        <v>0</v>
      </c>
      <c r="K191" s="280"/>
      <c r="L191" s="281"/>
      <c r="M191" s="282" t="s">
        <v>1</v>
      </c>
      <c r="N191" s="283" t="s">
        <v>44</v>
      </c>
      <c r="O191" s="93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31" t="s">
        <v>165</v>
      </c>
      <c r="AT191" s="231" t="s">
        <v>300</v>
      </c>
      <c r="AU191" s="231" t="s">
        <v>86</v>
      </c>
      <c r="AY191" s="19" t="s">
        <v>140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9" t="s">
        <v>86</v>
      </c>
      <c r="BK191" s="232">
        <f>ROUND(I191*H191,2)</f>
        <v>0</v>
      </c>
      <c r="BL191" s="19" t="s">
        <v>145</v>
      </c>
      <c r="BM191" s="231" t="s">
        <v>714</v>
      </c>
    </row>
    <row r="192" s="2" customFormat="1" ht="16.5" customHeight="1">
      <c r="A192" s="40"/>
      <c r="B192" s="41"/>
      <c r="C192" s="273" t="s">
        <v>79</v>
      </c>
      <c r="D192" s="273" t="s">
        <v>300</v>
      </c>
      <c r="E192" s="274" t="s">
        <v>2451</v>
      </c>
      <c r="F192" s="275" t="s">
        <v>2452</v>
      </c>
      <c r="G192" s="276" t="s">
        <v>320</v>
      </c>
      <c r="H192" s="277">
        <v>20</v>
      </c>
      <c r="I192" s="278"/>
      <c r="J192" s="279">
        <f>ROUND(I192*H192,2)</f>
        <v>0</v>
      </c>
      <c r="K192" s="280"/>
      <c r="L192" s="281"/>
      <c r="M192" s="282" t="s">
        <v>1</v>
      </c>
      <c r="N192" s="283" t="s">
        <v>44</v>
      </c>
      <c r="O192" s="93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31" t="s">
        <v>165</v>
      </c>
      <c r="AT192" s="231" t="s">
        <v>300</v>
      </c>
      <c r="AU192" s="231" t="s">
        <v>86</v>
      </c>
      <c r="AY192" s="19" t="s">
        <v>140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9" t="s">
        <v>86</v>
      </c>
      <c r="BK192" s="232">
        <f>ROUND(I192*H192,2)</f>
        <v>0</v>
      </c>
      <c r="BL192" s="19" t="s">
        <v>145</v>
      </c>
      <c r="BM192" s="231" t="s">
        <v>724</v>
      </c>
    </row>
    <row r="193" s="2" customFormat="1" ht="16.5" customHeight="1">
      <c r="A193" s="40"/>
      <c r="B193" s="41"/>
      <c r="C193" s="273" t="s">
        <v>79</v>
      </c>
      <c r="D193" s="273" t="s">
        <v>300</v>
      </c>
      <c r="E193" s="274" t="s">
        <v>2453</v>
      </c>
      <c r="F193" s="275" t="s">
        <v>2454</v>
      </c>
      <c r="G193" s="276" t="s">
        <v>320</v>
      </c>
      <c r="H193" s="277">
        <v>20</v>
      </c>
      <c r="I193" s="278"/>
      <c r="J193" s="279">
        <f>ROUND(I193*H193,2)</f>
        <v>0</v>
      </c>
      <c r="K193" s="280"/>
      <c r="L193" s="281"/>
      <c r="M193" s="282" t="s">
        <v>1</v>
      </c>
      <c r="N193" s="283" t="s">
        <v>44</v>
      </c>
      <c r="O193" s="93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31" t="s">
        <v>165</v>
      </c>
      <c r="AT193" s="231" t="s">
        <v>300</v>
      </c>
      <c r="AU193" s="231" t="s">
        <v>86</v>
      </c>
      <c r="AY193" s="19" t="s">
        <v>140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9" t="s">
        <v>86</v>
      </c>
      <c r="BK193" s="232">
        <f>ROUND(I193*H193,2)</f>
        <v>0</v>
      </c>
      <c r="BL193" s="19" t="s">
        <v>145</v>
      </c>
      <c r="BM193" s="231" t="s">
        <v>734</v>
      </c>
    </row>
    <row r="194" s="2" customFormat="1" ht="16.5" customHeight="1">
      <c r="A194" s="40"/>
      <c r="B194" s="41"/>
      <c r="C194" s="273" t="s">
        <v>79</v>
      </c>
      <c r="D194" s="273" t="s">
        <v>300</v>
      </c>
      <c r="E194" s="274" t="s">
        <v>2455</v>
      </c>
      <c r="F194" s="275" t="s">
        <v>2456</v>
      </c>
      <c r="G194" s="276" t="s">
        <v>753</v>
      </c>
      <c r="H194" s="277">
        <v>65</v>
      </c>
      <c r="I194" s="278"/>
      <c r="J194" s="279">
        <f>ROUND(I194*H194,2)</f>
        <v>0</v>
      </c>
      <c r="K194" s="280"/>
      <c r="L194" s="281"/>
      <c r="M194" s="282" t="s">
        <v>1</v>
      </c>
      <c r="N194" s="283" t="s">
        <v>44</v>
      </c>
      <c r="O194" s="93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1" t="s">
        <v>165</v>
      </c>
      <c r="AT194" s="231" t="s">
        <v>300</v>
      </c>
      <c r="AU194" s="231" t="s">
        <v>86</v>
      </c>
      <c r="AY194" s="19" t="s">
        <v>140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9" t="s">
        <v>86</v>
      </c>
      <c r="BK194" s="232">
        <f>ROUND(I194*H194,2)</f>
        <v>0</v>
      </c>
      <c r="BL194" s="19" t="s">
        <v>145</v>
      </c>
      <c r="BM194" s="231" t="s">
        <v>745</v>
      </c>
    </row>
    <row r="195" s="12" customFormat="1" ht="25.92" customHeight="1">
      <c r="A195" s="12"/>
      <c r="B195" s="205"/>
      <c r="C195" s="206"/>
      <c r="D195" s="207" t="s">
        <v>78</v>
      </c>
      <c r="E195" s="208" t="s">
        <v>1995</v>
      </c>
      <c r="F195" s="208" t="s">
        <v>2457</v>
      </c>
      <c r="G195" s="206"/>
      <c r="H195" s="206"/>
      <c r="I195" s="209"/>
      <c r="J195" s="210">
        <f>BK195</f>
        <v>0</v>
      </c>
      <c r="K195" s="206"/>
      <c r="L195" s="211"/>
      <c r="M195" s="212"/>
      <c r="N195" s="213"/>
      <c r="O195" s="213"/>
      <c r="P195" s="214">
        <f>SUM(P196:P209)</f>
        <v>0</v>
      </c>
      <c r="Q195" s="213"/>
      <c r="R195" s="214">
        <f>SUM(R196:R209)</f>
        <v>0</v>
      </c>
      <c r="S195" s="213"/>
      <c r="T195" s="215">
        <f>SUM(T196:T209)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6" t="s">
        <v>86</v>
      </c>
      <c r="AT195" s="217" t="s">
        <v>78</v>
      </c>
      <c r="AU195" s="217" t="s">
        <v>79</v>
      </c>
      <c r="AY195" s="216" t="s">
        <v>140</v>
      </c>
      <c r="BK195" s="218">
        <f>SUM(BK196:BK209)</f>
        <v>0</v>
      </c>
    </row>
    <row r="196" s="2" customFormat="1" ht="16.5" customHeight="1">
      <c r="A196" s="40"/>
      <c r="B196" s="41"/>
      <c r="C196" s="273" t="s">
        <v>79</v>
      </c>
      <c r="D196" s="273" t="s">
        <v>300</v>
      </c>
      <c r="E196" s="274" t="s">
        <v>2458</v>
      </c>
      <c r="F196" s="275" t="s">
        <v>2459</v>
      </c>
      <c r="G196" s="276" t="s">
        <v>753</v>
      </c>
      <c r="H196" s="277">
        <v>520</v>
      </c>
      <c r="I196" s="278"/>
      <c r="J196" s="279">
        <f>ROUND(I196*H196,2)</f>
        <v>0</v>
      </c>
      <c r="K196" s="280"/>
      <c r="L196" s="281"/>
      <c r="M196" s="282" t="s">
        <v>1</v>
      </c>
      <c r="N196" s="283" t="s">
        <v>44</v>
      </c>
      <c r="O196" s="93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1" t="s">
        <v>165</v>
      </c>
      <c r="AT196" s="231" t="s">
        <v>300</v>
      </c>
      <c r="AU196" s="231" t="s">
        <v>86</v>
      </c>
      <c r="AY196" s="19" t="s">
        <v>140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9" t="s">
        <v>86</v>
      </c>
      <c r="BK196" s="232">
        <f>ROUND(I196*H196,2)</f>
        <v>0</v>
      </c>
      <c r="BL196" s="19" t="s">
        <v>145</v>
      </c>
      <c r="BM196" s="231" t="s">
        <v>755</v>
      </c>
    </row>
    <row r="197" s="2" customFormat="1" ht="16.5" customHeight="1">
      <c r="A197" s="40"/>
      <c r="B197" s="41"/>
      <c r="C197" s="273" t="s">
        <v>79</v>
      </c>
      <c r="D197" s="273" t="s">
        <v>300</v>
      </c>
      <c r="E197" s="274" t="s">
        <v>2460</v>
      </c>
      <c r="F197" s="275" t="s">
        <v>2461</v>
      </c>
      <c r="G197" s="276" t="s">
        <v>753</v>
      </c>
      <c r="H197" s="277">
        <v>80</v>
      </c>
      <c r="I197" s="278"/>
      <c r="J197" s="279">
        <f>ROUND(I197*H197,2)</f>
        <v>0</v>
      </c>
      <c r="K197" s="280"/>
      <c r="L197" s="281"/>
      <c r="M197" s="282" t="s">
        <v>1</v>
      </c>
      <c r="N197" s="283" t="s">
        <v>44</v>
      </c>
      <c r="O197" s="93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31" t="s">
        <v>165</v>
      </c>
      <c r="AT197" s="231" t="s">
        <v>300</v>
      </c>
      <c r="AU197" s="231" t="s">
        <v>86</v>
      </c>
      <c r="AY197" s="19" t="s">
        <v>140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9" t="s">
        <v>86</v>
      </c>
      <c r="BK197" s="232">
        <f>ROUND(I197*H197,2)</f>
        <v>0</v>
      </c>
      <c r="BL197" s="19" t="s">
        <v>145</v>
      </c>
      <c r="BM197" s="231" t="s">
        <v>766</v>
      </c>
    </row>
    <row r="198" s="2" customFormat="1" ht="16.5" customHeight="1">
      <c r="A198" s="40"/>
      <c r="B198" s="41"/>
      <c r="C198" s="273" t="s">
        <v>79</v>
      </c>
      <c r="D198" s="273" t="s">
        <v>300</v>
      </c>
      <c r="E198" s="274" t="s">
        <v>2462</v>
      </c>
      <c r="F198" s="275" t="s">
        <v>2463</v>
      </c>
      <c r="G198" s="276" t="s">
        <v>753</v>
      </c>
      <c r="H198" s="277">
        <v>80</v>
      </c>
      <c r="I198" s="278"/>
      <c r="J198" s="279">
        <f>ROUND(I198*H198,2)</f>
        <v>0</v>
      </c>
      <c r="K198" s="280"/>
      <c r="L198" s="281"/>
      <c r="M198" s="282" t="s">
        <v>1</v>
      </c>
      <c r="N198" s="283" t="s">
        <v>44</v>
      </c>
      <c r="O198" s="93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1" t="s">
        <v>165</v>
      </c>
      <c r="AT198" s="231" t="s">
        <v>300</v>
      </c>
      <c r="AU198" s="231" t="s">
        <v>86</v>
      </c>
      <c r="AY198" s="19" t="s">
        <v>140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9" t="s">
        <v>86</v>
      </c>
      <c r="BK198" s="232">
        <f>ROUND(I198*H198,2)</f>
        <v>0</v>
      </c>
      <c r="BL198" s="19" t="s">
        <v>145</v>
      </c>
      <c r="BM198" s="231" t="s">
        <v>778</v>
      </c>
    </row>
    <row r="199" s="2" customFormat="1" ht="16.5" customHeight="1">
      <c r="A199" s="40"/>
      <c r="B199" s="41"/>
      <c r="C199" s="273" t="s">
        <v>79</v>
      </c>
      <c r="D199" s="273" t="s">
        <v>300</v>
      </c>
      <c r="E199" s="274" t="s">
        <v>2464</v>
      </c>
      <c r="F199" s="275" t="s">
        <v>2465</v>
      </c>
      <c r="G199" s="276" t="s">
        <v>753</v>
      </c>
      <c r="H199" s="277">
        <v>12</v>
      </c>
      <c r="I199" s="278"/>
      <c r="J199" s="279">
        <f>ROUND(I199*H199,2)</f>
        <v>0</v>
      </c>
      <c r="K199" s="280"/>
      <c r="L199" s="281"/>
      <c r="M199" s="282" t="s">
        <v>1</v>
      </c>
      <c r="N199" s="283" t="s">
        <v>44</v>
      </c>
      <c r="O199" s="93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31" t="s">
        <v>165</v>
      </c>
      <c r="AT199" s="231" t="s">
        <v>300</v>
      </c>
      <c r="AU199" s="231" t="s">
        <v>86</v>
      </c>
      <c r="AY199" s="19" t="s">
        <v>140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9" t="s">
        <v>86</v>
      </c>
      <c r="BK199" s="232">
        <f>ROUND(I199*H199,2)</f>
        <v>0</v>
      </c>
      <c r="BL199" s="19" t="s">
        <v>145</v>
      </c>
      <c r="BM199" s="231" t="s">
        <v>786</v>
      </c>
    </row>
    <row r="200" s="2" customFormat="1" ht="16.5" customHeight="1">
      <c r="A200" s="40"/>
      <c r="B200" s="41"/>
      <c r="C200" s="273" t="s">
        <v>79</v>
      </c>
      <c r="D200" s="273" t="s">
        <v>300</v>
      </c>
      <c r="E200" s="274" t="s">
        <v>2466</v>
      </c>
      <c r="F200" s="275" t="s">
        <v>2467</v>
      </c>
      <c r="G200" s="276" t="s">
        <v>753</v>
      </c>
      <c r="H200" s="277">
        <v>1</v>
      </c>
      <c r="I200" s="278"/>
      <c r="J200" s="279">
        <f>ROUND(I200*H200,2)</f>
        <v>0</v>
      </c>
      <c r="K200" s="280"/>
      <c r="L200" s="281"/>
      <c r="M200" s="282" t="s">
        <v>1</v>
      </c>
      <c r="N200" s="283" t="s">
        <v>44</v>
      </c>
      <c r="O200" s="93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31" t="s">
        <v>165</v>
      </c>
      <c r="AT200" s="231" t="s">
        <v>300</v>
      </c>
      <c r="AU200" s="231" t="s">
        <v>86</v>
      </c>
      <c r="AY200" s="19" t="s">
        <v>140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9" t="s">
        <v>86</v>
      </c>
      <c r="BK200" s="232">
        <f>ROUND(I200*H200,2)</f>
        <v>0</v>
      </c>
      <c r="BL200" s="19" t="s">
        <v>145</v>
      </c>
      <c r="BM200" s="231" t="s">
        <v>796</v>
      </c>
    </row>
    <row r="201" s="2" customFormat="1" ht="16.5" customHeight="1">
      <c r="A201" s="40"/>
      <c r="B201" s="41"/>
      <c r="C201" s="273" t="s">
        <v>79</v>
      </c>
      <c r="D201" s="273" t="s">
        <v>300</v>
      </c>
      <c r="E201" s="274" t="s">
        <v>2468</v>
      </c>
      <c r="F201" s="275" t="s">
        <v>2469</v>
      </c>
      <c r="G201" s="276" t="s">
        <v>753</v>
      </c>
      <c r="H201" s="277">
        <v>1</v>
      </c>
      <c r="I201" s="278"/>
      <c r="J201" s="279">
        <f>ROUND(I201*H201,2)</f>
        <v>0</v>
      </c>
      <c r="K201" s="280"/>
      <c r="L201" s="281"/>
      <c r="M201" s="282" t="s">
        <v>1</v>
      </c>
      <c r="N201" s="283" t="s">
        <v>44</v>
      </c>
      <c r="O201" s="93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31" t="s">
        <v>165</v>
      </c>
      <c r="AT201" s="231" t="s">
        <v>300</v>
      </c>
      <c r="AU201" s="231" t="s">
        <v>86</v>
      </c>
      <c r="AY201" s="19" t="s">
        <v>140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9" t="s">
        <v>86</v>
      </c>
      <c r="BK201" s="232">
        <f>ROUND(I201*H201,2)</f>
        <v>0</v>
      </c>
      <c r="BL201" s="19" t="s">
        <v>145</v>
      </c>
      <c r="BM201" s="231" t="s">
        <v>807</v>
      </c>
    </row>
    <row r="202" s="2" customFormat="1" ht="16.5" customHeight="1">
      <c r="A202" s="40"/>
      <c r="B202" s="41"/>
      <c r="C202" s="273" t="s">
        <v>79</v>
      </c>
      <c r="D202" s="273" t="s">
        <v>300</v>
      </c>
      <c r="E202" s="274" t="s">
        <v>2470</v>
      </c>
      <c r="F202" s="275" t="s">
        <v>2471</v>
      </c>
      <c r="G202" s="276" t="s">
        <v>753</v>
      </c>
      <c r="H202" s="277">
        <v>13</v>
      </c>
      <c r="I202" s="278"/>
      <c r="J202" s="279">
        <f>ROUND(I202*H202,2)</f>
        <v>0</v>
      </c>
      <c r="K202" s="280"/>
      <c r="L202" s="281"/>
      <c r="M202" s="282" t="s">
        <v>1</v>
      </c>
      <c r="N202" s="283" t="s">
        <v>44</v>
      </c>
      <c r="O202" s="93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31" t="s">
        <v>165</v>
      </c>
      <c r="AT202" s="231" t="s">
        <v>300</v>
      </c>
      <c r="AU202" s="231" t="s">
        <v>86</v>
      </c>
      <c r="AY202" s="19" t="s">
        <v>140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9" t="s">
        <v>86</v>
      </c>
      <c r="BK202" s="232">
        <f>ROUND(I202*H202,2)</f>
        <v>0</v>
      </c>
      <c r="BL202" s="19" t="s">
        <v>145</v>
      </c>
      <c r="BM202" s="231" t="s">
        <v>815</v>
      </c>
    </row>
    <row r="203" s="2" customFormat="1" ht="16.5" customHeight="1">
      <c r="A203" s="40"/>
      <c r="B203" s="41"/>
      <c r="C203" s="273" t="s">
        <v>79</v>
      </c>
      <c r="D203" s="273" t="s">
        <v>300</v>
      </c>
      <c r="E203" s="274" t="s">
        <v>2472</v>
      </c>
      <c r="F203" s="275" t="s">
        <v>2473</v>
      </c>
      <c r="G203" s="276" t="s">
        <v>753</v>
      </c>
      <c r="H203" s="277">
        <v>10</v>
      </c>
      <c r="I203" s="278"/>
      <c r="J203" s="279">
        <f>ROUND(I203*H203,2)</f>
        <v>0</v>
      </c>
      <c r="K203" s="280"/>
      <c r="L203" s="281"/>
      <c r="M203" s="282" t="s">
        <v>1</v>
      </c>
      <c r="N203" s="283" t="s">
        <v>44</v>
      </c>
      <c r="O203" s="93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31" t="s">
        <v>165</v>
      </c>
      <c r="AT203" s="231" t="s">
        <v>300</v>
      </c>
      <c r="AU203" s="231" t="s">
        <v>86</v>
      </c>
      <c r="AY203" s="19" t="s">
        <v>140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9" t="s">
        <v>86</v>
      </c>
      <c r="BK203" s="232">
        <f>ROUND(I203*H203,2)</f>
        <v>0</v>
      </c>
      <c r="BL203" s="19" t="s">
        <v>145</v>
      </c>
      <c r="BM203" s="231" t="s">
        <v>823</v>
      </c>
    </row>
    <row r="204" s="2" customFormat="1" ht="16.5" customHeight="1">
      <c r="A204" s="40"/>
      <c r="B204" s="41"/>
      <c r="C204" s="273" t="s">
        <v>79</v>
      </c>
      <c r="D204" s="273" t="s">
        <v>300</v>
      </c>
      <c r="E204" s="274" t="s">
        <v>2474</v>
      </c>
      <c r="F204" s="275" t="s">
        <v>2475</v>
      </c>
      <c r="G204" s="276" t="s">
        <v>320</v>
      </c>
      <c r="H204" s="277">
        <v>150</v>
      </c>
      <c r="I204" s="278"/>
      <c r="J204" s="279">
        <f>ROUND(I204*H204,2)</f>
        <v>0</v>
      </c>
      <c r="K204" s="280"/>
      <c r="L204" s="281"/>
      <c r="M204" s="282" t="s">
        <v>1</v>
      </c>
      <c r="N204" s="283" t="s">
        <v>44</v>
      </c>
      <c r="O204" s="93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31" t="s">
        <v>165</v>
      </c>
      <c r="AT204" s="231" t="s">
        <v>300</v>
      </c>
      <c r="AU204" s="231" t="s">
        <v>86</v>
      </c>
      <c r="AY204" s="19" t="s">
        <v>140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9" t="s">
        <v>86</v>
      </c>
      <c r="BK204" s="232">
        <f>ROUND(I204*H204,2)</f>
        <v>0</v>
      </c>
      <c r="BL204" s="19" t="s">
        <v>145</v>
      </c>
      <c r="BM204" s="231" t="s">
        <v>831</v>
      </c>
    </row>
    <row r="205" s="2" customFormat="1" ht="16.5" customHeight="1">
      <c r="A205" s="40"/>
      <c r="B205" s="41"/>
      <c r="C205" s="273" t="s">
        <v>79</v>
      </c>
      <c r="D205" s="273" t="s">
        <v>300</v>
      </c>
      <c r="E205" s="274" t="s">
        <v>2476</v>
      </c>
      <c r="F205" s="275" t="s">
        <v>2477</v>
      </c>
      <c r="G205" s="276" t="s">
        <v>320</v>
      </c>
      <c r="H205" s="277">
        <v>150</v>
      </c>
      <c r="I205" s="278"/>
      <c r="J205" s="279">
        <f>ROUND(I205*H205,2)</f>
        <v>0</v>
      </c>
      <c r="K205" s="280"/>
      <c r="L205" s="281"/>
      <c r="M205" s="282" t="s">
        <v>1</v>
      </c>
      <c r="N205" s="283" t="s">
        <v>44</v>
      </c>
      <c r="O205" s="93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31" t="s">
        <v>165</v>
      </c>
      <c r="AT205" s="231" t="s">
        <v>300</v>
      </c>
      <c r="AU205" s="231" t="s">
        <v>86</v>
      </c>
      <c r="AY205" s="19" t="s">
        <v>140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9" t="s">
        <v>86</v>
      </c>
      <c r="BK205" s="232">
        <f>ROUND(I205*H205,2)</f>
        <v>0</v>
      </c>
      <c r="BL205" s="19" t="s">
        <v>145</v>
      </c>
      <c r="BM205" s="231" t="s">
        <v>840</v>
      </c>
    </row>
    <row r="206" s="2" customFormat="1" ht="16.5" customHeight="1">
      <c r="A206" s="40"/>
      <c r="B206" s="41"/>
      <c r="C206" s="273" t="s">
        <v>79</v>
      </c>
      <c r="D206" s="273" t="s">
        <v>300</v>
      </c>
      <c r="E206" s="274" t="s">
        <v>2478</v>
      </c>
      <c r="F206" s="275" t="s">
        <v>2479</v>
      </c>
      <c r="G206" s="276" t="s">
        <v>753</v>
      </c>
      <c r="H206" s="277">
        <v>1</v>
      </c>
      <c r="I206" s="278"/>
      <c r="J206" s="279">
        <f>ROUND(I206*H206,2)</f>
        <v>0</v>
      </c>
      <c r="K206" s="280"/>
      <c r="L206" s="281"/>
      <c r="M206" s="282" t="s">
        <v>1</v>
      </c>
      <c r="N206" s="283" t="s">
        <v>44</v>
      </c>
      <c r="O206" s="93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1" t="s">
        <v>165</v>
      </c>
      <c r="AT206" s="231" t="s">
        <v>300</v>
      </c>
      <c r="AU206" s="231" t="s">
        <v>86</v>
      </c>
      <c r="AY206" s="19" t="s">
        <v>140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9" t="s">
        <v>86</v>
      </c>
      <c r="BK206" s="232">
        <f>ROUND(I206*H206,2)</f>
        <v>0</v>
      </c>
      <c r="BL206" s="19" t="s">
        <v>145</v>
      </c>
      <c r="BM206" s="231" t="s">
        <v>848</v>
      </c>
    </row>
    <row r="207" s="2" customFormat="1" ht="16.5" customHeight="1">
      <c r="A207" s="40"/>
      <c r="B207" s="41"/>
      <c r="C207" s="273" t="s">
        <v>79</v>
      </c>
      <c r="D207" s="273" t="s">
        <v>300</v>
      </c>
      <c r="E207" s="274" t="s">
        <v>2480</v>
      </c>
      <c r="F207" s="275" t="s">
        <v>2481</v>
      </c>
      <c r="G207" s="276" t="s">
        <v>753</v>
      </c>
      <c r="H207" s="277">
        <v>4</v>
      </c>
      <c r="I207" s="278"/>
      <c r="J207" s="279">
        <f>ROUND(I207*H207,2)</f>
        <v>0</v>
      </c>
      <c r="K207" s="280"/>
      <c r="L207" s="281"/>
      <c r="M207" s="282" t="s">
        <v>1</v>
      </c>
      <c r="N207" s="283" t="s">
        <v>44</v>
      </c>
      <c r="O207" s="93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31" t="s">
        <v>165</v>
      </c>
      <c r="AT207" s="231" t="s">
        <v>300</v>
      </c>
      <c r="AU207" s="231" t="s">
        <v>86</v>
      </c>
      <c r="AY207" s="19" t="s">
        <v>140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9" t="s">
        <v>86</v>
      </c>
      <c r="BK207" s="232">
        <f>ROUND(I207*H207,2)</f>
        <v>0</v>
      </c>
      <c r="BL207" s="19" t="s">
        <v>145</v>
      </c>
      <c r="BM207" s="231" t="s">
        <v>856</v>
      </c>
    </row>
    <row r="208" s="2" customFormat="1" ht="16.5" customHeight="1">
      <c r="A208" s="40"/>
      <c r="B208" s="41"/>
      <c r="C208" s="273" t="s">
        <v>79</v>
      </c>
      <c r="D208" s="273" t="s">
        <v>300</v>
      </c>
      <c r="E208" s="274" t="s">
        <v>2482</v>
      </c>
      <c r="F208" s="275" t="s">
        <v>2483</v>
      </c>
      <c r="G208" s="276" t="s">
        <v>753</v>
      </c>
      <c r="H208" s="277">
        <v>2</v>
      </c>
      <c r="I208" s="278"/>
      <c r="J208" s="279">
        <f>ROUND(I208*H208,2)</f>
        <v>0</v>
      </c>
      <c r="K208" s="280"/>
      <c r="L208" s="281"/>
      <c r="M208" s="282" t="s">
        <v>1</v>
      </c>
      <c r="N208" s="283" t="s">
        <v>44</v>
      </c>
      <c r="O208" s="93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1" t="s">
        <v>165</v>
      </c>
      <c r="AT208" s="231" t="s">
        <v>300</v>
      </c>
      <c r="AU208" s="231" t="s">
        <v>86</v>
      </c>
      <c r="AY208" s="19" t="s">
        <v>140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9" t="s">
        <v>86</v>
      </c>
      <c r="BK208" s="232">
        <f>ROUND(I208*H208,2)</f>
        <v>0</v>
      </c>
      <c r="BL208" s="19" t="s">
        <v>145</v>
      </c>
      <c r="BM208" s="231" t="s">
        <v>864</v>
      </c>
    </row>
    <row r="209" s="2" customFormat="1" ht="16.5" customHeight="1">
      <c r="A209" s="40"/>
      <c r="B209" s="41"/>
      <c r="C209" s="273" t="s">
        <v>79</v>
      </c>
      <c r="D209" s="273" t="s">
        <v>300</v>
      </c>
      <c r="E209" s="274" t="s">
        <v>2484</v>
      </c>
      <c r="F209" s="275" t="s">
        <v>2485</v>
      </c>
      <c r="G209" s="276" t="s">
        <v>320</v>
      </c>
      <c r="H209" s="277">
        <v>100</v>
      </c>
      <c r="I209" s="278"/>
      <c r="J209" s="279">
        <f>ROUND(I209*H209,2)</f>
        <v>0</v>
      </c>
      <c r="K209" s="280"/>
      <c r="L209" s="281"/>
      <c r="M209" s="282" t="s">
        <v>1</v>
      </c>
      <c r="N209" s="283" t="s">
        <v>44</v>
      </c>
      <c r="O209" s="93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31" t="s">
        <v>165</v>
      </c>
      <c r="AT209" s="231" t="s">
        <v>300</v>
      </c>
      <c r="AU209" s="231" t="s">
        <v>86</v>
      </c>
      <c r="AY209" s="19" t="s">
        <v>140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9" t="s">
        <v>86</v>
      </c>
      <c r="BK209" s="232">
        <f>ROUND(I209*H209,2)</f>
        <v>0</v>
      </c>
      <c r="BL209" s="19" t="s">
        <v>145</v>
      </c>
      <c r="BM209" s="231" t="s">
        <v>872</v>
      </c>
    </row>
    <row r="210" s="12" customFormat="1" ht="25.92" customHeight="1">
      <c r="A210" s="12"/>
      <c r="B210" s="205"/>
      <c r="C210" s="206"/>
      <c r="D210" s="207" t="s">
        <v>78</v>
      </c>
      <c r="E210" s="208" t="s">
        <v>2022</v>
      </c>
      <c r="F210" s="208" t="s">
        <v>2486</v>
      </c>
      <c r="G210" s="206"/>
      <c r="H210" s="206"/>
      <c r="I210" s="209"/>
      <c r="J210" s="210">
        <f>BK210</f>
        <v>0</v>
      </c>
      <c r="K210" s="206"/>
      <c r="L210" s="211"/>
      <c r="M210" s="212"/>
      <c r="N210" s="213"/>
      <c r="O210" s="213"/>
      <c r="P210" s="214">
        <f>SUM(P211:P214)</f>
        <v>0</v>
      </c>
      <c r="Q210" s="213"/>
      <c r="R210" s="214">
        <f>SUM(R211:R214)</f>
        <v>0</v>
      </c>
      <c r="S210" s="213"/>
      <c r="T210" s="215">
        <f>SUM(T211:T214)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6" t="s">
        <v>86</v>
      </c>
      <c r="AT210" s="217" t="s">
        <v>78</v>
      </c>
      <c r="AU210" s="217" t="s">
        <v>79</v>
      </c>
      <c r="AY210" s="216" t="s">
        <v>140</v>
      </c>
      <c r="BK210" s="218">
        <f>SUM(BK211:BK214)</f>
        <v>0</v>
      </c>
    </row>
    <row r="211" s="2" customFormat="1" ht="16.5" customHeight="1">
      <c r="A211" s="40"/>
      <c r="B211" s="41"/>
      <c r="C211" s="273" t="s">
        <v>79</v>
      </c>
      <c r="D211" s="273" t="s">
        <v>300</v>
      </c>
      <c r="E211" s="274" t="s">
        <v>2487</v>
      </c>
      <c r="F211" s="275" t="s">
        <v>2488</v>
      </c>
      <c r="G211" s="276" t="s">
        <v>2489</v>
      </c>
      <c r="H211" s="277">
        <v>200</v>
      </c>
      <c r="I211" s="278"/>
      <c r="J211" s="279">
        <f>ROUND(I211*H211,2)</f>
        <v>0</v>
      </c>
      <c r="K211" s="280"/>
      <c r="L211" s="281"/>
      <c r="M211" s="282" t="s">
        <v>1</v>
      </c>
      <c r="N211" s="283" t="s">
        <v>44</v>
      </c>
      <c r="O211" s="93"/>
      <c r="P211" s="229">
        <f>O211*H211</f>
        <v>0</v>
      </c>
      <c r="Q211" s="229">
        <v>0</v>
      </c>
      <c r="R211" s="229">
        <f>Q211*H211</f>
        <v>0</v>
      </c>
      <c r="S211" s="229">
        <v>0</v>
      </c>
      <c r="T211" s="230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31" t="s">
        <v>165</v>
      </c>
      <c r="AT211" s="231" t="s">
        <v>300</v>
      </c>
      <c r="AU211" s="231" t="s">
        <v>86</v>
      </c>
      <c r="AY211" s="19" t="s">
        <v>140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9" t="s">
        <v>86</v>
      </c>
      <c r="BK211" s="232">
        <f>ROUND(I211*H211,2)</f>
        <v>0</v>
      </c>
      <c r="BL211" s="19" t="s">
        <v>145</v>
      </c>
      <c r="BM211" s="231" t="s">
        <v>880</v>
      </c>
    </row>
    <row r="212" s="2" customFormat="1" ht="16.5" customHeight="1">
      <c r="A212" s="40"/>
      <c r="B212" s="41"/>
      <c r="C212" s="273" t="s">
        <v>79</v>
      </c>
      <c r="D212" s="273" t="s">
        <v>300</v>
      </c>
      <c r="E212" s="274" t="s">
        <v>2490</v>
      </c>
      <c r="F212" s="275" t="s">
        <v>2491</v>
      </c>
      <c r="G212" s="276" t="s">
        <v>2489</v>
      </c>
      <c r="H212" s="277">
        <v>100</v>
      </c>
      <c r="I212" s="278"/>
      <c r="J212" s="279">
        <f>ROUND(I212*H212,2)</f>
        <v>0</v>
      </c>
      <c r="K212" s="280"/>
      <c r="L212" s="281"/>
      <c r="M212" s="282" t="s">
        <v>1</v>
      </c>
      <c r="N212" s="283" t="s">
        <v>44</v>
      </c>
      <c r="O212" s="93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31" t="s">
        <v>165</v>
      </c>
      <c r="AT212" s="231" t="s">
        <v>300</v>
      </c>
      <c r="AU212" s="231" t="s">
        <v>86</v>
      </c>
      <c r="AY212" s="19" t="s">
        <v>140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9" t="s">
        <v>86</v>
      </c>
      <c r="BK212" s="232">
        <f>ROUND(I212*H212,2)</f>
        <v>0</v>
      </c>
      <c r="BL212" s="19" t="s">
        <v>145</v>
      </c>
      <c r="BM212" s="231" t="s">
        <v>888</v>
      </c>
    </row>
    <row r="213" s="2" customFormat="1" ht="16.5" customHeight="1">
      <c r="A213" s="40"/>
      <c r="B213" s="41"/>
      <c r="C213" s="273" t="s">
        <v>79</v>
      </c>
      <c r="D213" s="273" t="s">
        <v>300</v>
      </c>
      <c r="E213" s="274" t="s">
        <v>2492</v>
      </c>
      <c r="F213" s="275" t="s">
        <v>2493</v>
      </c>
      <c r="G213" s="276" t="s">
        <v>2489</v>
      </c>
      <c r="H213" s="277">
        <v>20</v>
      </c>
      <c r="I213" s="278"/>
      <c r="J213" s="279">
        <f>ROUND(I213*H213,2)</f>
        <v>0</v>
      </c>
      <c r="K213" s="280"/>
      <c r="L213" s="281"/>
      <c r="M213" s="282" t="s">
        <v>1</v>
      </c>
      <c r="N213" s="283" t="s">
        <v>44</v>
      </c>
      <c r="O213" s="93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1" t="s">
        <v>165</v>
      </c>
      <c r="AT213" s="231" t="s">
        <v>300</v>
      </c>
      <c r="AU213" s="231" t="s">
        <v>86</v>
      </c>
      <c r="AY213" s="19" t="s">
        <v>140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9" t="s">
        <v>86</v>
      </c>
      <c r="BK213" s="232">
        <f>ROUND(I213*H213,2)</f>
        <v>0</v>
      </c>
      <c r="BL213" s="19" t="s">
        <v>145</v>
      </c>
      <c r="BM213" s="231" t="s">
        <v>896</v>
      </c>
    </row>
    <row r="214" s="2" customFormat="1" ht="16.5" customHeight="1">
      <c r="A214" s="40"/>
      <c r="B214" s="41"/>
      <c r="C214" s="273" t="s">
        <v>79</v>
      </c>
      <c r="D214" s="273" t="s">
        <v>300</v>
      </c>
      <c r="E214" s="274" t="s">
        <v>2494</v>
      </c>
      <c r="F214" s="275" t="s">
        <v>2495</v>
      </c>
      <c r="G214" s="276" t="s">
        <v>2489</v>
      </c>
      <c r="H214" s="277">
        <v>5</v>
      </c>
      <c r="I214" s="278"/>
      <c r="J214" s="279">
        <f>ROUND(I214*H214,2)</f>
        <v>0</v>
      </c>
      <c r="K214" s="280"/>
      <c r="L214" s="281"/>
      <c r="M214" s="282" t="s">
        <v>1</v>
      </c>
      <c r="N214" s="283" t="s">
        <v>44</v>
      </c>
      <c r="O214" s="93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31" t="s">
        <v>165</v>
      </c>
      <c r="AT214" s="231" t="s">
        <v>300</v>
      </c>
      <c r="AU214" s="231" t="s">
        <v>86</v>
      </c>
      <c r="AY214" s="19" t="s">
        <v>140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9" t="s">
        <v>86</v>
      </c>
      <c r="BK214" s="232">
        <f>ROUND(I214*H214,2)</f>
        <v>0</v>
      </c>
      <c r="BL214" s="19" t="s">
        <v>145</v>
      </c>
      <c r="BM214" s="231" t="s">
        <v>907</v>
      </c>
    </row>
    <row r="215" s="12" customFormat="1" ht="25.92" customHeight="1">
      <c r="A215" s="12"/>
      <c r="B215" s="205"/>
      <c r="C215" s="206"/>
      <c r="D215" s="207" t="s">
        <v>78</v>
      </c>
      <c r="E215" s="208" t="s">
        <v>2058</v>
      </c>
      <c r="F215" s="208" t="s">
        <v>2496</v>
      </c>
      <c r="G215" s="206"/>
      <c r="H215" s="206"/>
      <c r="I215" s="209"/>
      <c r="J215" s="210">
        <f>BK215</f>
        <v>0</v>
      </c>
      <c r="K215" s="206"/>
      <c r="L215" s="211"/>
      <c r="M215" s="212"/>
      <c r="N215" s="213"/>
      <c r="O215" s="213"/>
      <c r="P215" s="214">
        <v>0</v>
      </c>
      <c r="Q215" s="213"/>
      <c r="R215" s="214">
        <v>0</v>
      </c>
      <c r="S215" s="213"/>
      <c r="T215" s="215"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6" t="s">
        <v>86</v>
      </c>
      <c r="AT215" s="217" t="s">
        <v>78</v>
      </c>
      <c r="AU215" s="217" t="s">
        <v>79</v>
      </c>
      <c r="AY215" s="216" t="s">
        <v>140</v>
      </c>
      <c r="BK215" s="218">
        <v>0</v>
      </c>
    </row>
    <row r="216" s="12" customFormat="1" ht="25.92" customHeight="1">
      <c r="A216" s="12"/>
      <c r="B216" s="205"/>
      <c r="C216" s="206"/>
      <c r="D216" s="207" t="s">
        <v>78</v>
      </c>
      <c r="E216" s="208" t="s">
        <v>2081</v>
      </c>
      <c r="F216" s="208" t="s">
        <v>2497</v>
      </c>
      <c r="G216" s="206"/>
      <c r="H216" s="206"/>
      <c r="I216" s="209"/>
      <c r="J216" s="210">
        <f>BK216</f>
        <v>0</v>
      </c>
      <c r="K216" s="206"/>
      <c r="L216" s="211"/>
      <c r="M216" s="212"/>
      <c r="N216" s="213"/>
      <c r="O216" s="213"/>
      <c r="P216" s="214">
        <f>SUM(P217:P218)</f>
        <v>0</v>
      </c>
      <c r="Q216" s="213"/>
      <c r="R216" s="214">
        <f>SUM(R217:R218)</f>
        <v>0</v>
      </c>
      <c r="S216" s="213"/>
      <c r="T216" s="215">
        <f>SUM(T217:T218)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6" t="s">
        <v>86</v>
      </c>
      <c r="AT216" s="217" t="s">
        <v>78</v>
      </c>
      <c r="AU216" s="217" t="s">
        <v>79</v>
      </c>
      <c r="AY216" s="216" t="s">
        <v>140</v>
      </c>
      <c r="BK216" s="218">
        <f>SUM(BK217:BK218)</f>
        <v>0</v>
      </c>
    </row>
    <row r="217" s="2" customFormat="1" ht="16.5" customHeight="1">
      <c r="A217" s="40"/>
      <c r="B217" s="41"/>
      <c r="C217" s="273" t="s">
        <v>79</v>
      </c>
      <c r="D217" s="273" t="s">
        <v>300</v>
      </c>
      <c r="E217" s="274" t="s">
        <v>2498</v>
      </c>
      <c r="F217" s="275" t="s">
        <v>2499</v>
      </c>
      <c r="G217" s="276" t="s">
        <v>2489</v>
      </c>
      <c r="H217" s="277">
        <v>40</v>
      </c>
      <c r="I217" s="278"/>
      <c r="J217" s="279">
        <f>ROUND(I217*H217,2)</f>
        <v>0</v>
      </c>
      <c r="K217" s="280"/>
      <c r="L217" s="281"/>
      <c r="M217" s="282" t="s">
        <v>1</v>
      </c>
      <c r="N217" s="283" t="s">
        <v>44</v>
      </c>
      <c r="O217" s="93"/>
      <c r="P217" s="229">
        <f>O217*H217</f>
        <v>0</v>
      </c>
      <c r="Q217" s="229">
        <v>0</v>
      </c>
      <c r="R217" s="229">
        <f>Q217*H217</f>
        <v>0</v>
      </c>
      <c r="S217" s="229">
        <v>0</v>
      </c>
      <c r="T217" s="230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1" t="s">
        <v>165</v>
      </c>
      <c r="AT217" s="231" t="s">
        <v>300</v>
      </c>
      <c r="AU217" s="231" t="s">
        <v>86</v>
      </c>
      <c r="AY217" s="19" t="s">
        <v>140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9" t="s">
        <v>86</v>
      </c>
      <c r="BK217" s="232">
        <f>ROUND(I217*H217,2)</f>
        <v>0</v>
      </c>
      <c r="BL217" s="19" t="s">
        <v>145</v>
      </c>
      <c r="BM217" s="231" t="s">
        <v>915</v>
      </c>
    </row>
    <row r="218" s="2" customFormat="1" ht="16.5" customHeight="1">
      <c r="A218" s="40"/>
      <c r="B218" s="41"/>
      <c r="C218" s="273" t="s">
        <v>79</v>
      </c>
      <c r="D218" s="273" t="s">
        <v>300</v>
      </c>
      <c r="E218" s="274" t="s">
        <v>2500</v>
      </c>
      <c r="F218" s="275" t="s">
        <v>2501</v>
      </c>
      <c r="G218" s="276" t="s">
        <v>2489</v>
      </c>
      <c r="H218" s="277">
        <v>2</v>
      </c>
      <c r="I218" s="278"/>
      <c r="J218" s="279">
        <f>ROUND(I218*H218,2)</f>
        <v>0</v>
      </c>
      <c r="K218" s="280"/>
      <c r="L218" s="281"/>
      <c r="M218" s="315" t="s">
        <v>1</v>
      </c>
      <c r="N218" s="316" t="s">
        <v>44</v>
      </c>
      <c r="O218" s="237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31" t="s">
        <v>165</v>
      </c>
      <c r="AT218" s="231" t="s">
        <v>300</v>
      </c>
      <c r="AU218" s="231" t="s">
        <v>86</v>
      </c>
      <c r="AY218" s="19" t="s">
        <v>140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9" t="s">
        <v>86</v>
      </c>
      <c r="BK218" s="232">
        <f>ROUND(I218*H218,2)</f>
        <v>0</v>
      </c>
      <c r="BL218" s="19" t="s">
        <v>145</v>
      </c>
      <c r="BM218" s="231" t="s">
        <v>923</v>
      </c>
    </row>
    <row r="219" s="2" customFormat="1" ht="6.96" customHeight="1">
      <c r="A219" s="40"/>
      <c r="B219" s="68"/>
      <c r="C219" s="69"/>
      <c r="D219" s="69"/>
      <c r="E219" s="69"/>
      <c r="F219" s="69"/>
      <c r="G219" s="69"/>
      <c r="H219" s="69"/>
      <c r="I219" s="69"/>
      <c r="J219" s="69"/>
      <c r="K219" s="69"/>
      <c r="L219" s="46"/>
      <c r="M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</row>
  </sheetData>
  <sheetProtection sheet="1" autoFilter="0" formatColumns="0" formatRows="0" objects="1" scenarios="1" spinCount="100000" saltValue="owmpQCBOqDvR8sFjoQZ4tl91MRt+nG6KwTzCFKfmBbw/uAe8LY5s124UubQb09eMvHFummAcqlN5QZLaXczsQA==" hashValue="KMFqMn3tAF+G8gGMJQIWsMfT/UJKLiabUI4NCm60n6DjT73tQMYIbeguJy+7HtiiBVLSBKhGZmmjBsNMmQYpRQ==" algorithmName="SHA-512" password="CC35"/>
  <autoFilter ref="C129:K218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Martina Meixnerová</dc:creator>
  <cp:lastModifiedBy>Martina Meixnerová</cp:lastModifiedBy>
  <dcterms:created xsi:type="dcterms:W3CDTF">2022-11-14T12:25:20Z</dcterms:created>
  <dcterms:modified xsi:type="dcterms:W3CDTF">2022-11-14T12:25:40Z</dcterms:modified>
</cp:coreProperties>
</file>