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630" yWindow="600" windowWidth="27495" windowHeight="11955" activeTab="2"/>
  </bookViews>
  <sheets>
    <sheet name="Rekapitulace stavby" sheetId="1" r:id="rId1"/>
    <sheet name="00 - Vedlejší a ostatní n..." sheetId="2" r:id="rId2"/>
    <sheet name="01 - SO 01 - Rekonstrukce..." sheetId="3" r:id="rId3"/>
    <sheet name="02 - SO 02 - Oplocení" sheetId="4" r:id="rId4"/>
    <sheet name="03 - SO 03 - Kanalizační ..." sheetId="5" r:id="rId5"/>
  </sheets>
  <definedNames>
    <definedName name="_xlnm._FilterDatabase" localSheetId="1" hidden="1">'00 - Vedlejší a ostatní n...'!$C$119:$K$136</definedName>
    <definedName name="_xlnm._FilterDatabase" localSheetId="2" hidden="1">'01 - SO 01 - Rekonstrukce...'!$C$147:$K$1116</definedName>
    <definedName name="_xlnm._FilterDatabase" localSheetId="3" hidden="1">'02 - SO 02 - Oplocení'!$C$125:$K$287</definedName>
    <definedName name="_xlnm._FilterDatabase" localSheetId="4" hidden="1">'03 - SO 03 - Kanalizační ...'!$C$117:$K$121</definedName>
    <definedName name="_xlnm.Print_Titles" localSheetId="1">'00 - Vedlejší a ostatní n...'!$119:$119</definedName>
    <definedName name="_xlnm.Print_Titles" localSheetId="2">'01 - SO 01 - Rekonstrukce...'!$147:$147</definedName>
    <definedName name="_xlnm.Print_Titles" localSheetId="3">'02 - SO 02 - Oplocení'!$125:$125</definedName>
    <definedName name="_xlnm.Print_Titles" localSheetId="4">'03 - SO 03 - Kanalizační ...'!$117:$117</definedName>
    <definedName name="_xlnm.Print_Titles" localSheetId="0">'Rekapitulace stavby'!$92:$92</definedName>
    <definedName name="_xlnm.Print_Area" localSheetId="1">'00 - Vedlejší a ostatní n...'!$C$4:$J$76,'00 - Vedlejší a ostatní n...'!$C$82:$J$101,'00 - Vedlejší a ostatní n...'!$C$107:$K$136</definedName>
    <definedName name="_xlnm.Print_Area" localSheetId="2">'01 - SO 01 - Rekonstrukce...'!$C$4:$J$76,'01 - SO 01 - Rekonstrukce...'!$C$82:$J$129,'01 - SO 01 - Rekonstrukce...'!$C$135:$K$1116</definedName>
    <definedName name="_xlnm.Print_Area" localSheetId="3">'02 - SO 02 - Oplocení'!$C$4:$J$76,'02 - SO 02 - Oplocení'!$C$82:$J$107,'02 - SO 02 - Oplocení'!$C$113:$K$287</definedName>
    <definedName name="_xlnm.Print_Area" localSheetId="4">'03 - SO 03 - Kanalizační ...'!$C$4:$J$76,'03 - SO 03 - Kanalizační ...'!$C$82:$J$99,'03 - SO 03 - Kanalizační ...'!$C$105:$K$121</definedName>
    <definedName name="_xlnm.Print_Area" localSheetId="0">'Rekapitulace stavby'!$D$4:$AO$76,'Rekapitulace stavby'!$C$82:$AQ$99</definedName>
  </definedNames>
  <calcPr calcId="125725"/>
</workbook>
</file>

<file path=xl/calcChain.xml><?xml version="1.0" encoding="utf-8"?>
<calcChain xmlns="http://schemas.openxmlformats.org/spreadsheetml/2006/main">
  <c r="J37" i="5"/>
  <c r="J36"/>
  <c r="AY98" i="1"/>
  <c r="J35" i="5"/>
  <c r="AX98" i="1"/>
  <c r="BI121" i="5"/>
  <c r="BH121"/>
  <c r="BG121"/>
  <c r="BF121"/>
  <c r="T121"/>
  <c r="T120"/>
  <c r="T119" s="1"/>
  <c r="T118" s="1"/>
  <c r="R121"/>
  <c r="R120"/>
  <c r="R119" s="1"/>
  <c r="R118" s="1"/>
  <c r="P121"/>
  <c r="P120"/>
  <c r="P119" s="1"/>
  <c r="P118" s="1"/>
  <c r="AU98" i="1" s="1"/>
  <c r="J115" i="5"/>
  <c r="J114"/>
  <c r="F114"/>
  <c r="F112"/>
  <c r="E110"/>
  <c r="J92"/>
  <c r="J91"/>
  <c r="F91"/>
  <c r="F89"/>
  <c r="E87"/>
  <c r="J18"/>
  <c r="E18"/>
  <c r="F115" s="1"/>
  <c r="J17"/>
  <c r="J12"/>
  <c r="J89" s="1"/>
  <c r="E7"/>
  <c r="E108" s="1"/>
  <c r="J37" i="4"/>
  <c r="J36"/>
  <c r="AY97" i="1"/>
  <c r="J35" i="4"/>
  <c r="AX97" i="1"/>
  <c r="BI287" i="4"/>
  <c r="BH287"/>
  <c r="BG287"/>
  <c r="BF287"/>
  <c r="T287"/>
  <c r="R287"/>
  <c r="P287"/>
  <c r="BI286"/>
  <c r="BH286"/>
  <c r="BG286"/>
  <c r="BF286"/>
  <c r="T286"/>
  <c r="R286"/>
  <c r="P286"/>
  <c r="BI285"/>
  <c r="BH285"/>
  <c r="BG285"/>
  <c r="BF285"/>
  <c r="T285"/>
  <c r="R285"/>
  <c r="P285"/>
  <c r="BI284"/>
  <c r="BH284"/>
  <c r="BG284"/>
  <c r="BF284"/>
  <c r="T284"/>
  <c r="R284"/>
  <c r="P284"/>
  <c r="BI283"/>
  <c r="BH283"/>
  <c r="BG283"/>
  <c r="BF283"/>
  <c r="T283"/>
  <c r="R283"/>
  <c r="P283"/>
  <c r="BI281"/>
  <c r="BH281"/>
  <c r="BG281"/>
  <c r="BF281"/>
  <c r="T281"/>
  <c r="R281"/>
  <c r="P281"/>
  <c r="BI278"/>
  <c r="BH278"/>
  <c r="BG278"/>
  <c r="BF278"/>
  <c r="T278"/>
  <c r="T277"/>
  <c r="R278"/>
  <c r="R277"/>
  <c r="P278"/>
  <c r="P277"/>
  <c r="BI275"/>
  <c r="BH275"/>
  <c r="BG275"/>
  <c r="BF275"/>
  <c r="T275"/>
  <c r="R275"/>
  <c r="P275"/>
  <c r="BI273"/>
  <c r="BH273"/>
  <c r="BG273"/>
  <c r="BF273"/>
  <c r="T273"/>
  <c r="R273"/>
  <c r="P273"/>
  <c r="BI271"/>
  <c r="BH271"/>
  <c r="BG271"/>
  <c r="BF271"/>
  <c r="T271"/>
  <c r="R271"/>
  <c r="P271"/>
  <c r="BI270"/>
  <c r="BH270"/>
  <c r="BG270"/>
  <c r="BF270"/>
  <c r="T270"/>
  <c r="R270"/>
  <c r="P270"/>
  <c r="BI263"/>
  <c r="BH263"/>
  <c r="BG263"/>
  <c r="BF263"/>
  <c r="T263"/>
  <c r="R263"/>
  <c r="P263"/>
  <c r="BI262"/>
  <c r="BH262"/>
  <c r="BG262"/>
  <c r="BF262"/>
  <c r="T262"/>
  <c r="R262"/>
  <c r="P262"/>
  <c r="BI261"/>
  <c r="BH261"/>
  <c r="BG261"/>
  <c r="BF261"/>
  <c r="T261"/>
  <c r="R261"/>
  <c r="P261"/>
  <c r="BI259"/>
  <c r="BH259"/>
  <c r="BG259"/>
  <c r="BF259"/>
  <c r="T259"/>
  <c r="R259"/>
  <c r="P259"/>
  <c r="BI257"/>
  <c r="BH257"/>
  <c r="BG257"/>
  <c r="BF257"/>
  <c r="T257"/>
  <c r="R257"/>
  <c r="P257"/>
  <c r="BI255"/>
  <c r="BH255"/>
  <c r="BG255"/>
  <c r="BF255"/>
  <c r="T255"/>
  <c r="R255"/>
  <c r="P255"/>
  <c r="BI252"/>
  <c r="BH252"/>
  <c r="BG252"/>
  <c r="BF252"/>
  <c r="T252"/>
  <c r="R252"/>
  <c r="P252"/>
  <c r="BI249"/>
  <c r="BH249"/>
  <c r="BG249"/>
  <c r="BF249"/>
  <c r="T249"/>
  <c r="R249"/>
  <c r="P249"/>
  <c r="BI246"/>
  <c r="BH246"/>
  <c r="BG246"/>
  <c r="BF246"/>
  <c r="T246"/>
  <c r="R246"/>
  <c r="P246"/>
  <c r="BI245"/>
  <c r="BH245"/>
  <c r="BG245"/>
  <c r="BF245"/>
  <c r="T245"/>
  <c r="R245"/>
  <c r="P245"/>
  <c r="BI243"/>
  <c r="BH243"/>
  <c r="BG243"/>
  <c r="BF243"/>
  <c r="T243"/>
  <c r="R243"/>
  <c r="P243"/>
  <c r="BI241"/>
  <c r="BH241"/>
  <c r="BG241"/>
  <c r="BF241"/>
  <c r="T241"/>
  <c r="R241"/>
  <c r="P241"/>
  <c r="BI236"/>
  <c r="BH236"/>
  <c r="BG236"/>
  <c r="BF236"/>
  <c r="T236"/>
  <c r="R236"/>
  <c r="P236"/>
  <c r="BI231"/>
  <c r="BH231"/>
  <c r="BG231"/>
  <c r="BF231"/>
  <c r="T231"/>
  <c r="R231"/>
  <c r="P231"/>
  <c r="BI230"/>
  <c r="BH230"/>
  <c r="BG230"/>
  <c r="BF230"/>
  <c r="T230"/>
  <c r="R230"/>
  <c r="P230"/>
  <c r="BI226"/>
  <c r="BH226"/>
  <c r="BG226"/>
  <c r="BF226"/>
  <c r="T226"/>
  <c r="R226"/>
  <c r="P226"/>
  <c r="BI225"/>
  <c r="BH225"/>
  <c r="BG225"/>
  <c r="BF225"/>
  <c r="T225"/>
  <c r="R225"/>
  <c r="P225"/>
  <c r="BI221"/>
  <c r="BH221"/>
  <c r="BG221"/>
  <c r="BF221"/>
  <c r="T221"/>
  <c r="R221"/>
  <c r="P221"/>
  <c r="BI220"/>
  <c r="BH220"/>
  <c r="BG220"/>
  <c r="BF220"/>
  <c r="T220"/>
  <c r="R220"/>
  <c r="P220"/>
  <c r="BI216"/>
  <c r="BH216"/>
  <c r="BG216"/>
  <c r="BF216"/>
  <c r="T216"/>
  <c r="R216"/>
  <c r="P216"/>
  <c r="BI215"/>
  <c r="BH215"/>
  <c r="BG215"/>
  <c r="BF215"/>
  <c r="T215"/>
  <c r="R215"/>
  <c r="P215"/>
  <c r="BI211"/>
  <c r="BH211"/>
  <c r="BG211"/>
  <c r="BF211"/>
  <c r="T211"/>
  <c r="R211"/>
  <c r="P211"/>
  <c r="BI205"/>
  <c r="BH205"/>
  <c r="BG205"/>
  <c r="BF205"/>
  <c r="T205"/>
  <c r="R205"/>
  <c r="P205"/>
  <c r="BI199"/>
  <c r="BH199"/>
  <c r="BG199"/>
  <c r="BF199"/>
  <c r="T199"/>
  <c r="R199"/>
  <c r="P199"/>
  <c r="BI198"/>
  <c r="BH198"/>
  <c r="BG198"/>
  <c r="BF198"/>
  <c r="T198"/>
  <c r="R198"/>
  <c r="P198"/>
  <c r="BI197"/>
  <c r="BH197"/>
  <c r="BG197"/>
  <c r="BF197"/>
  <c r="T197"/>
  <c r="R197"/>
  <c r="P197"/>
  <c r="BI193"/>
  <c r="BH193"/>
  <c r="BG193"/>
  <c r="BF193"/>
  <c r="T193"/>
  <c r="R193"/>
  <c r="P193"/>
  <c r="BI192"/>
  <c r="BH192"/>
  <c r="BG192"/>
  <c r="BF192"/>
  <c r="T192"/>
  <c r="R192"/>
  <c r="P192"/>
  <c r="BI191"/>
  <c r="BH191"/>
  <c r="BG191"/>
  <c r="BF191"/>
  <c r="T191"/>
  <c r="R191"/>
  <c r="P191"/>
  <c r="BI188"/>
  <c r="BH188"/>
  <c r="BG188"/>
  <c r="BF188"/>
  <c r="T188"/>
  <c r="R188"/>
  <c r="P188"/>
  <c r="BI184"/>
  <c r="BH184"/>
  <c r="BG184"/>
  <c r="BF184"/>
  <c r="T184"/>
  <c r="R184"/>
  <c r="P184"/>
  <c r="BI180"/>
  <c r="BH180"/>
  <c r="BG180"/>
  <c r="BF180"/>
  <c r="T180"/>
  <c r="R180"/>
  <c r="P180"/>
  <c r="BI177"/>
  <c r="BH177"/>
  <c r="BG177"/>
  <c r="BF177"/>
  <c r="T177"/>
  <c r="R177"/>
  <c r="P177"/>
  <c r="BI176"/>
  <c r="BH176"/>
  <c r="BG176"/>
  <c r="BF176"/>
  <c r="T176"/>
  <c r="R176"/>
  <c r="P176"/>
  <c r="BI174"/>
  <c r="BH174"/>
  <c r="BG174"/>
  <c r="BF174"/>
  <c r="T174"/>
  <c r="R174"/>
  <c r="P174"/>
  <c r="BI172"/>
  <c r="BH172"/>
  <c r="BG172"/>
  <c r="BF172"/>
  <c r="T172"/>
  <c r="R172"/>
  <c r="P172"/>
  <c r="BI163"/>
  <c r="BH163"/>
  <c r="BG163"/>
  <c r="BF163"/>
  <c r="T163"/>
  <c r="R163"/>
  <c r="P163"/>
  <c r="BI160"/>
  <c r="BH160"/>
  <c r="BG160"/>
  <c r="BF160"/>
  <c r="T160"/>
  <c r="R160"/>
  <c r="P160"/>
  <c r="BI159"/>
  <c r="BH159"/>
  <c r="BG159"/>
  <c r="BF159"/>
  <c r="T159"/>
  <c r="R159"/>
  <c r="P159"/>
  <c r="BI158"/>
  <c r="BH158"/>
  <c r="BG158"/>
  <c r="BF158"/>
  <c r="T158"/>
  <c r="R158"/>
  <c r="P158"/>
  <c r="BI156"/>
  <c r="BH156"/>
  <c r="BG156"/>
  <c r="BF156"/>
  <c r="T156"/>
  <c r="R156"/>
  <c r="P156"/>
  <c r="BI155"/>
  <c r="BH155"/>
  <c r="BG155"/>
  <c r="BF155"/>
  <c r="T155"/>
  <c r="R155"/>
  <c r="P155"/>
  <c r="BI154"/>
  <c r="BH154"/>
  <c r="BG154"/>
  <c r="BF154"/>
  <c r="T154"/>
  <c r="R154"/>
  <c r="P154"/>
  <c r="BI153"/>
  <c r="BH153"/>
  <c r="BG153"/>
  <c r="BF153"/>
  <c r="T153"/>
  <c r="R153"/>
  <c r="P153"/>
  <c r="BI149"/>
  <c r="BH149"/>
  <c r="BG149"/>
  <c r="BF149"/>
  <c r="T149"/>
  <c r="R149"/>
  <c r="P149"/>
  <c r="BI142"/>
  <c r="BH142"/>
  <c r="BG142"/>
  <c r="BF142"/>
  <c r="T142"/>
  <c r="R142"/>
  <c r="P142"/>
  <c r="BI134"/>
  <c r="BH134"/>
  <c r="BG134"/>
  <c r="BF134"/>
  <c r="T134"/>
  <c r="R134"/>
  <c r="P134"/>
  <c r="BI129"/>
  <c r="BH129"/>
  <c r="BG129"/>
  <c r="BF129"/>
  <c r="T129"/>
  <c r="R129"/>
  <c r="P129"/>
  <c r="J123"/>
  <c r="J122"/>
  <c r="F122"/>
  <c r="F120"/>
  <c r="E118"/>
  <c r="J92"/>
  <c r="J91"/>
  <c r="F91"/>
  <c r="F89"/>
  <c r="E87"/>
  <c r="J18"/>
  <c r="E18"/>
  <c r="F123" s="1"/>
  <c r="J17"/>
  <c r="J12"/>
  <c r="J120" s="1"/>
  <c r="E7"/>
  <c r="E85" s="1"/>
  <c r="J37" i="3"/>
  <c r="J36"/>
  <c r="AY96" i="1" s="1"/>
  <c r="J35" i="3"/>
  <c r="AX96" i="1" s="1"/>
  <c r="BI1116" i="3"/>
  <c r="BH1116"/>
  <c r="BG1116"/>
  <c r="BF1116"/>
  <c r="T1116"/>
  <c r="R1116"/>
  <c r="P1116"/>
  <c r="BI1111"/>
  <c r="BH1111"/>
  <c r="BG1111"/>
  <c r="BF1111"/>
  <c r="T1111"/>
  <c r="R1111"/>
  <c r="P1111"/>
  <c r="BI1103"/>
  <c r="BH1103"/>
  <c r="BG1103"/>
  <c r="BF1103"/>
  <c r="T1103"/>
  <c r="R1103"/>
  <c r="P1103"/>
  <c r="BI1101"/>
  <c r="BH1101"/>
  <c r="BG1101"/>
  <c r="BF1101"/>
  <c r="T1101"/>
  <c r="R1101"/>
  <c r="P1101"/>
  <c r="BI1098"/>
  <c r="BH1098"/>
  <c r="BG1098"/>
  <c r="BF1098"/>
  <c r="T1098"/>
  <c r="R1098"/>
  <c r="P1098"/>
  <c r="BI1087"/>
  <c r="BH1087"/>
  <c r="BG1087"/>
  <c r="BF1087"/>
  <c r="T1087"/>
  <c r="R1087"/>
  <c r="P1087"/>
  <c r="BI1085"/>
  <c r="BH1085"/>
  <c r="BG1085"/>
  <c r="BF1085"/>
  <c r="T1085"/>
  <c r="R1085"/>
  <c r="P1085"/>
  <c r="BI1065"/>
  <c r="BH1065"/>
  <c r="BG1065"/>
  <c r="BF1065"/>
  <c r="T1065"/>
  <c r="R1065"/>
  <c r="P1065"/>
  <c r="BI1064"/>
  <c r="BH1064"/>
  <c r="BG1064"/>
  <c r="BF1064"/>
  <c r="T1064"/>
  <c r="R1064"/>
  <c r="P1064"/>
  <c r="BI1063"/>
  <c r="BH1063"/>
  <c r="BG1063"/>
  <c r="BF1063"/>
  <c r="T1063"/>
  <c r="R1063"/>
  <c r="P1063"/>
  <c r="BI1062"/>
  <c r="BH1062"/>
  <c r="BG1062"/>
  <c r="BF1062"/>
  <c r="T1062"/>
  <c r="R1062"/>
  <c r="P1062"/>
  <c r="BI1060"/>
  <c r="BH1060"/>
  <c r="BG1060"/>
  <c r="BF1060"/>
  <c r="T1060"/>
  <c r="R1060"/>
  <c r="P1060"/>
  <c r="BI1054"/>
  <c r="BH1054"/>
  <c r="BG1054"/>
  <c r="BF1054"/>
  <c r="T1054"/>
  <c r="R1054"/>
  <c r="P1054"/>
  <c r="BI1053"/>
  <c r="BH1053"/>
  <c r="BG1053"/>
  <c r="BF1053"/>
  <c r="T1053"/>
  <c r="R1053"/>
  <c r="P1053"/>
  <c r="BI1040"/>
  <c r="BH1040"/>
  <c r="BG1040"/>
  <c r="BF1040"/>
  <c r="T1040"/>
  <c r="R1040"/>
  <c r="P1040"/>
  <c r="BI1039"/>
  <c r="BH1039"/>
  <c r="BG1039"/>
  <c r="BF1039"/>
  <c r="T1039"/>
  <c r="R1039"/>
  <c r="P1039"/>
  <c r="BI1024"/>
  <c r="BH1024"/>
  <c r="BG1024"/>
  <c r="BF1024"/>
  <c r="T1024"/>
  <c r="R1024"/>
  <c r="P1024"/>
  <c r="BI1023"/>
  <c r="BH1023"/>
  <c r="BG1023"/>
  <c r="BF1023"/>
  <c r="T1023"/>
  <c r="R1023"/>
  <c r="P1023"/>
  <c r="BI1021"/>
  <c r="BH1021"/>
  <c r="BG1021"/>
  <c r="BF1021"/>
  <c r="T1021"/>
  <c r="R1021"/>
  <c r="P1021"/>
  <c r="BI1016"/>
  <c r="BH1016"/>
  <c r="BG1016"/>
  <c r="BF1016"/>
  <c r="T1016"/>
  <c r="R1016"/>
  <c r="P1016"/>
  <c r="BI1015"/>
  <c r="BH1015"/>
  <c r="BG1015"/>
  <c r="BF1015"/>
  <c r="T1015"/>
  <c r="R1015"/>
  <c r="P1015"/>
  <c r="BI1014"/>
  <c r="BH1014"/>
  <c r="BG1014"/>
  <c r="BF1014"/>
  <c r="T1014"/>
  <c r="R1014"/>
  <c r="P1014"/>
  <c r="BI1013"/>
  <c r="BH1013"/>
  <c r="BG1013"/>
  <c r="BF1013"/>
  <c r="T1013"/>
  <c r="R1013"/>
  <c r="P1013"/>
  <c r="BI1012"/>
  <c r="BH1012"/>
  <c r="BG1012"/>
  <c r="BF1012"/>
  <c r="T1012"/>
  <c r="R1012"/>
  <c r="P1012"/>
  <c r="BI1011"/>
  <c r="BH1011"/>
  <c r="BG1011"/>
  <c r="BF1011"/>
  <c r="T1011"/>
  <c r="R1011"/>
  <c r="P1011"/>
  <c r="BI1009"/>
  <c r="BH1009"/>
  <c r="BG1009"/>
  <c r="BF1009"/>
  <c r="T1009"/>
  <c r="R1009"/>
  <c r="P1009"/>
  <c r="BI1008"/>
  <c r="BH1008"/>
  <c r="BG1008"/>
  <c r="BF1008"/>
  <c r="T1008"/>
  <c r="R1008"/>
  <c r="P1008"/>
  <c r="BI1007"/>
  <c r="BH1007"/>
  <c r="BG1007"/>
  <c r="BF1007"/>
  <c r="T1007"/>
  <c r="R1007"/>
  <c r="P1007"/>
  <c r="BI1005"/>
  <c r="BH1005"/>
  <c r="BG1005"/>
  <c r="BF1005"/>
  <c r="T1005"/>
  <c r="R1005"/>
  <c r="P1005"/>
  <c r="BI1003"/>
  <c r="BH1003"/>
  <c r="BG1003"/>
  <c r="BF1003"/>
  <c r="T1003"/>
  <c r="R1003"/>
  <c r="P1003"/>
  <c r="BI1002"/>
  <c r="BH1002"/>
  <c r="BG1002"/>
  <c r="BF1002"/>
  <c r="T1002"/>
  <c r="R1002"/>
  <c r="P1002"/>
  <c r="BI1001"/>
  <c r="BH1001"/>
  <c r="BG1001"/>
  <c r="BF1001"/>
  <c r="T1001"/>
  <c r="R1001"/>
  <c r="P1001"/>
  <c r="BI999"/>
  <c r="BH999"/>
  <c r="BG999"/>
  <c r="BF999"/>
  <c r="T999"/>
  <c r="R999"/>
  <c r="P999"/>
  <c r="BI998"/>
  <c r="BH998"/>
  <c r="BG998"/>
  <c r="BF998"/>
  <c r="T998"/>
  <c r="R998"/>
  <c r="P998"/>
  <c r="BI996"/>
  <c r="BH996"/>
  <c r="BG996"/>
  <c r="BF996"/>
  <c r="T996"/>
  <c r="R996"/>
  <c r="P996"/>
  <c r="BI991"/>
  <c r="BH991"/>
  <c r="BG991"/>
  <c r="BF991"/>
  <c r="T991"/>
  <c r="R991"/>
  <c r="P991"/>
  <c r="BI977"/>
  <c r="BH977"/>
  <c r="BG977"/>
  <c r="BF977"/>
  <c r="T977"/>
  <c r="R977"/>
  <c r="P977"/>
  <c r="BI976"/>
  <c r="BH976"/>
  <c r="BG976"/>
  <c r="BF976"/>
  <c r="T976"/>
  <c r="R976"/>
  <c r="P976"/>
  <c r="BI974"/>
  <c r="BH974"/>
  <c r="BG974"/>
  <c r="BF974"/>
  <c r="T974"/>
  <c r="R974"/>
  <c r="P974"/>
  <c r="BI972"/>
  <c r="BH972"/>
  <c r="BG972"/>
  <c r="BF972"/>
  <c r="T972"/>
  <c r="R972"/>
  <c r="P972"/>
  <c r="BI971"/>
  <c r="BH971"/>
  <c r="BG971"/>
  <c r="BF971"/>
  <c r="T971"/>
  <c r="R971"/>
  <c r="P971"/>
  <c r="BI970"/>
  <c r="BH970"/>
  <c r="BG970"/>
  <c r="BF970"/>
  <c r="T970"/>
  <c r="R970"/>
  <c r="P970"/>
  <c r="BI969"/>
  <c r="BH969"/>
  <c r="BG969"/>
  <c r="BF969"/>
  <c r="T969"/>
  <c r="R969"/>
  <c r="P969"/>
  <c r="BI957"/>
  <c r="BH957"/>
  <c r="BG957"/>
  <c r="BF957"/>
  <c r="T957"/>
  <c r="R957"/>
  <c r="P957"/>
  <c r="BI955"/>
  <c r="BH955"/>
  <c r="BG955"/>
  <c r="BF955"/>
  <c r="T955"/>
  <c r="R955"/>
  <c r="P955"/>
  <c r="BI939"/>
  <c r="BH939"/>
  <c r="BG939"/>
  <c r="BF939"/>
  <c r="T939"/>
  <c r="R939"/>
  <c r="P939"/>
  <c r="BI937"/>
  <c r="BH937"/>
  <c r="BG937"/>
  <c r="BF937"/>
  <c r="T937"/>
  <c r="R937"/>
  <c r="P937"/>
  <c r="BI928"/>
  <c r="BH928"/>
  <c r="BG928"/>
  <c r="BF928"/>
  <c r="T928"/>
  <c r="R928"/>
  <c r="P928"/>
  <c r="BI924"/>
  <c r="BH924"/>
  <c r="BG924"/>
  <c r="BF924"/>
  <c r="T924"/>
  <c r="R924"/>
  <c r="P924"/>
  <c r="BI923"/>
  <c r="BH923"/>
  <c r="BG923"/>
  <c r="BF923"/>
  <c r="T923"/>
  <c r="R923"/>
  <c r="P923"/>
  <c r="BI921"/>
  <c r="BH921"/>
  <c r="BG921"/>
  <c r="BF921"/>
  <c r="T921"/>
  <c r="R921"/>
  <c r="P921"/>
  <c r="BI920"/>
  <c r="BH920"/>
  <c r="BG920"/>
  <c r="BF920"/>
  <c r="T920"/>
  <c r="R920"/>
  <c r="P920"/>
  <c r="BI919"/>
  <c r="BH919"/>
  <c r="BG919"/>
  <c r="BF919"/>
  <c r="T919"/>
  <c r="R919"/>
  <c r="P919"/>
  <c r="BI917"/>
  <c r="BH917"/>
  <c r="BG917"/>
  <c r="BF917"/>
  <c r="T917"/>
  <c r="R917"/>
  <c r="P917"/>
  <c r="BI915"/>
  <c r="BH915"/>
  <c r="BG915"/>
  <c r="BF915"/>
  <c r="T915"/>
  <c r="R915"/>
  <c r="P915"/>
  <c r="BI914"/>
  <c r="BH914"/>
  <c r="BG914"/>
  <c r="BF914"/>
  <c r="T914"/>
  <c r="R914"/>
  <c r="P914"/>
  <c r="BI913"/>
  <c r="BH913"/>
  <c r="BG913"/>
  <c r="BF913"/>
  <c r="T913"/>
  <c r="R913"/>
  <c r="P913"/>
  <c r="BI912"/>
  <c r="BH912"/>
  <c r="BG912"/>
  <c r="BF912"/>
  <c r="T912"/>
  <c r="R912"/>
  <c r="P912"/>
  <c r="BI911"/>
  <c r="BH911"/>
  <c r="BG911"/>
  <c r="BF911"/>
  <c r="T911"/>
  <c r="R911"/>
  <c r="P911"/>
  <c r="BI910"/>
  <c r="BH910"/>
  <c r="BG910"/>
  <c r="BF910"/>
  <c r="T910"/>
  <c r="R910"/>
  <c r="P910"/>
  <c r="BI909"/>
  <c r="BH909"/>
  <c r="BG909"/>
  <c r="BF909"/>
  <c r="T909"/>
  <c r="R909"/>
  <c r="P909"/>
  <c r="BI907"/>
  <c r="BH907"/>
  <c r="BG907"/>
  <c r="BF907"/>
  <c r="T907"/>
  <c r="R907"/>
  <c r="P907"/>
  <c r="BI902"/>
  <c r="BH902"/>
  <c r="BG902"/>
  <c r="BF902"/>
  <c r="T902"/>
  <c r="R902"/>
  <c r="P902"/>
  <c r="BI900"/>
  <c r="BH900"/>
  <c r="BG900"/>
  <c r="BF900"/>
  <c r="T900"/>
  <c r="R900"/>
  <c r="P900"/>
  <c r="BI895"/>
  <c r="BH895"/>
  <c r="BG895"/>
  <c r="BF895"/>
  <c r="T895"/>
  <c r="R895"/>
  <c r="P895"/>
  <c r="BI893"/>
  <c r="BH893"/>
  <c r="BG893"/>
  <c r="BF893"/>
  <c r="T893"/>
  <c r="R893"/>
  <c r="P893"/>
  <c r="BI892"/>
  <c r="BH892"/>
  <c r="BG892"/>
  <c r="BF892"/>
  <c r="T892"/>
  <c r="R892"/>
  <c r="P892"/>
  <c r="BI890"/>
  <c r="BH890"/>
  <c r="BG890"/>
  <c r="BF890"/>
  <c r="T890"/>
  <c r="R890"/>
  <c r="P890"/>
  <c r="BI888"/>
  <c r="BH888"/>
  <c r="BG888"/>
  <c r="BF888"/>
  <c r="T888"/>
  <c r="R888"/>
  <c r="P888"/>
  <c r="BI886"/>
  <c r="BH886"/>
  <c r="BG886"/>
  <c r="BF886"/>
  <c r="T886"/>
  <c r="R886"/>
  <c r="P886"/>
  <c r="BI884"/>
  <c r="BH884"/>
  <c r="BG884"/>
  <c r="BF884"/>
  <c r="T884"/>
  <c r="R884"/>
  <c r="P884"/>
  <c r="BI882"/>
  <c r="BH882"/>
  <c r="BG882"/>
  <c r="BF882"/>
  <c r="T882"/>
  <c r="R882"/>
  <c r="P882"/>
  <c r="BI880"/>
  <c r="BH880"/>
  <c r="BG880"/>
  <c r="BF880"/>
  <c r="T880"/>
  <c r="R880"/>
  <c r="P880"/>
  <c r="BI878"/>
  <c r="BH878"/>
  <c r="BG878"/>
  <c r="BF878"/>
  <c r="T878"/>
  <c r="R878"/>
  <c r="P878"/>
  <c r="BI876"/>
  <c r="BH876"/>
  <c r="BG876"/>
  <c r="BF876"/>
  <c r="T876"/>
  <c r="R876"/>
  <c r="P876"/>
  <c r="BI874"/>
  <c r="BH874"/>
  <c r="BG874"/>
  <c r="BF874"/>
  <c r="T874"/>
  <c r="R874"/>
  <c r="P874"/>
  <c r="BI872"/>
  <c r="BH872"/>
  <c r="BG872"/>
  <c r="BF872"/>
  <c r="T872"/>
  <c r="R872"/>
  <c r="P872"/>
  <c r="BI870"/>
  <c r="BH870"/>
  <c r="BG870"/>
  <c r="BF870"/>
  <c r="T870"/>
  <c r="R870"/>
  <c r="P870"/>
  <c r="BI866"/>
  <c r="BH866"/>
  <c r="BG866"/>
  <c r="BF866"/>
  <c r="T866"/>
  <c r="R866"/>
  <c r="P866"/>
  <c r="BI864"/>
  <c r="BH864"/>
  <c r="BG864"/>
  <c r="BF864"/>
  <c r="T864"/>
  <c r="R864"/>
  <c r="P864"/>
  <c r="BI862"/>
  <c r="BH862"/>
  <c r="BG862"/>
  <c r="BF862"/>
  <c r="T862"/>
  <c r="R862"/>
  <c r="P862"/>
  <c r="BI860"/>
  <c r="BH860"/>
  <c r="BG860"/>
  <c r="BF860"/>
  <c r="T860"/>
  <c r="R860"/>
  <c r="P860"/>
  <c r="BI858"/>
  <c r="BH858"/>
  <c r="BG858"/>
  <c r="BF858"/>
  <c r="T858"/>
  <c r="R858"/>
  <c r="P858"/>
  <c r="BI856"/>
  <c r="BH856"/>
  <c r="BG856"/>
  <c r="BF856"/>
  <c r="T856"/>
  <c r="R856"/>
  <c r="P856"/>
  <c r="BI854"/>
  <c r="BH854"/>
  <c r="BG854"/>
  <c r="BF854"/>
  <c r="T854"/>
  <c r="R854"/>
  <c r="P854"/>
  <c r="BI850"/>
  <c r="BH850"/>
  <c r="BG850"/>
  <c r="BF850"/>
  <c r="T850"/>
  <c r="R850"/>
  <c r="P850"/>
  <c r="BI844"/>
  <c r="BH844"/>
  <c r="BG844"/>
  <c r="BF844"/>
  <c r="T844"/>
  <c r="R844"/>
  <c r="P844"/>
  <c r="BI839"/>
  <c r="BH839"/>
  <c r="BG839"/>
  <c r="BF839"/>
  <c r="T839"/>
  <c r="R839"/>
  <c r="P839"/>
  <c r="BI837"/>
  <c r="BH837"/>
  <c r="BG837"/>
  <c r="BF837"/>
  <c r="T837"/>
  <c r="R837"/>
  <c r="P837"/>
  <c r="BI836"/>
  <c r="BH836"/>
  <c r="BG836"/>
  <c r="BF836"/>
  <c r="T836"/>
  <c r="R836"/>
  <c r="P836"/>
  <c r="BI835"/>
  <c r="BH835"/>
  <c r="BG835"/>
  <c r="BF835"/>
  <c r="T835"/>
  <c r="R835"/>
  <c r="P835"/>
  <c r="BI834"/>
  <c r="BH834"/>
  <c r="BG834"/>
  <c r="BF834"/>
  <c r="T834"/>
  <c r="R834"/>
  <c r="P834"/>
  <c r="BI833"/>
  <c r="BH833"/>
  <c r="BG833"/>
  <c r="BF833"/>
  <c r="T833"/>
  <c r="R833"/>
  <c r="P833"/>
  <c r="BI829"/>
  <c r="BH829"/>
  <c r="BG829"/>
  <c r="BF829"/>
  <c r="T829"/>
  <c r="R829"/>
  <c r="P829"/>
  <c r="BI828"/>
  <c r="BH828"/>
  <c r="BG828"/>
  <c r="BF828"/>
  <c r="T828"/>
  <c r="R828"/>
  <c r="P828"/>
  <c r="BI826"/>
  <c r="BH826"/>
  <c r="BG826"/>
  <c r="BF826"/>
  <c r="T826"/>
  <c r="R826"/>
  <c r="P826"/>
  <c r="BI822"/>
  <c r="BH822"/>
  <c r="BG822"/>
  <c r="BF822"/>
  <c r="T822"/>
  <c r="R822"/>
  <c r="P822"/>
  <c r="BI820"/>
  <c r="BH820"/>
  <c r="BG820"/>
  <c r="BF820"/>
  <c r="T820"/>
  <c r="R820"/>
  <c r="P820"/>
  <c r="BI816"/>
  <c r="BH816"/>
  <c r="BG816"/>
  <c r="BF816"/>
  <c r="T816"/>
  <c r="R816"/>
  <c r="P816"/>
  <c r="BI814"/>
  <c r="BH814"/>
  <c r="BG814"/>
  <c r="BF814"/>
  <c r="T814"/>
  <c r="R814"/>
  <c r="P814"/>
  <c r="BI810"/>
  <c r="BH810"/>
  <c r="BG810"/>
  <c r="BF810"/>
  <c r="T810"/>
  <c r="R810"/>
  <c r="P810"/>
  <c r="BI805"/>
  <c r="BH805"/>
  <c r="BG805"/>
  <c r="BF805"/>
  <c r="T805"/>
  <c r="R805"/>
  <c r="P805"/>
  <c r="BI804"/>
  <c r="BH804"/>
  <c r="BG804"/>
  <c r="BF804"/>
  <c r="T804"/>
  <c r="R804"/>
  <c r="P804"/>
  <c r="BI802"/>
  <c r="BH802"/>
  <c r="BG802"/>
  <c r="BF802"/>
  <c r="T802"/>
  <c r="R802"/>
  <c r="P802"/>
  <c r="BI797"/>
  <c r="BH797"/>
  <c r="BG797"/>
  <c r="BF797"/>
  <c r="T797"/>
  <c r="R797"/>
  <c r="P797"/>
  <c r="BI792"/>
  <c r="BH792"/>
  <c r="BG792"/>
  <c r="BF792"/>
  <c r="T792"/>
  <c r="R792"/>
  <c r="P792"/>
  <c r="BI788"/>
  <c r="BH788"/>
  <c r="BG788"/>
  <c r="BF788"/>
  <c r="T788"/>
  <c r="R788"/>
  <c r="P788"/>
  <c r="BI782"/>
  <c r="BH782"/>
  <c r="BG782"/>
  <c r="BF782"/>
  <c r="T782"/>
  <c r="R782"/>
  <c r="P782"/>
  <c r="BI778"/>
  <c r="BH778"/>
  <c r="BG778"/>
  <c r="BF778"/>
  <c r="T778"/>
  <c r="R778"/>
  <c r="P778"/>
  <c r="BI775"/>
  <c r="BH775"/>
  <c r="BG775"/>
  <c r="BF775"/>
  <c r="T775"/>
  <c r="R775"/>
  <c r="P775"/>
  <c r="BI773"/>
  <c r="BH773"/>
  <c r="BG773"/>
  <c r="BF773"/>
  <c r="T773"/>
  <c r="R773"/>
  <c r="P773"/>
  <c r="BI770"/>
  <c r="BH770"/>
  <c r="BG770"/>
  <c r="BF770"/>
  <c r="T770"/>
  <c r="R770"/>
  <c r="P770"/>
  <c r="BI750"/>
  <c r="BH750"/>
  <c r="BG750"/>
  <c r="BF750"/>
  <c r="T750"/>
  <c r="R750"/>
  <c r="P750"/>
  <c r="BI730"/>
  <c r="BH730"/>
  <c r="BG730"/>
  <c r="BF730"/>
  <c r="T730"/>
  <c r="R730"/>
  <c r="P730"/>
  <c r="BI728"/>
  <c r="BH728"/>
  <c r="BG728"/>
  <c r="BF728"/>
  <c r="T728"/>
  <c r="R728"/>
  <c r="P728"/>
  <c r="BI726"/>
  <c r="BH726"/>
  <c r="BG726"/>
  <c r="BF726"/>
  <c r="T726"/>
  <c r="R726"/>
  <c r="P726"/>
  <c r="BI721"/>
  <c r="BH721"/>
  <c r="BG721"/>
  <c r="BF721"/>
  <c r="T721"/>
  <c r="R721"/>
  <c r="P721"/>
  <c r="BI719"/>
  <c r="BH719"/>
  <c r="BG719"/>
  <c r="BF719"/>
  <c r="T719"/>
  <c r="R719"/>
  <c r="P719"/>
  <c r="BI718"/>
  <c r="BH718"/>
  <c r="BG718"/>
  <c r="BF718"/>
  <c r="T718"/>
  <c r="R718"/>
  <c r="P718"/>
  <c r="BI716"/>
  <c r="BH716"/>
  <c r="BG716"/>
  <c r="BF716"/>
  <c r="T716"/>
  <c r="R716"/>
  <c r="P716"/>
  <c r="BI715"/>
  <c r="BH715"/>
  <c r="BG715"/>
  <c r="BF715"/>
  <c r="T715"/>
  <c r="R715"/>
  <c r="P715"/>
  <c r="BI711"/>
  <c r="BH711"/>
  <c r="BG711"/>
  <c r="BF711"/>
  <c r="T711"/>
  <c r="R711"/>
  <c r="P711"/>
  <c r="BI710"/>
  <c r="BH710"/>
  <c r="BG710"/>
  <c r="BF710"/>
  <c r="T710"/>
  <c r="R710"/>
  <c r="P710"/>
  <c r="BI709"/>
  <c r="BH709"/>
  <c r="BG709"/>
  <c r="BF709"/>
  <c r="T709"/>
  <c r="R709"/>
  <c r="P709"/>
  <c r="BI705"/>
  <c r="BH705"/>
  <c r="BG705"/>
  <c r="BF705"/>
  <c r="T705"/>
  <c r="R705"/>
  <c r="P705"/>
  <c r="BI701"/>
  <c r="BH701"/>
  <c r="BG701"/>
  <c r="BF701"/>
  <c r="T701"/>
  <c r="R701"/>
  <c r="P701"/>
  <c r="BI700"/>
  <c r="BH700"/>
  <c r="BG700"/>
  <c r="BF700"/>
  <c r="T700"/>
  <c r="R700"/>
  <c r="P700"/>
  <c r="BI699"/>
  <c r="BH699"/>
  <c r="BG699"/>
  <c r="BF699"/>
  <c r="T699"/>
  <c r="R699"/>
  <c r="P699"/>
  <c r="BI698"/>
  <c r="BH698"/>
  <c r="BG698"/>
  <c r="BF698"/>
  <c r="T698"/>
  <c r="R698"/>
  <c r="P698"/>
  <c r="BI697"/>
  <c r="BH697"/>
  <c r="BG697"/>
  <c r="BF697"/>
  <c r="T697"/>
  <c r="R697"/>
  <c r="P697"/>
  <c r="BI695"/>
  <c r="BH695"/>
  <c r="BG695"/>
  <c r="BF695"/>
  <c r="T695"/>
  <c r="R695"/>
  <c r="P695"/>
  <c r="BI690"/>
  <c r="BH690"/>
  <c r="BG690"/>
  <c r="BF690"/>
  <c r="T690"/>
  <c r="R690"/>
  <c r="P690"/>
  <c r="BI684"/>
  <c r="BH684"/>
  <c r="BG684"/>
  <c r="BF684"/>
  <c r="T684"/>
  <c r="R684"/>
  <c r="P684"/>
  <c r="BI676"/>
  <c r="BH676"/>
  <c r="BG676"/>
  <c r="BF676"/>
  <c r="T676"/>
  <c r="R676"/>
  <c r="P676"/>
  <c r="BI674"/>
  <c r="BH674"/>
  <c r="BG674"/>
  <c r="BF674"/>
  <c r="T674"/>
  <c r="R674"/>
  <c r="P674"/>
  <c r="BI672"/>
  <c r="BH672"/>
  <c r="BG672"/>
  <c r="BF672"/>
  <c r="T672"/>
  <c r="R672"/>
  <c r="P672"/>
  <c r="BI670"/>
  <c r="BH670"/>
  <c r="BG670"/>
  <c r="BF670"/>
  <c r="T670"/>
  <c r="R670"/>
  <c r="P670"/>
  <c r="BI668"/>
  <c r="BH668"/>
  <c r="BG668"/>
  <c r="BF668"/>
  <c r="T668"/>
  <c r="R668"/>
  <c r="P668"/>
  <c r="BI666"/>
  <c r="BH666"/>
  <c r="BG666"/>
  <c r="BF666"/>
  <c r="T666"/>
  <c r="R666"/>
  <c r="P666"/>
  <c r="BI664"/>
  <c r="BH664"/>
  <c r="BG664"/>
  <c r="BF664"/>
  <c r="T664"/>
  <c r="R664"/>
  <c r="P664"/>
  <c r="BI659"/>
  <c r="BH659"/>
  <c r="BG659"/>
  <c r="BF659"/>
  <c r="T659"/>
  <c r="R659"/>
  <c r="P659"/>
  <c r="BI654"/>
  <c r="BH654"/>
  <c r="BG654"/>
  <c r="BF654"/>
  <c r="T654"/>
  <c r="R654"/>
  <c r="P654"/>
  <c r="BI652"/>
  <c r="BH652"/>
  <c r="BG652"/>
  <c r="BF652"/>
  <c r="T652"/>
  <c r="R652"/>
  <c r="P652"/>
  <c r="BI650"/>
  <c r="BH650"/>
  <c r="BG650"/>
  <c r="BF650"/>
  <c r="T650"/>
  <c r="R650"/>
  <c r="P650"/>
  <c r="BI648"/>
  <c r="BH648"/>
  <c r="BG648"/>
  <c r="BF648"/>
  <c r="T648"/>
  <c r="R648"/>
  <c r="P648"/>
  <c r="BI646"/>
  <c r="BH646"/>
  <c r="BG646"/>
  <c r="BF646"/>
  <c r="T646"/>
  <c r="R646"/>
  <c r="P646"/>
  <c r="BI644"/>
  <c r="BH644"/>
  <c r="BG644"/>
  <c r="BF644"/>
  <c r="T644"/>
  <c r="R644"/>
  <c r="P644"/>
  <c r="BI642"/>
  <c r="BH642"/>
  <c r="BG642"/>
  <c r="BF642"/>
  <c r="T642"/>
  <c r="R642"/>
  <c r="P642"/>
  <c r="BI640"/>
  <c r="BH640"/>
  <c r="BG640"/>
  <c r="BF640"/>
  <c r="T640"/>
  <c r="R640"/>
  <c r="P640"/>
  <c r="BI636"/>
  <c r="BH636"/>
  <c r="BG636"/>
  <c r="BF636"/>
  <c r="T636"/>
  <c r="R636"/>
  <c r="P636"/>
  <c r="BI630"/>
  <c r="BH630"/>
  <c r="BG630"/>
  <c r="BF630"/>
  <c r="T630"/>
  <c r="R630"/>
  <c r="P630"/>
  <c r="BI628"/>
  <c r="BH628"/>
  <c r="BG628"/>
  <c r="BF628"/>
  <c r="T628"/>
  <c r="R628"/>
  <c r="P628"/>
  <c r="BI625"/>
  <c r="BH625"/>
  <c r="BG625"/>
  <c r="BF625"/>
  <c r="T625"/>
  <c r="R625"/>
  <c r="P625"/>
  <c r="BI623"/>
  <c r="BH623"/>
  <c r="BG623"/>
  <c r="BF623"/>
  <c r="T623"/>
  <c r="R623"/>
  <c r="P623"/>
  <c r="BI621"/>
  <c r="BH621"/>
  <c r="BG621"/>
  <c r="BF621"/>
  <c r="T621"/>
  <c r="R621"/>
  <c r="P621"/>
  <c r="BI618"/>
  <c r="BH618"/>
  <c r="BG618"/>
  <c r="BF618"/>
  <c r="T618"/>
  <c r="R618"/>
  <c r="P618"/>
  <c r="BI616"/>
  <c r="BH616"/>
  <c r="BG616"/>
  <c r="BF616"/>
  <c r="T616"/>
  <c r="R616"/>
  <c r="P616"/>
  <c r="BI614"/>
  <c r="BH614"/>
  <c r="BG614"/>
  <c r="BF614"/>
  <c r="T614"/>
  <c r="R614"/>
  <c r="P614"/>
  <c r="BI612"/>
  <c r="BH612"/>
  <c r="BG612"/>
  <c r="BF612"/>
  <c r="T612"/>
  <c r="R612"/>
  <c r="P612"/>
  <c r="BI608"/>
  <c r="BH608"/>
  <c r="BG608"/>
  <c r="BF608"/>
  <c r="T608"/>
  <c r="R608"/>
  <c r="P608"/>
  <c r="BI604"/>
  <c r="BH604"/>
  <c r="BG604"/>
  <c r="BF604"/>
  <c r="T604"/>
  <c r="R604"/>
  <c r="P604"/>
  <c r="BI597"/>
  <c r="BH597"/>
  <c r="BG597"/>
  <c r="BF597"/>
  <c r="T597"/>
  <c r="R597"/>
  <c r="P597"/>
  <c r="BI595"/>
  <c r="BH595"/>
  <c r="BG595"/>
  <c r="BF595"/>
  <c r="T595"/>
  <c r="R595"/>
  <c r="P595"/>
  <c r="BI593"/>
  <c r="BH593"/>
  <c r="BG593"/>
  <c r="BF593"/>
  <c r="T593"/>
  <c r="R593"/>
  <c r="P593"/>
  <c r="BI589"/>
  <c r="BH589"/>
  <c r="BG589"/>
  <c r="BF589"/>
  <c r="T589"/>
  <c r="R589"/>
  <c r="P589"/>
  <c r="BI585"/>
  <c r="BH585"/>
  <c r="BG585"/>
  <c r="BF585"/>
  <c r="T585"/>
  <c r="R585"/>
  <c r="P585"/>
  <c r="BI583"/>
  <c r="BH583"/>
  <c r="BG583"/>
  <c r="BF583"/>
  <c r="T583"/>
  <c r="R583"/>
  <c r="P583"/>
  <c r="BI581"/>
  <c r="BH581"/>
  <c r="BG581"/>
  <c r="BF581"/>
  <c r="T581"/>
  <c r="R581"/>
  <c r="P581"/>
  <c r="BI579"/>
  <c r="BH579"/>
  <c r="BG579"/>
  <c r="BF579"/>
  <c r="T579"/>
  <c r="T578" s="1"/>
  <c r="R579"/>
  <c r="R578" s="1"/>
  <c r="P579"/>
  <c r="P578" s="1"/>
  <c r="BI577"/>
  <c r="BH577"/>
  <c r="BG577"/>
  <c r="BF577"/>
  <c r="T577"/>
  <c r="T576" s="1"/>
  <c r="R577"/>
  <c r="R576" s="1"/>
  <c r="P577"/>
  <c r="P576" s="1"/>
  <c r="BI575"/>
  <c r="BH575"/>
  <c r="BG575"/>
  <c r="BF575"/>
  <c r="T575"/>
  <c r="T574" s="1"/>
  <c r="R575"/>
  <c r="R574" s="1"/>
  <c r="P575"/>
  <c r="P574" s="1"/>
  <c r="BI573"/>
  <c r="BH573"/>
  <c r="BG573"/>
  <c r="BF573"/>
  <c r="T573"/>
  <c r="T572" s="1"/>
  <c r="R573"/>
  <c r="R572" s="1"/>
  <c r="P573"/>
  <c r="P572" s="1"/>
  <c r="BI571"/>
  <c r="BH571"/>
  <c r="BG571"/>
  <c r="BF571"/>
  <c r="T571"/>
  <c r="T570" s="1"/>
  <c r="R571"/>
  <c r="R570" s="1"/>
  <c r="P571"/>
  <c r="P570" s="1"/>
  <c r="BI569"/>
  <c r="BH569"/>
  <c r="BG569"/>
  <c r="BF569"/>
  <c r="T569"/>
  <c r="R569"/>
  <c r="P569"/>
  <c r="BI567"/>
  <c r="BH567"/>
  <c r="BG567"/>
  <c r="BF567"/>
  <c r="T567"/>
  <c r="R567"/>
  <c r="P567"/>
  <c r="BI565"/>
  <c r="BH565"/>
  <c r="BG565"/>
  <c r="BF565"/>
  <c r="T565"/>
  <c r="R565"/>
  <c r="P565"/>
  <c r="BI563"/>
  <c r="BH563"/>
  <c r="BG563"/>
  <c r="BF563"/>
  <c r="T563"/>
  <c r="R563"/>
  <c r="P563"/>
  <c r="BI561"/>
  <c r="BH561"/>
  <c r="BG561"/>
  <c r="BF561"/>
  <c r="T561"/>
  <c r="R561"/>
  <c r="P561"/>
  <c r="BI559"/>
  <c r="BH559"/>
  <c r="BG559"/>
  <c r="BF559"/>
  <c r="T559"/>
  <c r="R559"/>
  <c r="P559"/>
  <c r="BI557"/>
  <c r="BH557"/>
  <c r="BG557"/>
  <c r="BF557"/>
  <c r="T557"/>
  <c r="R557"/>
  <c r="P557"/>
  <c r="BI555"/>
  <c r="BH555"/>
  <c r="BG555"/>
  <c r="BF555"/>
  <c r="T555"/>
  <c r="R555"/>
  <c r="P555"/>
  <c r="BI545"/>
  <c r="BH545"/>
  <c r="BG545"/>
  <c r="BF545"/>
  <c r="T545"/>
  <c r="R545"/>
  <c r="P545"/>
  <c r="BI543"/>
  <c r="BH543"/>
  <c r="BG543"/>
  <c r="BF543"/>
  <c r="T543"/>
  <c r="R543"/>
  <c r="P543"/>
  <c r="BI541"/>
  <c r="BH541"/>
  <c r="BG541"/>
  <c r="BF541"/>
  <c r="T541"/>
  <c r="R541"/>
  <c r="P541"/>
  <c r="BI540"/>
  <c r="BH540"/>
  <c r="BG540"/>
  <c r="BF540"/>
  <c r="T540"/>
  <c r="R540"/>
  <c r="P540"/>
  <c r="BI538"/>
  <c r="BH538"/>
  <c r="BG538"/>
  <c r="BF538"/>
  <c r="T538"/>
  <c r="R538"/>
  <c r="P538"/>
  <c r="BI537"/>
  <c r="BH537"/>
  <c r="BG537"/>
  <c r="BF537"/>
  <c r="T537"/>
  <c r="R537"/>
  <c r="P537"/>
  <c r="BI535"/>
  <c r="BH535"/>
  <c r="BG535"/>
  <c r="BF535"/>
  <c r="T535"/>
  <c r="R535"/>
  <c r="P535"/>
  <c r="BI533"/>
  <c r="BH533"/>
  <c r="BG533"/>
  <c r="BF533"/>
  <c r="T533"/>
  <c r="R533"/>
  <c r="P533"/>
  <c r="BI531"/>
  <c r="BH531"/>
  <c r="BG531"/>
  <c r="BF531"/>
  <c r="T531"/>
  <c r="R531"/>
  <c r="P531"/>
  <c r="BI529"/>
  <c r="BH529"/>
  <c r="BG529"/>
  <c r="BF529"/>
  <c r="T529"/>
  <c r="R529"/>
  <c r="P529"/>
  <c r="BI528"/>
  <c r="BH528"/>
  <c r="BG528"/>
  <c r="BF528"/>
  <c r="T528"/>
  <c r="R528"/>
  <c r="P528"/>
  <c r="BI526"/>
  <c r="BH526"/>
  <c r="BG526"/>
  <c r="BF526"/>
  <c r="T526"/>
  <c r="R526"/>
  <c r="P526"/>
  <c r="BI524"/>
  <c r="BH524"/>
  <c r="BG524"/>
  <c r="BF524"/>
  <c r="T524"/>
  <c r="R524"/>
  <c r="P524"/>
  <c r="BI522"/>
  <c r="BH522"/>
  <c r="BG522"/>
  <c r="BF522"/>
  <c r="T522"/>
  <c r="R522"/>
  <c r="P522"/>
  <c r="BI520"/>
  <c r="BH520"/>
  <c r="BG520"/>
  <c r="BF520"/>
  <c r="T520"/>
  <c r="R520"/>
  <c r="P520"/>
  <c r="BI518"/>
  <c r="BH518"/>
  <c r="BG518"/>
  <c r="BF518"/>
  <c r="T518"/>
  <c r="R518"/>
  <c r="P518"/>
  <c r="BI516"/>
  <c r="BH516"/>
  <c r="BG516"/>
  <c r="BF516"/>
  <c r="T516"/>
  <c r="R516"/>
  <c r="P516"/>
  <c r="BI511"/>
  <c r="BH511"/>
  <c r="BG511"/>
  <c r="BF511"/>
  <c r="T511"/>
  <c r="R511"/>
  <c r="P511"/>
  <c r="BI510"/>
  <c r="BH510"/>
  <c r="BG510"/>
  <c r="BF510"/>
  <c r="T510"/>
  <c r="R510"/>
  <c r="P510"/>
  <c r="BI508"/>
  <c r="BH508"/>
  <c r="BG508"/>
  <c r="BF508"/>
  <c r="T508"/>
  <c r="R508"/>
  <c r="P508"/>
  <c r="BI505"/>
  <c r="BH505"/>
  <c r="BG505"/>
  <c r="BF505"/>
  <c r="T505"/>
  <c r="T504" s="1"/>
  <c r="R505"/>
  <c r="R504" s="1"/>
  <c r="P505"/>
  <c r="P504" s="1"/>
  <c r="BI502"/>
  <c r="BH502"/>
  <c r="BG502"/>
  <c r="BF502"/>
  <c r="T502"/>
  <c r="R502"/>
  <c r="P502"/>
  <c r="BI500"/>
  <c r="BH500"/>
  <c r="BG500"/>
  <c r="BF500"/>
  <c r="T500"/>
  <c r="R500"/>
  <c r="P500"/>
  <c r="BI498"/>
  <c r="BH498"/>
  <c r="BG498"/>
  <c r="BF498"/>
  <c r="T498"/>
  <c r="R498"/>
  <c r="P498"/>
  <c r="BI497"/>
  <c r="BH497"/>
  <c r="BG497"/>
  <c r="BF497"/>
  <c r="T497"/>
  <c r="R497"/>
  <c r="P497"/>
  <c r="BI496"/>
  <c r="BH496"/>
  <c r="BG496"/>
  <c r="BF496"/>
  <c r="T496"/>
  <c r="R496"/>
  <c r="P496"/>
  <c r="BI493"/>
  <c r="BH493"/>
  <c r="BG493"/>
  <c r="BF493"/>
  <c r="T493"/>
  <c r="R493"/>
  <c r="P493"/>
  <c r="BI485"/>
  <c r="BH485"/>
  <c r="BG485"/>
  <c r="BF485"/>
  <c r="T485"/>
  <c r="R485"/>
  <c r="P485"/>
  <c r="BI480"/>
  <c r="BH480"/>
  <c r="BG480"/>
  <c r="BF480"/>
  <c r="T480"/>
  <c r="R480"/>
  <c r="P480"/>
  <c r="BI474"/>
  <c r="BH474"/>
  <c r="BG474"/>
  <c r="BF474"/>
  <c r="T474"/>
  <c r="R474"/>
  <c r="P474"/>
  <c r="BI473"/>
  <c r="BH473"/>
  <c r="BG473"/>
  <c r="BF473"/>
  <c r="T473"/>
  <c r="R473"/>
  <c r="P473"/>
  <c r="BI470"/>
  <c r="BH470"/>
  <c r="BG470"/>
  <c r="BF470"/>
  <c r="T470"/>
  <c r="R470"/>
  <c r="P470"/>
  <c r="BI467"/>
  <c r="BH467"/>
  <c r="BG467"/>
  <c r="BF467"/>
  <c r="T467"/>
  <c r="R467"/>
  <c r="P467"/>
  <c r="BI463"/>
  <c r="BH463"/>
  <c r="BG463"/>
  <c r="BF463"/>
  <c r="T463"/>
  <c r="R463"/>
  <c r="P463"/>
  <c r="BI460"/>
  <c r="BH460"/>
  <c r="BG460"/>
  <c r="BF460"/>
  <c r="T460"/>
  <c r="R460"/>
  <c r="P460"/>
  <c r="BI458"/>
  <c r="BH458"/>
  <c r="BG458"/>
  <c r="BF458"/>
  <c r="T458"/>
  <c r="R458"/>
  <c r="P458"/>
  <c r="BI456"/>
  <c r="BH456"/>
  <c r="BG456"/>
  <c r="BF456"/>
  <c r="T456"/>
  <c r="R456"/>
  <c r="P456"/>
  <c r="BI450"/>
  <c r="BH450"/>
  <c r="BG450"/>
  <c r="BF450"/>
  <c r="T450"/>
  <c r="R450"/>
  <c r="P450"/>
  <c r="BI446"/>
  <c r="BH446"/>
  <c r="BG446"/>
  <c r="BF446"/>
  <c r="T446"/>
  <c r="R446"/>
  <c r="P446"/>
  <c r="BI444"/>
  <c r="BH444"/>
  <c r="BG444"/>
  <c r="BF444"/>
  <c r="T444"/>
  <c r="R444"/>
  <c r="P444"/>
  <c r="BI442"/>
  <c r="BH442"/>
  <c r="BG442"/>
  <c r="BF442"/>
  <c r="T442"/>
  <c r="R442"/>
  <c r="P442"/>
  <c r="BI438"/>
  <c r="BH438"/>
  <c r="BG438"/>
  <c r="BF438"/>
  <c r="T438"/>
  <c r="R438"/>
  <c r="P438"/>
  <c r="BI436"/>
  <c r="BH436"/>
  <c r="BG436"/>
  <c r="BF436"/>
  <c r="T436"/>
  <c r="R436"/>
  <c r="P436"/>
  <c r="BI433"/>
  <c r="BH433"/>
  <c r="BG433"/>
  <c r="BF433"/>
  <c r="T433"/>
  <c r="R433"/>
  <c r="P433"/>
  <c r="BI432"/>
  <c r="BH432"/>
  <c r="BG432"/>
  <c r="BF432"/>
  <c r="T432"/>
  <c r="R432"/>
  <c r="P432"/>
  <c r="BI430"/>
  <c r="BH430"/>
  <c r="BG430"/>
  <c r="BF430"/>
  <c r="T430"/>
  <c r="R430"/>
  <c r="P430"/>
  <c r="BI429"/>
  <c r="BH429"/>
  <c r="BG429"/>
  <c r="BF429"/>
  <c r="T429"/>
  <c r="R429"/>
  <c r="P429"/>
  <c r="BI428"/>
  <c r="BH428"/>
  <c r="BG428"/>
  <c r="BF428"/>
  <c r="T428"/>
  <c r="R428"/>
  <c r="P428"/>
  <c r="BI427"/>
  <c r="BH427"/>
  <c r="BG427"/>
  <c r="BF427"/>
  <c r="T427"/>
  <c r="R427"/>
  <c r="P427"/>
  <c r="BI426"/>
  <c r="BH426"/>
  <c r="BG426"/>
  <c r="BF426"/>
  <c r="T426"/>
  <c r="R426"/>
  <c r="P426"/>
  <c r="BI425"/>
  <c r="BH425"/>
  <c r="BG425"/>
  <c r="BF425"/>
  <c r="T425"/>
  <c r="R425"/>
  <c r="P425"/>
  <c r="BI423"/>
  <c r="BH423"/>
  <c r="BG423"/>
  <c r="BF423"/>
  <c r="T423"/>
  <c r="R423"/>
  <c r="P423"/>
  <c r="BI419"/>
  <c r="BH419"/>
  <c r="BG419"/>
  <c r="BF419"/>
  <c r="T419"/>
  <c r="R419"/>
  <c r="P419"/>
  <c r="BI416"/>
  <c r="BH416"/>
  <c r="BG416"/>
  <c r="BF416"/>
  <c r="T416"/>
  <c r="R416"/>
  <c r="P416"/>
  <c r="BI415"/>
  <c r="BH415"/>
  <c r="BG415"/>
  <c r="BF415"/>
  <c r="T415"/>
  <c r="R415"/>
  <c r="P415"/>
  <c r="BI413"/>
  <c r="BH413"/>
  <c r="BG413"/>
  <c r="BF413"/>
  <c r="T413"/>
  <c r="R413"/>
  <c r="P413"/>
  <c r="BI411"/>
  <c r="BH411"/>
  <c r="BG411"/>
  <c r="BF411"/>
  <c r="T411"/>
  <c r="R411"/>
  <c r="P411"/>
  <c r="BI410"/>
  <c r="BH410"/>
  <c r="BG410"/>
  <c r="BF410"/>
  <c r="T410"/>
  <c r="R410"/>
  <c r="P410"/>
  <c r="BI409"/>
  <c r="BH409"/>
  <c r="BG409"/>
  <c r="BF409"/>
  <c r="T409"/>
  <c r="R409"/>
  <c r="P409"/>
  <c r="BI407"/>
  <c r="BH407"/>
  <c r="BG407"/>
  <c r="BF407"/>
  <c r="T407"/>
  <c r="R407"/>
  <c r="P407"/>
  <c r="BI405"/>
  <c r="BH405"/>
  <c r="BG405"/>
  <c r="BF405"/>
  <c r="T405"/>
  <c r="R405"/>
  <c r="P405"/>
  <c r="BI402"/>
  <c r="BH402"/>
  <c r="BG402"/>
  <c r="BF402"/>
  <c r="T402"/>
  <c r="R402"/>
  <c r="P402"/>
  <c r="BI400"/>
  <c r="BH400"/>
  <c r="BG400"/>
  <c r="BF400"/>
  <c r="T400"/>
  <c r="R400"/>
  <c r="P400"/>
  <c r="BI398"/>
  <c r="BH398"/>
  <c r="BG398"/>
  <c r="BF398"/>
  <c r="T398"/>
  <c r="R398"/>
  <c r="P398"/>
  <c r="BI396"/>
  <c r="BH396"/>
  <c r="BG396"/>
  <c r="BF396"/>
  <c r="T396"/>
  <c r="R396"/>
  <c r="P396"/>
  <c r="BI395"/>
  <c r="BH395"/>
  <c r="BG395"/>
  <c r="BF395"/>
  <c r="T395"/>
  <c r="R395"/>
  <c r="P395"/>
  <c r="BI389"/>
  <c r="BH389"/>
  <c r="BG389"/>
  <c r="BF389"/>
  <c r="T389"/>
  <c r="R389"/>
  <c r="P389"/>
  <c r="BI388"/>
  <c r="BH388"/>
  <c r="BG388"/>
  <c r="BF388"/>
  <c r="T388"/>
  <c r="R388"/>
  <c r="P388"/>
  <c r="BI382"/>
  <c r="BH382"/>
  <c r="BG382"/>
  <c r="BF382"/>
  <c r="T382"/>
  <c r="R382"/>
  <c r="P382"/>
  <c r="BI381"/>
  <c r="BH381"/>
  <c r="BG381"/>
  <c r="BF381"/>
  <c r="T381"/>
  <c r="R381"/>
  <c r="P381"/>
  <c r="BI375"/>
  <c r="BH375"/>
  <c r="BG375"/>
  <c r="BF375"/>
  <c r="T375"/>
  <c r="R375"/>
  <c r="P375"/>
  <c r="BI374"/>
  <c r="BH374"/>
  <c r="BG374"/>
  <c r="BF374"/>
  <c r="T374"/>
  <c r="R374"/>
  <c r="P374"/>
  <c r="BI373"/>
  <c r="BH373"/>
  <c r="BG373"/>
  <c r="BF373"/>
  <c r="T373"/>
  <c r="R373"/>
  <c r="P373"/>
  <c r="BI371"/>
  <c r="BH371"/>
  <c r="BG371"/>
  <c r="BF371"/>
  <c r="T371"/>
  <c r="R371"/>
  <c r="P371"/>
  <c r="BI369"/>
  <c r="BH369"/>
  <c r="BG369"/>
  <c r="BF369"/>
  <c r="T369"/>
  <c r="R369"/>
  <c r="P369"/>
  <c r="BI363"/>
  <c r="BH363"/>
  <c r="BG363"/>
  <c r="BF363"/>
  <c r="T363"/>
  <c r="R363"/>
  <c r="P363"/>
  <c r="BI361"/>
  <c r="BH361"/>
  <c r="BG361"/>
  <c r="BF361"/>
  <c r="T361"/>
  <c r="R361"/>
  <c r="P361"/>
  <c r="BI359"/>
  <c r="BH359"/>
  <c r="BG359"/>
  <c r="BF359"/>
  <c r="T359"/>
  <c r="R359"/>
  <c r="P359"/>
  <c r="BI358"/>
  <c r="BH358"/>
  <c r="BG358"/>
  <c r="BF358"/>
  <c r="T358"/>
  <c r="R358"/>
  <c r="P358"/>
  <c r="BI356"/>
  <c r="BH356"/>
  <c r="BG356"/>
  <c r="BF356"/>
  <c r="T356"/>
  <c r="R356"/>
  <c r="P356"/>
  <c r="BI352"/>
  <c r="BH352"/>
  <c r="BG352"/>
  <c r="BF352"/>
  <c r="T352"/>
  <c r="R352"/>
  <c r="P352"/>
  <c r="BI350"/>
  <c r="BH350"/>
  <c r="BG350"/>
  <c r="BF350"/>
  <c r="T350"/>
  <c r="R350"/>
  <c r="P350"/>
  <c r="BI349"/>
  <c r="BH349"/>
  <c r="BG349"/>
  <c r="BF349"/>
  <c r="T349"/>
  <c r="R349"/>
  <c r="P349"/>
  <c r="BI345"/>
  <c r="BH345"/>
  <c r="BG345"/>
  <c r="BF345"/>
  <c r="T345"/>
  <c r="R345"/>
  <c r="P345"/>
  <c r="BI341"/>
  <c r="BH341"/>
  <c r="BG341"/>
  <c r="BF341"/>
  <c r="T341"/>
  <c r="R341"/>
  <c r="P341"/>
  <c r="BI337"/>
  <c r="BH337"/>
  <c r="BG337"/>
  <c r="BF337"/>
  <c r="T337"/>
  <c r="R337"/>
  <c r="P337"/>
  <c r="BI324"/>
  <c r="BH324"/>
  <c r="BG324"/>
  <c r="BF324"/>
  <c r="T324"/>
  <c r="R324"/>
  <c r="P324"/>
  <c r="BI320"/>
  <c r="BH320"/>
  <c r="BG320"/>
  <c r="BF320"/>
  <c r="T320"/>
  <c r="R320"/>
  <c r="P320"/>
  <c r="BI318"/>
  <c r="BH318"/>
  <c r="BG318"/>
  <c r="BF318"/>
  <c r="T318"/>
  <c r="R318"/>
  <c r="P318"/>
  <c r="BI315"/>
  <c r="BH315"/>
  <c r="BG315"/>
  <c r="BF315"/>
  <c r="T315"/>
  <c r="R315"/>
  <c r="P315"/>
  <c r="BI314"/>
  <c r="BH314"/>
  <c r="BG314"/>
  <c r="BF314"/>
  <c r="T314"/>
  <c r="R314"/>
  <c r="P314"/>
  <c r="BI312"/>
  <c r="BH312"/>
  <c r="BG312"/>
  <c r="BF312"/>
  <c r="T312"/>
  <c r="R312"/>
  <c r="P312"/>
  <c r="BI310"/>
  <c r="BH310"/>
  <c r="BG310"/>
  <c r="BF310"/>
  <c r="T310"/>
  <c r="R310"/>
  <c r="P310"/>
  <c r="BI308"/>
  <c r="BH308"/>
  <c r="BG308"/>
  <c r="BF308"/>
  <c r="T308"/>
  <c r="R308"/>
  <c r="P308"/>
  <c r="BI307"/>
  <c r="BH307"/>
  <c r="BG307"/>
  <c r="BF307"/>
  <c r="T307"/>
  <c r="R307"/>
  <c r="P307"/>
  <c r="BI306"/>
  <c r="BH306"/>
  <c r="BG306"/>
  <c r="BF306"/>
  <c r="T306"/>
  <c r="R306"/>
  <c r="P306"/>
  <c r="BI301"/>
  <c r="BH301"/>
  <c r="BG301"/>
  <c r="BF301"/>
  <c r="T301"/>
  <c r="R301"/>
  <c r="P301"/>
  <c r="BI300"/>
  <c r="BH300"/>
  <c r="BG300"/>
  <c r="BF300"/>
  <c r="T300"/>
  <c r="R300"/>
  <c r="P300"/>
  <c r="BI294"/>
  <c r="BH294"/>
  <c r="BG294"/>
  <c r="BF294"/>
  <c r="T294"/>
  <c r="R294"/>
  <c r="P294"/>
  <c r="BI293"/>
  <c r="BH293"/>
  <c r="BG293"/>
  <c r="BF293"/>
  <c r="T293"/>
  <c r="R293"/>
  <c r="P293"/>
  <c r="BI291"/>
  <c r="BH291"/>
  <c r="BG291"/>
  <c r="BF291"/>
  <c r="T291"/>
  <c r="R291"/>
  <c r="P291"/>
  <c r="BI289"/>
  <c r="BH289"/>
  <c r="BG289"/>
  <c r="BF289"/>
  <c r="T289"/>
  <c r="R289"/>
  <c r="P289"/>
  <c r="BI287"/>
  <c r="BH287"/>
  <c r="BG287"/>
  <c r="BF287"/>
  <c r="T287"/>
  <c r="R287"/>
  <c r="P287"/>
  <c r="BI286"/>
  <c r="BH286"/>
  <c r="BG286"/>
  <c r="BF286"/>
  <c r="T286"/>
  <c r="R286"/>
  <c r="P286"/>
  <c r="BI282"/>
  <c r="BH282"/>
  <c r="BG282"/>
  <c r="BF282"/>
  <c r="T282"/>
  <c r="R282"/>
  <c r="P282"/>
  <c r="BI280"/>
  <c r="BH280"/>
  <c r="BG280"/>
  <c r="BF280"/>
  <c r="T280"/>
  <c r="R280"/>
  <c r="P280"/>
  <c r="BI279"/>
  <c r="BH279"/>
  <c r="BG279"/>
  <c r="BF279"/>
  <c r="T279"/>
  <c r="R279"/>
  <c r="P279"/>
  <c r="BI278"/>
  <c r="BH278"/>
  <c r="BG278"/>
  <c r="BF278"/>
  <c r="T278"/>
  <c r="R278"/>
  <c r="P278"/>
  <c r="BI276"/>
  <c r="BH276"/>
  <c r="BG276"/>
  <c r="BF276"/>
  <c r="T276"/>
  <c r="R276"/>
  <c r="P276"/>
  <c r="BI274"/>
  <c r="BH274"/>
  <c r="BG274"/>
  <c r="BF274"/>
  <c r="T274"/>
  <c r="R274"/>
  <c r="P274"/>
  <c r="BI271"/>
  <c r="BH271"/>
  <c r="BG271"/>
  <c r="BF271"/>
  <c r="T271"/>
  <c r="R271"/>
  <c r="P271"/>
  <c r="BI269"/>
  <c r="BH269"/>
  <c r="BG269"/>
  <c r="BF269"/>
  <c r="T269"/>
  <c r="R269"/>
  <c r="P269"/>
  <c r="BI267"/>
  <c r="BH267"/>
  <c r="BG267"/>
  <c r="BF267"/>
  <c r="T267"/>
  <c r="R267"/>
  <c r="P267"/>
  <c r="BI265"/>
  <c r="BH265"/>
  <c r="BG265"/>
  <c r="BF265"/>
  <c r="T265"/>
  <c r="R265"/>
  <c r="P265"/>
  <c r="BI263"/>
  <c r="BH263"/>
  <c r="BG263"/>
  <c r="BF263"/>
  <c r="T263"/>
  <c r="R263"/>
  <c r="P263"/>
  <c r="BI258"/>
  <c r="BH258"/>
  <c r="BG258"/>
  <c r="BF258"/>
  <c r="T258"/>
  <c r="R258"/>
  <c r="P258"/>
  <c r="BI257"/>
  <c r="BH257"/>
  <c r="BG257"/>
  <c r="BF257"/>
  <c r="T257"/>
  <c r="R257"/>
  <c r="P257"/>
  <c r="BI249"/>
  <c r="BH249"/>
  <c r="BG249"/>
  <c r="BF249"/>
  <c r="T249"/>
  <c r="R249"/>
  <c r="P249"/>
  <c r="BI241"/>
  <c r="BH241"/>
  <c r="BG241"/>
  <c r="BF241"/>
  <c r="T241"/>
  <c r="R241"/>
  <c r="P241"/>
  <c r="BI239"/>
  <c r="BH239"/>
  <c r="BG239"/>
  <c r="BF239"/>
  <c r="T239"/>
  <c r="R239"/>
  <c r="P239"/>
  <c r="BI238"/>
  <c r="BH238"/>
  <c r="BG238"/>
  <c r="BF238"/>
  <c r="T238"/>
  <c r="R238"/>
  <c r="P238"/>
  <c r="BI233"/>
  <c r="BH233"/>
  <c r="BG233"/>
  <c r="BF233"/>
  <c r="T233"/>
  <c r="R233"/>
  <c r="P233"/>
  <c r="BI228"/>
  <c r="BH228"/>
  <c r="BG228"/>
  <c r="BF228"/>
  <c r="T228"/>
  <c r="R228"/>
  <c r="P228"/>
  <c r="BI226"/>
  <c r="BH226"/>
  <c r="BG226"/>
  <c r="BF226"/>
  <c r="T226"/>
  <c r="R226"/>
  <c r="P226"/>
  <c r="BI220"/>
  <c r="BH220"/>
  <c r="BG220"/>
  <c r="BF220"/>
  <c r="T220"/>
  <c r="R220"/>
  <c r="P220"/>
  <c r="BI215"/>
  <c r="BH215"/>
  <c r="BG215"/>
  <c r="BF215"/>
  <c r="T215"/>
  <c r="R215"/>
  <c r="P215"/>
  <c r="BI210"/>
  <c r="BH210"/>
  <c r="BG210"/>
  <c r="BF210"/>
  <c r="T210"/>
  <c r="R210"/>
  <c r="P210"/>
  <c r="BI206"/>
  <c r="BH206"/>
  <c r="BG206"/>
  <c r="BF206"/>
  <c r="T206"/>
  <c r="R206"/>
  <c r="P206"/>
  <c r="BI199"/>
  <c r="BH199"/>
  <c r="BG199"/>
  <c r="BF199"/>
  <c r="T199"/>
  <c r="R199"/>
  <c r="P199"/>
  <c r="BI197"/>
  <c r="BH197"/>
  <c r="BG197"/>
  <c r="BF197"/>
  <c r="T197"/>
  <c r="R197"/>
  <c r="P197"/>
  <c r="BI195"/>
  <c r="BH195"/>
  <c r="BG195"/>
  <c r="BF195"/>
  <c r="T195"/>
  <c r="R195"/>
  <c r="P195"/>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1"/>
  <c r="BH181"/>
  <c r="BG181"/>
  <c r="BF181"/>
  <c r="T181"/>
  <c r="R181"/>
  <c r="P181"/>
  <c r="BI178"/>
  <c r="BH178"/>
  <c r="BG178"/>
  <c r="BF178"/>
  <c r="T178"/>
  <c r="R178"/>
  <c r="P178"/>
  <c r="BI174"/>
  <c r="BH174"/>
  <c r="BG174"/>
  <c r="BF174"/>
  <c r="T174"/>
  <c r="R174"/>
  <c r="P174"/>
  <c r="BI168"/>
  <c r="BH168"/>
  <c r="BG168"/>
  <c r="BF168"/>
  <c r="T168"/>
  <c r="R168"/>
  <c r="P168"/>
  <c r="BI164"/>
  <c r="BH164"/>
  <c r="BG164"/>
  <c r="BF164"/>
  <c r="T164"/>
  <c r="R164"/>
  <c r="P164"/>
  <c r="BI160"/>
  <c r="BH160"/>
  <c r="BG160"/>
  <c r="BF160"/>
  <c r="T160"/>
  <c r="R160"/>
  <c r="P160"/>
  <c r="BI155"/>
  <c r="BH155"/>
  <c r="BG155"/>
  <c r="BF155"/>
  <c r="T155"/>
  <c r="R155"/>
  <c r="P155"/>
  <c r="BI153"/>
  <c r="BH153"/>
  <c r="BG153"/>
  <c r="BF153"/>
  <c r="T153"/>
  <c r="R153"/>
  <c r="P153"/>
  <c r="BI151"/>
  <c r="BH151"/>
  <c r="BG151"/>
  <c r="BF151"/>
  <c r="T151"/>
  <c r="R151"/>
  <c r="P151"/>
  <c r="J145"/>
  <c r="J144"/>
  <c r="F144"/>
  <c r="F142"/>
  <c r="E140"/>
  <c r="J92"/>
  <c r="J91"/>
  <c r="F91"/>
  <c r="F89"/>
  <c r="E87"/>
  <c r="J18"/>
  <c r="E18"/>
  <c r="F145" s="1"/>
  <c r="J17"/>
  <c r="J12"/>
  <c r="J89" s="1"/>
  <c r="E7"/>
  <c r="E85" s="1"/>
  <c r="J37" i="2"/>
  <c r="J36"/>
  <c r="AY95" i="1"/>
  <c r="J35" i="2"/>
  <c r="AX95" i="1"/>
  <c r="BI135" i="2"/>
  <c r="BH135"/>
  <c r="BG135"/>
  <c r="BF135"/>
  <c r="T135"/>
  <c r="T134"/>
  <c r="R135"/>
  <c r="R134"/>
  <c r="P135"/>
  <c r="P134"/>
  <c r="BI132"/>
  <c r="BH132"/>
  <c r="BG132"/>
  <c r="BF132"/>
  <c r="T132"/>
  <c r="T131"/>
  <c r="R132"/>
  <c r="R131"/>
  <c r="P132"/>
  <c r="P131"/>
  <c r="BI129"/>
  <c r="BH129"/>
  <c r="BG129"/>
  <c r="BF129"/>
  <c r="T129"/>
  <c r="R129"/>
  <c r="P129"/>
  <c r="BI128"/>
  <c r="BH128"/>
  <c r="BG128"/>
  <c r="BF128"/>
  <c r="T128"/>
  <c r="R128"/>
  <c r="P128"/>
  <c r="BI127"/>
  <c r="BH127"/>
  <c r="BG127"/>
  <c r="BF127"/>
  <c r="T127"/>
  <c r="R127"/>
  <c r="P127"/>
  <c r="BI125"/>
  <c r="BH125"/>
  <c r="BG125"/>
  <c r="BF125"/>
  <c r="T125"/>
  <c r="R125"/>
  <c r="P125"/>
  <c r="BI123"/>
  <c r="BH123"/>
  <c r="BG123"/>
  <c r="BF123"/>
  <c r="T123"/>
  <c r="R123"/>
  <c r="P123"/>
  <c r="J117"/>
  <c r="J116"/>
  <c r="F116"/>
  <c r="F114"/>
  <c r="E112"/>
  <c r="J92"/>
  <c r="J91"/>
  <c r="F91"/>
  <c r="F89"/>
  <c r="E87"/>
  <c r="J18"/>
  <c r="E18"/>
  <c r="F92" s="1"/>
  <c r="J17"/>
  <c r="J12"/>
  <c r="J114" s="1"/>
  <c r="E7"/>
  <c r="E110" s="1"/>
  <c r="L90" i="1"/>
  <c r="AM90"/>
  <c r="AM89"/>
  <c r="L89"/>
  <c r="AM87"/>
  <c r="L87"/>
  <c r="L85"/>
  <c r="L84"/>
  <c r="BK135" i="2"/>
  <c r="J132"/>
  <c r="BK128"/>
  <c r="BK123"/>
  <c r="BK127"/>
  <c r="J1116" i="3"/>
  <c r="BK1103"/>
  <c r="BK1060"/>
  <c r="J1021"/>
  <c r="J1015"/>
  <c r="J1005"/>
  <c r="BK1001"/>
  <c r="BK996"/>
  <c r="J972"/>
  <c r="BK957"/>
  <c r="J937"/>
  <c r="BK915"/>
  <c r="J913"/>
  <c r="J907"/>
  <c r="J892"/>
  <c r="BK884"/>
  <c r="J866"/>
  <c r="BK854"/>
  <c r="J828"/>
  <c r="J810"/>
  <c r="BK782"/>
  <c r="BK773"/>
  <c r="J705"/>
  <c r="J700"/>
  <c r="BK695"/>
  <c r="J652"/>
  <c r="BK621"/>
  <c r="J608"/>
  <c r="J563"/>
  <c r="BK555"/>
  <c r="BK541"/>
  <c r="BK535"/>
  <c r="BK522"/>
  <c r="J510"/>
  <c r="J456"/>
  <c r="BK442"/>
  <c r="BK428"/>
  <c r="J413"/>
  <c r="J398"/>
  <c r="J363"/>
  <c r="J324"/>
  <c r="BK318"/>
  <c r="J307"/>
  <c r="J286"/>
  <c r="J269"/>
  <c r="BK258"/>
  <c r="J239"/>
  <c r="J226"/>
  <c r="J880"/>
  <c r="BK860"/>
  <c r="BK850"/>
  <c r="J822"/>
  <c r="BK788"/>
  <c r="J730"/>
  <c r="BK709"/>
  <c r="J698"/>
  <c r="BK676"/>
  <c r="BK628"/>
  <c r="J618"/>
  <c r="J595"/>
  <c r="BK569"/>
  <c r="J543"/>
  <c r="J538"/>
  <c r="BK528"/>
  <c r="J511"/>
  <c r="J500"/>
  <c r="BK444"/>
  <c r="BK419"/>
  <c r="J410"/>
  <c r="J402"/>
  <c r="BK373"/>
  <c r="J356"/>
  <c r="J312"/>
  <c r="BK301"/>
  <c r="BK278"/>
  <c r="J265"/>
  <c r="BK249"/>
  <c r="BK195"/>
  <c r="J168"/>
  <c r="J1101"/>
  <c r="J1085"/>
  <c r="J1062"/>
  <c r="J1039"/>
  <c r="J1023"/>
  <c r="J1013"/>
  <c r="J999"/>
  <c r="BK976"/>
  <c r="J971"/>
  <c r="BK923"/>
  <c r="J917"/>
  <c r="BK878"/>
  <c r="J872"/>
  <c r="J856"/>
  <c r="J837"/>
  <c r="J829"/>
  <c r="BK810"/>
  <c r="BK797"/>
  <c r="J788"/>
  <c r="J775"/>
  <c r="BK730"/>
  <c r="BK721"/>
  <c r="BK711"/>
  <c r="BK672"/>
  <c r="J668"/>
  <c r="J659"/>
  <c r="J644"/>
  <c r="J636"/>
  <c r="BK581"/>
  <c r="J571"/>
  <c r="J565"/>
  <c r="J557"/>
  <c r="J541"/>
  <c r="BK529"/>
  <c r="J522"/>
  <c r="J516"/>
  <c r="J496"/>
  <c r="J474"/>
  <c r="BK438"/>
  <c r="J433"/>
  <c r="BK400"/>
  <c r="J382"/>
  <c r="BK363"/>
  <c r="J352"/>
  <c r="J315"/>
  <c r="J301"/>
  <c r="BK291"/>
  <c r="J279"/>
  <c r="J271"/>
  <c r="J258"/>
  <c r="BK191"/>
  <c r="J181"/>
  <c r="BK1085"/>
  <c r="J1060"/>
  <c r="BK1016"/>
  <c r="BK1013"/>
  <c r="BK1008"/>
  <c r="BK1005"/>
  <c r="BK999"/>
  <c r="BK991"/>
  <c r="BK969"/>
  <c r="BK937"/>
  <c r="J924"/>
  <c r="BK917"/>
  <c r="J915"/>
  <c r="BK911"/>
  <c r="BK907"/>
  <c r="J900"/>
  <c r="BK880"/>
  <c r="BK870"/>
  <c r="BK856"/>
  <c r="BK837"/>
  <c r="BK828"/>
  <c r="BK805"/>
  <c r="J797"/>
  <c r="BK726"/>
  <c r="BK718"/>
  <c r="J699"/>
  <c r="BK684"/>
  <c r="J648"/>
  <c r="J642"/>
  <c r="BK630"/>
  <c r="BK612"/>
  <c r="BK583"/>
  <c r="BK567"/>
  <c r="BK543"/>
  <c r="J531"/>
  <c r="BK520"/>
  <c r="J508"/>
  <c r="BK480"/>
  <c r="BK470"/>
  <c r="BK446"/>
  <c r="BK427"/>
  <c r="J423"/>
  <c r="J407"/>
  <c r="J395"/>
  <c r="J381"/>
  <c r="BK369"/>
  <c r="BK352"/>
  <c r="J341"/>
  <c r="J291"/>
  <c r="BK287"/>
  <c r="BK274"/>
  <c r="BK257"/>
  <c r="BK238"/>
  <c r="J210"/>
  <c r="J197"/>
  <c r="J190"/>
  <c r="J174"/>
  <c r="BK155"/>
  <c r="J1111"/>
  <c r="BK1098"/>
  <c r="BK1054"/>
  <c r="BK1039"/>
  <c r="J1008"/>
  <c r="BK909"/>
  <c r="J895"/>
  <c r="BK892"/>
  <c r="BK882"/>
  <c r="BK874"/>
  <c r="J844"/>
  <c r="J833"/>
  <c r="BK802"/>
  <c r="BK728"/>
  <c r="J701"/>
  <c r="J676"/>
  <c r="J670"/>
  <c r="BK659"/>
  <c r="J650"/>
  <c r="BK642"/>
  <c r="BK608"/>
  <c r="BK597"/>
  <c r="J589"/>
  <c r="BK577"/>
  <c r="BK571"/>
  <c r="J540"/>
  <c r="BK508"/>
  <c r="BK498"/>
  <c r="BK496"/>
  <c r="J480"/>
  <c r="J470"/>
  <c r="J460"/>
  <c r="J444"/>
  <c r="BK433"/>
  <c r="J430"/>
  <c r="J426"/>
  <c r="BK411"/>
  <c r="J409"/>
  <c r="BK398"/>
  <c r="BK381"/>
  <c r="J373"/>
  <c r="BK350"/>
  <c r="BK341"/>
  <c r="BK315"/>
  <c r="BK312"/>
  <c r="J300"/>
  <c r="BK289"/>
  <c r="J274"/>
  <c r="J220"/>
  <c r="BK210"/>
  <c r="BK197"/>
  <c r="BK190"/>
  <c r="J178"/>
  <c r="BK160"/>
  <c r="J287" i="4"/>
  <c r="J278"/>
  <c r="BK261"/>
  <c r="BK252"/>
  <c r="BK231"/>
  <c r="J225"/>
  <c r="BK215"/>
  <c r="J184"/>
  <c r="BK176"/>
  <c r="J160"/>
  <c r="BK153"/>
  <c r="J273"/>
  <c r="BK246"/>
  <c r="J231"/>
  <c r="J215"/>
  <c r="J192"/>
  <c r="J286"/>
  <c r="J281"/>
  <c r="BK271"/>
  <c r="BK262"/>
  <c r="J255"/>
  <c r="J245"/>
  <c r="J236"/>
  <c r="BK205"/>
  <c r="BK193"/>
  <c r="BK184"/>
  <c r="BK163"/>
  <c r="J154"/>
  <c r="BK134"/>
  <c r="BK285"/>
  <c r="BK278"/>
  <c r="J259"/>
  <c r="J252"/>
  <c r="BK225"/>
  <c r="J199"/>
  <c r="J193"/>
  <c r="J177"/>
  <c r="J163"/>
  <c r="J156"/>
  <c r="J155"/>
  <c r="BK149"/>
  <c r="F36" i="5"/>
  <c r="BC98" i="1"/>
  <c r="F37" i="5"/>
  <c r="BD98" i="1"/>
  <c r="BK132" i="2"/>
  <c r="J129"/>
  <c r="J125"/>
  <c r="BK125"/>
  <c r="J123"/>
  <c r="BK1111" i="3"/>
  <c r="BK1065"/>
  <c r="BK1023"/>
  <c r="J1011"/>
  <c r="J976"/>
  <c r="J969"/>
  <c r="J939"/>
  <c r="BK924"/>
  <c r="BK920"/>
  <c r="J912"/>
  <c r="BK893"/>
  <c r="J886"/>
  <c r="BK872"/>
  <c r="J864"/>
  <c r="BK844"/>
  <c r="BK816"/>
  <c r="J792"/>
  <c r="BK775"/>
  <c r="J719"/>
  <c r="BK701"/>
  <c r="BK697"/>
  <c r="J674"/>
  <c r="J625"/>
  <c r="J614"/>
  <c r="J597"/>
  <c r="BK579"/>
  <c r="J559"/>
  <c r="BK545"/>
  <c r="J537"/>
  <c r="J526"/>
  <c r="J518"/>
  <c r="BK502"/>
  <c r="BK458"/>
  <c r="J438"/>
  <c r="J429"/>
  <c r="J415"/>
  <c r="J405"/>
  <c r="J375"/>
  <c r="BK359"/>
  <c r="BK320"/>
  <c r="BK308"/>
  <c r="BK300"/>
  <c r="J280"/>
  <c r="BK267"/>
  <c r="J257"/>
  <c r="J238"/>
  <c r="BK215"/>
  <c r="J1087"/>
  <c r="BK1040"/>
  <c r="BK1021"/>
  <c r="J1002"/>
  <c r="J991"/>
  <c r="J974"/>
  <c r="BK970"/>
  <c r="J919"/>
  <c r="BK886"/>
  <c r="J874"/>
  <c r="J862"/>
  <c r="J854"/>
  <c r="BK833"/>
  <c r="J820"/>
  <c r="J805"/>
  <c r="J782"/>
  <c r="J750"/>
  <c r="J726"/>
  <c r="J715"/>
  <c r="BK699"/>
  <c r="BK670"/>
  <c r="J666"/>
  <c r="BK650"/>
  <c r="BK640"/>
  <c r="BK604"/>
  <c r="J579"/>
  <c r="J567"/>
  <c r="BK559"/>
  <c r="J545"/>
  <c r="BK537"/>
  <c r="J520"/>
  <c r="J502"/>
  <c r="J493"/>
  <c r="J467"/>
  <c r="BK436"/>
  <c r="J425"/>
  <c r="BK407"/>
  <c r="J388"/>
  <c r="J361"/>
  <c r="J350"/>
  <c r="BK307"/>
  <c r="BK294"/>
  <c r="J287"/>
  <c r="J278"/>
  <c r="BK265"/>
  <c r="BK233"/>
  <c r="J189"/>
  <c r="BK153"/>
  <c r="BK1062"/>
  <c r="J1040"/>
  <c r="BK1015"/>
  <c r="J1012"/>
  <c r="BK1007"/>
  <c r="BK1002"/>
  <c r="J996"/>
  <c r="J970"/>
  <c r="J955"/>
  <c r="J923"/>
  <c r="BK919"/>
  <c r="BK914"/>
  <c r="J909"/>
  <c r="BK890"/>
  <c r="J878"/>
  <c r="J860"/>
  <c r="J839"/>
  <c r="J835"/>
  <c r="BK822"/>
  <c r="BK804"/>
  <c r="J770"/>
  <c r="BK719"/>
  <c r="BK705"/>
  <c r="J697"/>
  <c r="BK668"/>
  <c r="BK644"/>
  <c r="BK636"/>
  <c r="J616"/>
  <c r="BK589"/>
  <c r="BK575"/>
  <c r="BK563"/>
  <c r="J533"/>
  <c r="BK526"/>
  <c r="BK511"/>
  <c r="J497"/>
  <c r="BK473"/>
  <c r="BK450"/>
  <c r="J428"/>
  <c r="BK425"/>
  <c r="BK413"/>
  <c r="BK402"/>
  <c r="BK382"/>
  <c r="BK371"/>
  <c r="J359"/>
  <c r="BK337"/>
  <c r="BK310"/>
  <c r="BK282"/>
  <c r="BK269"/>
  <c r="J249"/>
  <c r="BK226"/>
  <c r="BK199"/>
  <c r="J191"/>
  <c r="BK178"/>
  <c r="BK164"/>
  <c r="BK1116"/>
  <c r="BK1101"/>
  <c r="J1064"/>
  <c r="J1053"/>
  <c r="BK1011"/>
  <c r="J911"/>
  <c r="BK900"/>
  <c r="J888"/>
  <c r="BK864"/>
  <c r="BK836"/>
  <c r="BK826"/>
  <c r="BK750"/>
  <c r="BK715"/>
  <c r="BK698"/>
  <c r="BK674"/>
  <c r="BK666"/>
  <c r="BK654"/>
  <c r="BK648"/>
  <c r="J623"/>
  <c r="BK616"/>
  <c r="BK595"/>
  <c r="J583"/>
  <c r="J575"/>
  <c r="J569"/>
  <c r="BK533"/>
  <c r="J505"/>
  <c r="BK497"/>
  <c r="J485"/>
  <c r="BK467"/>
  <c r="J458"/>
  <c r="J442"/>
  <c r="BK432"/>
  <c r="J427"/>
  <c r="J419"/>
  <c r="BK405"/>
  <c r="BK396"/>
  <c r="BK375"/>
  <c r="BK356"/>
  <c r="J345"/>
  <c r="J318"/>
  <c r="J308"/>
  <c r="BK293"/>
  <c r="BK279"/>
  <c r="BK228"/>
  <c r="J206"/>
  <c r="BK189"/>
  <c r="BK174"/>
  <c r="J155"/>
  <c r="BK284" i="4"/>
  <c r="J271"/>
  <c r="BK257"/>
  <c r="BK243"/>
  <c r="BK226"/>
  <c r="J216"/>
  <c r="BK192"/>
  <c r="BK177"/>
  <c r="BK159"/>
  <c r="J129"/>
  <c r="BK249"/>
  <c r="BK236"/>
  <c r="BK216"/>
  <c r="BK197"/>
  <c r="J180"/>
  <c r="J285"/>
  <c r="J275"/>
  <c r="BK270"/>
  <c r="J261"/>
  <c r="J249"/>
  <c r="J243"/>
  <c r="J220"/>
  <c r="BK199"/>
  <c r="BK174"/>
  <c r="BK156"/>
  <c r="J149"/>
  <c r="BK129"/>
  <c r="J283"/>
  <c r="J270"/>
  <c r="BK230"/>
  <c r="BK220"/>
  <c r="BK198"/>
  <c r="BK191"/>
  <c r="J174"/>
  <c r="BK160"/>
  <c r="BK154"/>
  <c r="J134"/>
  <c r="BK121" i="5"/>
  <c r="F34"/>
  <c r="BA98" i="1"/>
  <c r="J135" i="2"/>
  <c r="BK129"/>
  <c r="J128"/>
  <c r="J127"/>
  <c r="AS94" i="1"/>
  <c r="BK1064" i="3"/>
  <c r="J1016"/>
  <c r="BK1009"/>
  <c r="J1007"/>
  <c r="BK1003"/>
  <c r="J998"/>
  <c r="BK974"/>
  <c r="BK971"/>
  <c r="BK955"/>
  <c r="BK928"/>
  <c r="BK921"/>
  <c r="J914"/>
  <c r="J910"/>
  <c r="J890"/>
  <c r="J882"/>
  <c r="J870"/>
  <c r="J858"/>
  <c r="BK839"/>
  <c r="J814"/>
  <c r="J778"/>
  <c r="J721"/>
  <c r="J716"/>
  <c r="BK700"/>
  <c r="J684"/>
  <c r="J630"/>
  <c r="BK623"/>
  <c r="J612"/>
  <c r="BK585"/>
  <c r="BK561"/>
  <c r="BK557"/>
  <c r="BK540"/>
  <c r="BK531"/>
  <c r="BK524"/>
  <c r="BK505"/>
  <c r="BK463"/>
  <c r="J446"/>
  <c r="BK423"/>
  <c r="BK409"/>
  <c r="BK388"/>
  <c r="J369"/>
  <c r="BK345"/>
  <c r="J314"/>
  <c r="BK306"/>
  <c r="J282"/>
  <c r="BK271"/>
  <c r="BK263"/>
  <c r="J241"/>
  <c r="J233"/>
  <c r="J187"/>
  <c r="J160"/>
  <c r="J151"/>
  <c r="J1098"/>
  <c r="J1065"/>
  <c r="BK1053"/>
  <c r="BK1024"/>
  <c r="BK1014"/>
  <c r="J1001"/>
  <c r="BK977"/>
  <c r="BK972"/>
  <c r="J920"/>
  <c r="BK895"/>
  <c r="BK876"/>
  <c r="BK866"/>
  <c r="BK858"/>
  <c r="BK835"/>
  <c r="J834"/>
  <c r="J826"/>
  <c r="J816"/>
  <c r="J804"/>
  <c r="BK792"/>
  <c r="BK770"/>
  <c r="J728"/>
  <c r="BK716"/>
  <c r="J710"/>
  <c r="BK690"/>
  <c r="BK664"/>
  <c r="BK646"/>
  <c r="J621"/>
  <c r="BK593"/>
  <c r="J577"/>
  <c r="J561"/>
  <c r="J555"/>
  <c r="BK538"/>
  <c r="J524"/>
  <c r="BK518"/>
  <c r="J498"/>
  <c r="BK485"/>
  <c r="BK460"/>
  <c r="J432"/>
  <c r="BK415"/>
  <c r="BK395"/>
  <c r="J371"/>
  <c r="BK358"/>
  <c r="J337"/>
  <c r="J306"/>
  <c r="J293"/>
  <c r="BK280"/>
  <c r="J276"/>
  <c r="J263"/>
  <c r="BK220"/>
  <c r="J188"/>
  <c r="J1063"/>
  <c r="J1054"/>
  <c r="J1024"/>
  <c r="J1014"/>
  <c r="J1009"/>
  <c r="J1003"/>
  <c r="BK998"/>
  <c r="J977"/>
  <c r="J957"/>
  <c r="BK939"/>
  <c r="J928"/>
  <c r="J921"/>
  <c r="BK913"/>
  <c r="BK910"/>
  <c r="J902"/>
  <c r="BK888"/>
  <c r="BK862"/>
  <c r="J850"/>
  <c r="J836"/>
  <c r="BK829"/>
  <c r="BK814"/>
  <c r="J802"/>
  <c r="J773"/>
  <c r="J711"/>
  <c r="BK710"/>
  <c r="J695"/>
  <c r="J654"/>
  <c r="J646"/>
  <c r="J640"/>
  <c r="BK625"/>
  <c r="BK614"/>
  <c r="J585"/>
  <c r="J573"/>
  <c r="J535"/>
  <c r="J529"/>
  <c r="BK516"/>
  <c r="BK510"/>
  <c r="BK474"/>
  <c r="BK456"/>
  <c r="BK430"/>
  <c r="BK426"/>
  <c r="J416"/>
  <c r="J411"/>
  <c r="J396"/>
  <c r="BK389"/>
  <c r="BK374"/>
  <c r="BK361"/>
  <c r="J358"/>
  <c r="J349"/>
  <c r="J320"/>
  <c r="J289"/>
  <c r="BK276"/>
  <c r="J267"/>
  <c r="BK239"/>
  <c r="J228"/>
  <c r="BK206"/>
  <c r="J195"/>
  <c r="BK187"/>
  <c r="BK168"/>
  <c r="BK151"/>
  <c r="J1103"/>
  <c r="BK1087"/>
  <c r="BK1063"/>
  <c r="BK1012"/>
  <c r="BK912"/>
  <c r="BK902"/>
  <c r="J893"/>
  <c r="J884"/>
  <c r="J876"/>
  <c r="BK834"/>
  <c r="BK820"/>
  <c r="BK778"/>
  <c r="J718"/>
  <c r="J709"/>
  <c r="J690"/>
  <c r="J672"/>
  <c r="J664"/>
  <c r="BK652"/>
  <c r="J628"/>
  <c r="BK618"/>
  <c r="J604"/>
  <c r="J593"/>
  <c r="J581"/>
  <c r="BK573"/>
  <c r="BK565"/>
  <c r="J528"/>
  <c r="BK500"/>
  <c r="BK493"/>
  <c r="J473"/>
  <c r="J463"/>
  <c r="J450"/>
  <c r="J436"/>
  <c r="BK429"/>
  <c r="BK416"/>
  <c r="BK410"/>
  <c r="J400"/>
  <c r="J389"/>
  <c r="J374"/>
  <c r="BK349"/>
  <c r="BK324"/>
  <c r="BK314"/>
  <c r="J310"/>
  <c r="J294"/>
  <c r="BK286"/>
  <c r="BK241"/>
  <c r="J215"/>
  <c r="J199"/>
  <c r="BK188"/>
  <c r="BK181"/>
  <c r="J164"/>
  <c r="J153"/>
  <c r="BK283" i="4"/>
  <c r="J262"/>
  <c r="BK255"/>
  <c r="BK245"/>
  <c r="J230"/>
  <c r="BK221"/>
  <c r="J205"/>
  <c r="J191"/>
  <c r="BK172"/>
  <c r="BK158"/>
  <c r="BK142"/>
  <c r="J263"/>
  <c r="BK241"/>
  <c r="J221"/>
  <c r="J198"/>
  <c r="BK188"/>
  <c r="BK287"/>
  <c r="J284"/>
  <c r="BK273"/>
  <c r="BK263"/>
  <c r="BK259"/>
  <c r="J246"/>
  <c r="J241"/>
  <c r="J211"/>
  <c r="J188"/>
  <c r="J176"/>
  <c r="J159"/>
  <c r="BK155"/>
  <c r="J142"/>
  <c r="BK286"/>
  <c r="BK281"/>
  <c r="BK275"/>
  <c r="J257"/>
  <c r="J226"/>
  <c r="BK211"/>
  <c r="J197"/>
  <c r="BK180"/>
  <c r="J172"/>
  <c r="J158"/>
  <c r="J153"/>
  <c r="J121" i="5"/>
  <c r="F35"/>
  <c r="BB98" i="1"/>
  <c r="BK122" i="2" l="1"/>
  <c r="J122"/>
  <c r="J98"/>
  <c r="T150" i="3"/>
  <c r="R163"/>
  <c r="R240"/>
  <c r="R262"/>
  <c r="T273"/>
  <c r="T311"/>
  <c r="T360"/>
  <c r="T397"/>
  <c r="T418"/>
  <c r="R435"/>
  <c r="R495"/>
  <c r="BK507"/>
  <c r="J507"/>
  <c r="J111" s="1"/>
  <c r="BK527"/>
  <c r="J527"/>
  <c r="J112"/>
  <c r="BK544"/>
  <c r="J544" s="1"/>
  <c r="J113" s="1"/>
  <c r="BK580"/>
  <c r="J580" s="1"/>
  <c r="J119" s="1"/>
  <c r="BK596"/>
  <c r="J596" s="1"/>
  <c r="J120" s="1"/>
  <c r="BK629"/>
  <c r="J629"/>
  <c r="J121" s="1"/>
  <c r="R629"/>
  <c r="T629"/>
  <c r="T675"/>
  <c r="T838"/>
  <c r="T922"/>
  <c r="T973"/>
  <c r="T1004"/>
  <c r="T1061"/>
  <c r="T1100"/>
  <c r="T128" i="4"/>
  <c r="R162"/>
  <c r="T162"/>
  <c r="T173"/>
  <c r="T254"/>
  <c r="T258"/>
  <c r="T269"/>
  <c r="P280"/>
  <c r="P279" s="1"/>
  <c r="T122" i="2"/>
  <c r="T121" s="1"/>
  <c r="T120" s="1"/>
  <c r="R150" i="3"/>
  <c r="T163"/>
  <c r="T240"/>
  <c r="T262"/>
  <c r="R273"/>
  <c r="R311"/>
  <c r="R360"/>
  <c r="R397"/>
  <c r="R418"/>
  <c r="T435"/>
  <c r="T495"/>
  <c r="T507"/>
  <c r="T527"/>
  <c r="T544"/>
  <c r="P596"/>
  <c r="P629"/>
  <c r="R675"/>
  <c r="R838"/>
  <c r="R922"/>
  <c r="R973"/>
  <c r="BK1004"/>
  <c r="J1004"/>
  <c r="J126" s="1"/>
  <c r="P1061"/>
  <c r="BK1100"/>
  <c r="J1100"/>
  <c r="J128" s="1"/>
  <c r="R128" i="4"/>
  <c r="BK173"/>
  <c r="J173"/>
  <c r="J100" s="1"/>
  <c r="BK254"/>
  <c r="J254"/>
  <c r="J101"/>
  <c r="BK258"/>
  <c r="J258" s="1"/>
  <c r="J102" s="1"/>
  <c r="BK269"/>
  <c r="J269" s="1"/>
  <c r="J103" s="1"/>
  <c r="R280"/>
  <c r="R279"/>
  <c r="R122" i="2"/>
  <c r="R121" s="1"/>
  <c r="R120" s="1"/>
  <c r="P150" i="3"/>
  <c r="P163"/>
  <c r="BK240"/>
  <c r="J240"/>
  <c r="J100"/>
  <c r="P262"/>
  <c r="P273"/>
  <c r="BK311"/>
  <c r="J311"/>
  <c r="J103" s="1"/>
  <c r="BK360"/>
  <c r="J360"/>
  <c r="J104"/>
  <c r="P397"/>
  <c r="P418"/>
  <c r="BK435"/>
  <c r="J435"/>
  <c r="J107" s="1"/>
  <c r="BK495"/>
  <c r="J495"/>
  <c r="J108"/>
  <c r="P507"/>
  <c r="P527"/>
  <c r="P544"/>
  <c r="R580"/>
  <c r="T596"/>
  <c r="P675"/>
  <c r="P838"/>
  <c r="BK922"/>
  <c r="J922" s="1"/>
  <c r="J124" s="1"/>
  <c r="P973"/>
  <c r="P1004"/>
  <c r="R1061"/>
  <c r="P1100"/>
  <c r="BK128" i="4"/>
  <c r="J128"/>
  <c r="J98" s="1"/>
  <c r="P162"/>
  <c r="R173"/>
  <c r="P254"/>
  <c r="P258"/>
  <c r="P269"/>
  <c r="BK280"/>
  <c r="J280"/>
  <c r="J106" s="1"/>
  <c r="P122" i="2"/>
  <c r="P121"/>
  <c r="P120"/>
  <c r="AU95" i="1" s="1"/>
  <c r="BK150" i="3"/>
  <c r="J150"/>
  <c r="J98"/>
  <c r="BK163"/>
  <c r="J163" s="1"/>
  <c r="J99" s="1"/>
  <c r="P240"/>
  <c r="BK262"/>
  <c r="J262" s="1"/>
  <c r="J101" s="1"/>
  <c r="BK273"/>
  <c r="J273" s="1"/>
  <c r="J102" s="1"/>
  <c r="P311"/>
  <c r="P360"/>
  <c r="BK397"/>
  <c r="J397" s="1"/>
  <c r="J105" s="1"/>
  <c r="BK418"/>
  <c r="J418" s="1"/>
  <c r="J106" s="1"/>
  <c r="P435"/>
  <c r="P495"/>
  <c r="R507"/>
  <c r="R527"/>
  <c r="R544"/>
  <c r="P580"/>
  <c r="T580"/>
  <c r="R596"/>
  <c r="BK675"/>
  <c r="J675"/>
  <c r="J122" s="1"/>
  <c r="BK838"/>
  <c r="J838"/>
  <c r="J123"/>
  <c r="P922"/>
  <c r="BK973"/>
  <c r="J973"/>
  <c r="J125"/>
  <c r="R1004"/>
  <c r="BK1061"/>
  <c r="J1061"/>
  <c r="J127"/>
  <c r="R1100"/>
  <c r="P128" i="4"/>
  <c r="BK162"/>
  <c r="BK127" s="1"/>
  <c r="J127" s="1"/>
  <c r="J97" s="1"/>
  <c r="J162"/>
  <c r="J99" s="1"/>
  <c r="P173"/>
  <c r="R254"/>
  <c r="R258"/>
  <c r="R269"/>
  <c r="T280"/>
  <c r="T279"/>
  <c r="BK131" i="2"/>
  <c r="J131" s="1"/>
  <c r="J99" s="1"/>
  <c r="BK504" i="3"/>
  <c r="J504"/>
  <c r="J109" s="1"/>
  <c r="BK570"/>
  <c r="J570"/>
  <c r="J114"/>
  <c r="BK572"/>
  <c r="J572" s="1"/>
  <c r="J115" s="1"/>
  <c r="BK576"/>
  <c r="J576" s="1"/>
  <c r="J117" s="1"/>
  <c r="BK578"/>
  <c r="J578"/>
  <c r="J118" s="1"/>
  <c r="BK277" i="4"/>
  <c r="J277"/>
  <c r="J104"/>
  <c r="BK120" i="5"/>
  <c r="J120" s="1"/>
  <c r="J98" s="1"/>
  <c r="BK134" i="2"/>
  <c r="J134" s="1"/>
  <c r="J100" s="1"/>
  <c r="BK574" i="3"/>
  <c r="J574"/>
  <c r="J116" s="1"/>
  <c r="F92" i="5"/>
  <c r="J112"/>
  <c r="BE121"/>
  <c r="E85"/>
  <c r="J89" i="4"/>
  <c r="E116"/>
  <c r="BE153"/>
  <c r="BE155"/>
  <c r="BE159"/>
  <c r="BE176"/>
  <c r="BE184"/>
  <c r="BE191"/>
  <c r="BE192"/>
  <c r="BE220"/>
  <c r="BE231"/>
  <c r="BE246"/>
  <c r="BE257"/>
  <c r="BE259"/>
  <c r="BE271"/>
  <c r="BE278"/>
  <c r="BE284"/>
  <c r="BE285"/>
  <c r="BE286"/>
  <c r="BE287"/>
  <c r="F92"/>
  <c r="BE142"/>
  <c r="BE154"/>
  <c r="BE158"/>
  <c r="BE160"/>
  <c r="BE174"/>
  <c r="BE177"/>
  <c r="BE180"/>
  <c r="BE193"/>
  <c r="BE215"/>
  <c r="BE216"/>
  <c r="BE221"/>
  <c r="BE226"/>
  <c r="BE230"/>
  <c r="BE241"/>
  <c r="BE243"/>
  <c r="BE249"/>
  <c r="BE255"/>
  <c r="BE275"/>
  <c r="BE283"/>
  <c r="BE198"/>
  <c r="BE225"/>
  <c r="BE252"/>
  <c r="BE261"/>
  <c r="BE270"/>
  <c r="BE129"/>
  <c r="BE134"/>
  <c r="BE149"/>
  <c r="BE156"/>
  <c r="BE163"/>
  <c r="BE172"/>
  <c r="BE188"/>
  <c r="BE197"/>
  <c r="BE199"/>
  <c r="BE205"/>
  <c r="BE211"/>
  <c r="BE236"/>
  <c r="BE245"/>
  <c r="BE262"/>
  <c r="BE263"/>
  <c r="BE273"/>
  <c r="BE281"/>
  <c r="F92" i="3"/>
  <c r="BE191"/>
  <c r="BE220"/>
  <c r="BE233"/>
  <c r="BE257"/>
  <c r="BE265"/>
  <c r="BE267"/>
  <c r="BE271"/>
  <c r="BE276"/>
  <c r="BE280"/>
  <c r="BE356"/>
  <c r="BE359"/>
  <c r="BE361"/>
  <c r="BE369"/>
  <c r="BE371"/>
  <c r="BE382"/>
  <c r="BE400"/>
  <c r="BE423"/>
  <c r="BE427"/>
  <c r="BE428"/>
  <c r="BE436"/>
  <c r="BE458"/>
  <c r="BE473"/>
  <c r="BE502"/>
  <c r="BE516"/>
  <c r="BE518"/>
  <c r="BE529"/>
  <c r="BE535"/>
  <c r="BE541"/>
  <c r="BE543"/>
  <c r="BE557"/>
  <c r="BE612"/>
  <c r="BE614"/>
  <c r="BE623"/>
  <c r="BE625"/>
  <c r="BE636"/>
  <c r="BE705"/>
  <c r="BE709"/>
  <c r="BE710"/>
  <c r="BE711"/>
  <c r="BE719"/>
  <c r="BE770"/>
  <c r="BE788"/>
  <c r="BE805"/>
  <c r="BE810"/>
  <c r="BE814"/>
  <c r="BE828"/>
  <c r="BE829"/>
  <c r="BE836"/>
  <c r="BE850"/>
  <c r="BE856"/>
  <c r="BE858"/>
  <c r="BE860"/>
  <c r="BE862"/>
  <c r="BE866"/>
  <c r="BE878"/>
  <c r="BE884"/>
  <c r="BE907"/>
  <c r="BE910"/>
  <c r="BE1013"/>
  <c r="BE1014"/>
  <c r="BE1015"/>
  <c r="BE1021"/>
  <c r="BE1023"/>
  <c r="BE1060"/>
  <c r="BE1065"/>
  <c r="BE1085"/>
  <c r="BE1111"/>
  <c r="J142"/>
  <c r="BE188"/>
  <c r="BE195"/>
  <c r="BE215"/>
  <c r="BE258"/>
  <c r="BE263"/>
  <c r="BE278"/>
  <c r="BE279"/>
  <c r="BE293"/>
  <c r="BE301"/>
  <c r="BE306"/>
  <c r="BE310"/>
  <c r="BE320"/>
  <c r="BE324"/>
  <c r="BE341"/>
  <c r="BE345"/>
  <c r="BE350"/>
  <c r="BE352"/>
  <c r="BE388"/>
  <c r="BE398"/>
  <c r="BE409"/>
  <c r="BE410"/>
  <c r="BE416"/>
  <c r="BE460"/>
  <c r="BE463"/>
  <c r="BE485"/>
  <c r="BE500"/>
  <c r="BE522"/>
  <c r="BE537"/>
  <c r="BE538"/>
  <c r="BE540"/>
  <c r="BE545"/>
  <c r="BE555"/>
  <c r="BE559"/>
  <c r="BE569"/>
  <c r="BE577"/>
  <c r="BE579"/>
  <c r="BE593"/>
  <c r="BE597"/>
  <c r="BE604"/>
  <c r="BE646"/>
  <c r="BE650"/>
  <c r="BE664"/>
  <c r="BE670"/>
  <c r="BE674"/>
  <c r="BE690"/>
  <c r="BE697"/>
  <c r="BE699"/>
  <c r="BE728"/>
  <c r="BE730"/>
  <c r="BE750"/>
  <c r="BE773"/>
  <c r="BE778"/>
  <c r="BE782"/>
  <c r="BE816"/>
  <c r="BE833"/>
  <c r="BE854"/>
  <c r="BE864"/>
  <c r="BE872"/>
  <c r="BE874"/>
  <c r="BE886"/>
  <c r="BE892"/>
  <c r="BE915"/>
  <c r="BE917"/>
  <c r="BE921"/>
  <c r="BE923"/>
  <c r="BE939"/>
  <c r="BE955"/>
  <c r="BE957"/>
  <c r="BE969"/>
  <c r="BE970"/>
  <c r="BE976"/>
  <c r="BE977"/>
  <c r="BE998"/>
  <c r="BE1001"/>
  <c r="BE1002"/>
  <c r="BE1009"/>
  <c r="BE1040"/>
  <c r="BE1064"/>
  <c r="BE1101"/>
  <c r="BE1103"/>
  <c r="E138"/>
  <c r="BE155"/>
  <c r="BE160"/>
  <c r="BE174"/>
  <c r="BE197"/>
  <c r="BE206"/>
  <c r="BE228"/>
  <c r="BE238"/>
  <c r="BE239"/>
  <c r="BE241"/>
  <c r="BE249"/>
  <c r="BE282"/>
  <c r="BE286"/>
  <c r="BE294"/>
  <c r="BE300"/>
  <c r="BE307"/>
  <c r="BE308"/>
  <c r="BE312"/>
  <c r="BE314"/>
  <c r="BE315"/>
  <c r="BE318"/>
  <c r="BE363"/>
  <c r="BE373"/>
  <c r="BE374"/>
  <c r="BE375"/>
  <c r="BE389"/>
  <c r="BE396"/>
  <c r="BE402"/>
  <c r="BE407"/>
  <c r="BE411"/>
  <c r="BE413"/>
  <c r="BE419"/>
  <c r="BE425"/>
  <c r="BE429"/>
  <c r="BE432"/>
  <c r="BE438"/>
  <c r="BE442"/>
  <c r="BE444"/>
  <c r="BE470"/>
  <c r="BE498"/>
  <c r="BE505"/>
  <c r="BE508"/>
  <c r="BE510"/>
  <c r="BE511"/>
  <c r="BE524"/>
  <c r="BE526"/>
  <c r="BE528"/>
  <c r="BE531"/>
  <c r="BE533"/>
  <c r="BE561"/>
  <c r="BE563"/>
  <c r="BE567"/>
  <c r="BE571"/>
  <c r="BE583"/>
  <c r="BE585"/>
  <c r="BE595"/>
  <c r="BE608"/>
  <c r="BE616"/>
  <c r="BE618"/>
  <c r="BE621"/>
  <c r="BE628"/>
  <c r="BE630"/>
  <c r="BE652"/>
  <c r="BE659"/>
  <c r="BE672"/>
  <c r="BE676"/>
  <c r="BE684"/>
  <c r="BE695"/>
  <c r="BE698"/>
  <c r="BE700"/>
  <c r="BE701"/>
  <c r="BE715"/>
  <c r="BE716"/>
  <c r="BE775"/>
  <c r="BE797"/>
  <c r="BE820"/>
  <c r="BE826"/>
  <c r="BE837"/>
  <c r="BE839"/>
  <c r="BE844"/>
  <c r="BE882"/>
  <c r="BE888"/>
  <c r="BE890"/>
  <c r="BE902"/>
  <c r="BE909"/>
  <c r="BE928"/>
  <c r="BE937"/>
  <c r="BE971"/>
  <c r="BE972"/>
  <c r="BE974"/>
  <c r="BE1007"/>
  <c r="BE1008"/>
  <c r="BE1011"/>
  <c r="BE1054"/>
  <c r="BE1063"/>
  <c r="BE151"/>
  <c r="BE153"/>
  <c r="BE164"/>
  <c r="BE168"/>
  <c r="BE178"/>
  <c r="BE181"/>
  <c r="BE187"/>
  <c r="BE189"/>
  <c r="BE190"/>
  <c r="BE199"/>
  <c r="BE210"/>
  <c r="BE226"/>
  <c r="BE269"/>
  <c r="BE274"/>
  <c r="BE287"/>
  <c r="BE289"/>
  <c r="BE291"/>
  <c r="BE337"/>
  <c r="BE349"/>
  <c r="BE358"/>
  <c r="BE381"/>
  <c r="BE395"/>
  <c r="BE405"/>
  <c r="BE415"/>
  <c r="BE426"/>
  <c r="BE430"/>
  <c r="BE433"/>
  <c r="BE446"/>
  <c r="BE450"/>
  <c r="BE456"/>
  <c r="BE467"/>
  <c r="BE474"/>
  <c r="BE480"/>
  <c r="BE493"/>
  <c r="BE496"/>
  <c r="BE497"/>
  <c r="BE520"/>
  <c r="BE565"/>
  <c r="BE573"/>
  <c r="BE575"/>
  <c r="BE581"/>
  <c r="BE589"/>
  <c r="BE640"/>
  <c r="BE642"/>
  <c r="BE644"/>
  <c r="BE648"/>
  <c r="BE654"/>
  <c r="BE666"/>
  <c r="BE668"/>
  <c r="BE718"/>
  <c r="BE721"/>
  <c r="BE726"/>
  <c r="BE792"/>
  <c r="BE802"/>
  <c r="BE804"/>
  <c r="BE822"/>
  <c r="BE834"/>
  <c r="BE835"/>
  <c r="BE870"/>
  <c r="BE876"/>
  <c r="BE880"/>
  <c r="BE893"/>
  <c r="BE895"/>
  <c r="BE900"/>
  <c r="BE911"/>
  <c r="BE912"/>
  <c r="BE913"/>
  <c r="BE914"/>
  <c r="BE919"/>
  <c r="BE920"/>
  <c r="BE924"/>
  <c r="BE991"/>
  <c r="BE996"/>
  <c r="BE999"/>
  <c r="BE1003"/>
  <c r="BE1005"/>
  <c r="BE1012"/>
  <c r="BE1016"/>
  <c r="BE1024"/>
  <c r="BE1039"/>
  <c r="BE1053"/>
  <c r="BE1062"/>
  <c r="BE1087"/>
  <c r="BE1098"/>
  <c r="BE1116"/>
  <c r="E85" i="2"/>
  <c r="F117"/>
  <c r="J89"/>
  <c r="BE123"/>
  <c r="BE125"/>
  <c r="BE127"/>
  <c r="BE128"/>
  <c r="BE129"/>
  <c r="BE132"/>
  <c r="BE135"/>
  <c r="J34"/>
  <c r="AW95" i="1"/>
  <c r="F37" i="3"/>
  <c r="BD96" i="1" s="1"/>
  <c r="F37" i="2"/>
  <c r="BD95" i="1"/>
  <c r="F34" i="2"/>
  <c r="BA95" i="1"/>
  <c r="F36" i="3"/>
  <c r="BC96" i="1" s="1"/>
  <c r="F34" i="3"/>
  <c r="BA96" i="1" s="1"/>
  <c r="F35" i="4"/>
  <c r="BB97" i="1" s="1"/>
  <c r="F36" i="4"/>
  <c r="BC97" i="1" s="1"/>
  <c r="F35" i="2"/>
  <c r="BB95" i="1" s="1"/>
  <c r="J34" i="3"/>
  <c r="AW96" i="1" s="1"/>
  <c r="J34" i="4"/>
  <c r="AW97" i="1" s="1"/>
  <c r="F37" i="4"/>
  <c r="BD97" i="1" s="1"/>
  <c r="F34" i="4"/>
  <c r="BA97" i="1" s="1"/>
  <c r="J34" i="5"/>
  <c r="AW98" i="1" s="1"/>
  <c r="F33" i="5"/>
  <c r="AZ98" i="1" s="1"/>
  <c r="F36" i="2"/>
  <c r="BC95" i="1" s="1"/>
  <c r="F35" i="3"/>
  <c r="BB96" i="1" s="1"/>
  <c r="T506" i="3" l="1"/>
  <c r="P127" i="4"/>
  <c r="P126"/>
  <c r="AU97" i="1"/>
  <c r="P149" i="3"/>
  <c r="P506"/>
  <c r="R127" i="4"/>
  <c r="R126"/>
  <c r="R506" i="3"/>
  <c r="R149"/>
  <c r="T127" i="4"/>
  <c r="T126" s="1"/>
  <c r="T149" i="3"/>
  <c r="BK119" i="5"/>
  <c r="BK118" s="1"/>
  <c r="J118" s="1"/>
  <c r="J96" s="1"/>
  <c r="BK121" i="2"/>
  <c r="J121" s="1"/>
  <c r="J97" s="1"/>
  <c r="BK149" i="3"/>
  <c r="J149"/>
  <c r="J97" s="1"/>
  <c r="BK506"/>
  <c r="J506" s="1"/>
  <c r="J110" s="1"/>
  <c r="BK279" i="4"/>
  <c r="J279" s="1"/>
  <c r="J105" s="1"/>
  <c r="BK126"/>
  <c r="J126" s="1"/>
  <c r="J96" s="1"/>
  <c r="F33" i="2"/>
  <c r="AZ95" i="1"/>
  <c r="F33" i="4"/>
  <c r="AZ97" i="1" s="1"/>
  <c r="BA94"/>
  <c r="W30" s="1"/>
  <c r="BB94"/>
  <c r="W31" s="1"/>
  <c r="BD94"/>
  <c r="W33" s="1"/>
  <c r="J33" i="2"/>
  <c r="AV95" i="1" s="1"/>
  <c r="AT95" s="1"/>
  <c r="J33" i="4"/>
  <c r="AV97" i="1"/>
  <c r="AT97" s="1"/>
  <c r="J33" i="5"/>
  <c r="AV98" i="1"/>
  <c r="AT98"/>
  <c r="BC94"/>
  <c r="AY94" s="1"/>
  <c r="J33" i="3"/>
  <c r="AV96" i="1" s="1"/>
  <c r="AT96" s="1"/>
  <c r="F33" i="3"/>
  <c r="AZ96" i="1" s="1"/>
  <c r="T148" i="3" l="1"/>
  <c r="R148"/>
  <c r="P148"/>
  <c r="AU96" i="1" s="1"/>
  <c r="AU94" s="1"/>
  <c r="BK120" i="2"/>
  <c r="J120" s="1"/>
  <c r="J96" s="1"/>
  <c r="BK148" i="3"/>
  <c r="J148" s="1"/>
  <c r="J96" s="1"/>
  <c r="J119" i="5"/>
  <c r="J97"/>
  <c r="J30"/>
  <c r="AG98" i="1"/>
  <c r="AZ94"/>
  <c r="AV94" s="1"/>
  <c r="AK29" s="1"/>
  <c r="AX94"/>
  <c r="J30" i="4"/>
  <c r="AG97" i="1" s="1"/>
  <c r="W32"/>
  <c r="AW94"/>
  <c r="AK30" s="1"/>
  <c r="J39" i="5" l="1"/>
  <c r="J39" i="4"/>
  <c r="AN97" i="1"/>
  <c r="AN98"/>
  <c r="J30" i="3"/>
  <c r="AG96" i="1" s="1"/>
  <c r="J30" i="2"/>
  <c r="AG95" i="1" s="1"/>
  <c r="AT94"/>
  <c r="W29"/>
  <c r="J39" i="2" l="1"/>
  <c r="J39" i="3"/>
  <c r="AN95" i="1"/>
  <c r="AN96"/>
  <c r="AG94"/>
  <c r="AK26" s="1"/>
  <c r="AK35" s="1"/>
  <c r="AN94" l="1"/>
</calcChain>
</file>

<file path=xl/sharedStrings.xml><?xml version="1.0" encoding="utf-8"?>
<sst xmlns="http://schemas.openxmlformats.org/spreadsheetml/2006/main" count="13057" uniqueCount="2212">
  <si>
    <t>Export Komplet</t>
  </si>
  <si>
    <t/>
  </si>
  <si>
    <t>2.0</t>
  </si>
  <si>
    <t>False</t>
  </si>
  <si>
    <t>{41a9e702-48bf-416c-82c6-4e145b0a1d50}</t>
  </si>
  <si>
    <t>&gt;&gt;  skryté sloupce  &lt;&lt;</t>
  </si>
  <si>
    <t>0,01</t>
  </si>
  <si>
    <t>21</t>
  </si>
  <si>
    <t>15</t>
  </si>
  <si>
    <t>REKAPITULACE STAVBY</t>
  </si>
  <si>
    <t>v ---  níže se nacházejí doplnkové a pomocné údaje k sestavám  --- v</t>
  </si>
  <si>
    <t>Návod na vyplnění</t>
  </si>
  <si>
    <t>0,001</t>
  </si>
  <si>
    <t>Kód:</t>
  </si>
  <si>
    <t>22-009</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</si>
  <si>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</si>
  <si>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</si>
  <si>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VOŠ a SŠ stavební Vysoké Mýto, areál Kpt. Poplera</t>
  </si>
  <si>
    <t>KSO:</t>
  </si>
  <si>
    <t>CC-CZ:</t>
  </si>
  <si>
    <t>Místo:</t>
  </si>
  <si>
    <t>Vysoké Mýto</t>
  </si>
  <si>
    <t>Datum:</t>
  </si>
  <si>
    <t>9. 2. 2022</t>
  </si>
  <si>
    <t>Zadavatel:</t>
  </si>
  <si>
    <t>IČ:</t>
  </si>
  <si>
    <t>Pardubický kraj</t>
  </si>
  <si>
    <t>DIČ:</t>
  </si>
  <si>
    <t>Uchazeč:</t>
  </si>
  <si>
    <t>Vyplň údaj</t>
  </si>
  <si>
    <t>Projektant:</t>
  </si>
  <si>
    <t xml:space="preserve">Družstvo Stavoprojekt, Pardubice </t>
  </si>
  <si>
    <t>True</t>
  </si>
  <si>
    <t>Zpracovatel:</t>
  </si>
  <si>
    <t>A. Vojtěch</t>
  </si>
  <si>
    <t>Poznámka:</t>
  </si>
  <si>
    <t>Veškeré rozměry budou upřesněny po odkrytí a prozkoumání jednotlivých prvků. Výpis materiálu neslouží dodavateli pro jeho objednávku. Při zpracování cenové nabídky je nutné vycházet ze všech částí projektové dokumentace. (Technická zpráva, výkresová dokumentace, přílohy, legendy, tabulky výrobků, detaily atd.). Některé výkazy výměr byly vypočteny za pomoci CAD doplňků.</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</si>
  <si>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</si>
  <si>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</si>
  <si>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</si>
  <si>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</si>
  <si>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</si>
  <si>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</si>
  <si>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</si>
  <si>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</si>
  <si>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</si>
  <si>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</si>
  <si>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</si>
  <si>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</si>
  <si>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</si>
  <si>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</si>
  <si>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</si>
  <si>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</si>
  <si>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</si>
  <si>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</si>
  <si>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</si>
  <si>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</si>
  <si>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</si>
  <si>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</si>
  <si>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</si>
  <si>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</si>
  <si>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</si>
  <si>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</si>
  <si>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</si>
  <si>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</si>
  <si>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</si>
  <si>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</si>
  <si>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</si>
  <si>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</si>
  <si>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</si>
  <si>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</si>
  <si>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</si>
  <si>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</si>
  <si>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</si>
  <si>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</si>
  <si>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</si>
  <si>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</si>
  <si>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</si>
  <si>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</si>
  <si>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</si>
  <si>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</si>
  <si>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</si>
  <si>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t>
  </si>
  <si>
    <t>Vedlejší a ostatní náklady</t>
  </si>
  <si>
    <t>VON</t>
  </si>
  <si>
    <t>1</t>
  </si>
  <si>
    <t>{850daa97-52aa-4ced-9209-d639d6eed2f7}</t>
  </si>
  <si>
    <t>2</t>
  </si>
  <si>
    <t>01</t>
  </si>
  <si>
    <t>SO 01 - Rekonstrukce objektu č.6</t>
  </si>
  <si>
    <t>STA</t>
  </si>
  <si>
    <t>{1df1cd22-6129-4367-a3de-ac2525222988}</t>
  </si>
  <si>
    <t>02</t>
  </si>
  <si>
    <t>SO 02 - Oplocení</t>
  </si>
  <si>
    <t>{4a00e69c-ec6c-4211-8f2a-2fc22373a538}</t>
  </si>
  <si>
    <t>03</t>
  </si>
  <si>
    <t>SO 03 - Kanalizační přípojka</t>
  </si>
  <si>
    <t>{af9fed79-504e-4280-9712-d7f36f089523}</t>
  </si>
  <si>
    <t>KRYCÍ LIST SOUPISU PRACÍ</t>
  </si>
  <si>
    <t>Objekt:</t>
  </si>
  <si>
    <t>00 - Vedlejší a ostatní náklady</t>
  </si>
  <si>
    <t>REKAPITULACE ČLENĚNÍ SOUPISU PRACÍ</t>
  </si>
  <si>
    <t>Kód dílu - Popis</t>
  </si>
  <si>
    <t>Cena celkem [CZK]</t>
  </si>
  <si>
    <t>Náklady ze soupisu prací</t>
  </si>
  <si>
    <t>-1</t>
  </si>
  <si>
    <t>VRN - Vedlejší rozpočtové náklady</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</si>
  <si>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</si>
  <si>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</si>
  <si>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</si>
  <si>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</si>
  <si>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</si>
  <si>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</si>
  <si>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</si>
  <si>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</si>
  <si>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</si>
  <si>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</si>
  <si>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</si>
  <si>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</si>
  <si>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</si>
  <si>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</si>
  <si>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</si>
  <si>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</si>
  <si>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</si>
  <si>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</si>
  <si>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</si>
  <si>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</si>
  <si>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VRN3</t>
  </si>
  <si>
    <t>Zařízení staveniště</t>
  </si>
  <si>
    <t>K</t>
  </si>
  <si>
    <t>031002000</t>
  </si>
  <si>
    <t>Související práce pro zařízení staveniště</t>
  </si>
  <si>
    <t>celek</t>
  </si>
  <si>
    <t>CS ÚRS 2022 01</t>
  </si>
  <si>
    <t>1024</t>
  </si>
  <si>
    <t>1339610988</t>
  </si>
  <si>
    <t>P</t>
  </si>
  <si>
    <t>Poznámka k položce:_x000D_
Jedná se o přípravné práce před vybudováním zařízení staveniště.</t>
  </si>
  <si>
    <t>032002000</t>
  </si>
  <si>
    <t>Vybavení staveniště</t>
  </si>
  <si>
    <t>877717585</t>
  </si>
  <si>
    <t xml:space="preserve">Poznámka k položce:_x000D_
Veškeré náklady na vybudování a zajištění zařízení staveniště a jeho provoz včetně skládky a meziskládky materiálu. </t>
  </si>
  <si>
    <t>3</t>
  </si>
  <si>
    <t>033002000</t>
  </si>
  <si>
    <t>Připojení staveniště na inženýrské sítě</t>
  </si>
  <si>
    <t>-1439687407</t>
  </si>
  <si>
    <t>4</t>
  </si>
  <si>
    <t>034002000</t>
  </si>
  <si>
    <t>Zabezpečení staveniště</t>
  </si>
  <si>
    <t>-1585330202</t>
  </si>
  <si>
    <t>039002000</t>
  </si>
  <si>
    <t>Zrušení zařízení staveniště</t>
  </si>
  <si>
    <t>-1133104270</t>
  </si>
  <si>
    <t>Poznámka k položce:_x000D_
Odstranění zařízení staveniště a uvedení místa do původního stavu před zřízením ZS.</t>
  </si>
  <si>
    <t>VRN4</t>
  </si>
  <si>
    <t>Inženýrská činnost</t>
  </si>
  <si>
    <t>6</t>
  </si>
  <si>
    <t>045002000</t>
  </si>
  <si>
    <t>Kompletační a koordinační činnost</t>
  </si>
  <si>
    <t>-355695678</t>
  </si>
  <si>
    <t>Poznámka k položce:_x000D_
Koordinace veškerých prací a dodávek, které jsou součástí díla.</t>
  </si>
  <si>
    <t>VRN9</t>
  </si>
  <si>
    <t>Ostatní náklady</t>
  </si>
  <si>
    <t>7</t>
  </si>
  <si>
    <t>091504000</t>
  </si>
  <si>
    <t>Náklady související s publikační činností</t>
  </si>
  <si>
    <t>-97639632</t>
  </si>
  <si>
    <t>Poznámka k položce:_x000D_
Informační tabule zdroje financování stavby.</t>
  </si>
  <si>
    <t>01 - SO 01 - Rekonstrukce objektu č.6</t>
  </si>
  <si>
    <t>HSV - Práce a dodávky HSV</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</si>
  <si>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</si>
  <si>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</si>
  <si>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</si>
  <si>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</si>
  <si>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</si>
  <si>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61 - Úprava povrchů vnitřních</t>
  </si>
  <si>
    <t xml:space="preserve">    62 - Úprava povrchů vnějších</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</si>
  <si>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</si>
  <si>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</si>
  <si>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</si>
  <si>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</si>
  <si>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</si>
  <si>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</si>
  <si>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</si>
  <si>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</si>
  <si>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</si>
  <si>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721 - Zdravotechnika </t>
  </si>
  <si>
    <t xml:space="preserve">    731 - Ústřední vytápění </t>
  </si>
  <si>
    <t xml:space="preserve">    741 - Elektroinstalace - silnoproud</t>
  </si>
  <si>
    <t xml:space="preserve">    742 - Elektroinstalace - slaboproud</t>
  </si>
  <si>
    <t xml:space="preserve">    751 - Vzduchotechnika</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</si>
  <si>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</si>
  <si>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</si>
  <si>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</si>
  <si>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</si>
  <si>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</si>
  <si>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</si>
  <si>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</si>
  <si>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</si>
  <si>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</si>
  <si>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 xml:space="preserve">    786 - Dokončovací práce - čalounické úpravy</t>
  </si>
  <si>
    <t>HSV</t>
  </si>
  <si>
    <t>Práce a dodávky HSV</t>
  </si>
  <si>
    <t>Zakládání</t>
  </si>
  <si>
    <t>271542211</t>
  </si>
  <si>
    <t>Podsyp pod základové konstrukce se zhutněním z netříděné štěrkodrtě</t>
  </si>
  <si>
    <t>m3</t>
  </si>
  <si>
    <t>973710100</t>
  </si>
  <si>
    <t>VV</t>
  </si>
  <si>
    <t>"hutněný zásyp jímek" 9,12+8,91</t>
  </si>
  <si>
    <t>275353131</t>
  </si>
  <si>
    <t>Bednění kotevních otvorů v základových patkách průřezu přes 0,05 do 0,10 m2 hl do 1 m</t>
  </si>
  <si>
    <t>kus</t>
  </si>
  <si>
    <t>-1886781338</t>
  </si>
  <si>
    <t>16+16+4</t>
  </si>
  <si>
    <t>278311052</t>
  </si>
  <si>
    <t>Zálivka kotevních otvorů z betonu se zvýšenými nároky na prostředí tř. C 25/30 obj přes 0,02 do 0,10 m3</t>
  </si>
  <si>
    <t>-756194380</t>
  </si>
  <si>
    <t>Obetonování kotvení</t>
  </si>
  <si>
    <t>0,8*0,5*0,1*16</t>
  </si>
  <si>
    <t>0,8*0,46*0,1*4</t>
  </si>
  <si>
    <t>Součet</t>
  </si>
  <si>
    <t>278311053</t>
  </si>
  <si>
    <t>Zálivka kotevních otvorů z betonu se zvýšenými nároky na prostředí tř. C 25/30 obj přes 0,10 do 0,50 m3</t>
  </si>
  <si>
    <t>276084773</t>
  </si>
  <si>
    <t>"obetonování kotvení" 0,12*16</t>
  </si>
  <si>
    <t>Svislé a kompletní konstrukce</t>
  </si>
  <si>
    <t>310278842</t>
  </si>
  <si>
    <t>Zazdívka otvorů pl přes 0,25 do 1 m2 ve zdivu nadzákladovém z nepálených tvárnic tl do 300 mm</t>
  </si>
  <si>
    <t>1701629078</t>
  </si>
  <si>
    <t>"osa 8" 1,2*0,55*0,3</t>
  </si>
  <si>
    <t>"drobné zazdívky a dozdívky" 2,7</t>
  </si>
  <si>
    <t>311272031</t>
  </si>
  <si>
    <t>Zdivo z pórobetonových tvárnic hladkých přes P2 do P4 přes 450 do 600 kg/m3 na tenkovrstvou maltu tl 200 mm</t>
  </si>
  <si>
    <t>m2</t>
  </si>
  <si>
    <t>643104372</t>
  </si>
  <si>
    <t xml:space="preserve">osy 10,12/A,C </t>
  </si>
  <si>
    <t>6,0*5,3*2</t>
  </si>
  <si>
    <t>11,8*6,0-0,8*2,0*2-1,4*2,0</t>
  </si>
  <si>
    <t>2,2*6,5-1,4*2,0</t>
  </si>
  <si>
    <t>311272141</t>
  </si>
  <si>
    <t>Zdivo z pórobetonových tvárnic na pero a drážku přes P2 do P4 přes 450 do 600 kg/m3 na tenkovrstvou maltu tl 250 mm</t>
  </si>
  <si>
    <t>-1873481358</t>
  </si>
  <si>
    <t xml:space="preserve">"osa 14" 41,0 </t>
  </si>
  <si>
    <t>Nad dělící stěnou</t>
  </si>
  <si>
    <t>8</t>
  </si>
  <si>
    <t>311273111</t>
  </si>
  <si>
    <t>Zdivo tepelněizolační z pórobetových tvárnic do P2 do 400 kg/m3 U přes 0,18 do 0,22, tl zdiva 375 mm</t>
  </si>
  <si>
    <t>-1710306615</t>
  </si>
  <si>
    <t>"osy 10,13/B,D" (1,2+1,2)*3,0+5,8*5,5+12,0*6,2-2,0*2,4</t>
  </si>
  <si>
    <t>9</t>
  </si>
  <si>
    <t>311273121</t>
  </si>
  <si>
    <t>Zdivo tepelněizolační z pórobetových tvárnic do P2 do 400 kg/m3 U přes 0,18 do 0,22, tl zdiva 450 mm</t>
  </si>
  <si>
    <t>1985973116</t>
  </si>
  <si>
    <t>"pohl.JZ" 149,0</t>
  </si>
  <si>
    <t>"pohl.SV" 190,0</t>
  </si>
  <si>
    <t>"pohl.JV" 74,0</t>
  </si>
  <si>
    <t>"pohl.SZ" 74,0</t>
  </si>
  <si>
    <t>10</t>
  </si>
  <si>
    <t>317141425</t>
  </si>
  <si>
    <t>Překlad plochý z pórobetonu š 125 mm dl přes 1800 do 2000 mm</t>
  </si>
  <si>
    <t>1502486263</t>
  </si>
  <si>
    <t>11</t>
  </si>
  <si>
    <t>317141427</t>
  </si>
  <si>
    <t>Překlad plochý z pórobetonu š 125 mm dl přes 2300 do 2500 mm</t>
  </si>
  <si>
    <t>-47974606</t>
  </si>
  <si>
    <t>12</t>
  </si>
  <si>
    <t>317142426</t>
  </si>
  <si>
    <t>Překlad nenosný pórobetonový š 100 mm v do 250 mm na tenkovrstvou maltu dl přes 1500 do 2000 mm</t>
  </si>
  <si>
    <t>-126005572</t>
  </si>
  <si>
    <t>13</t>
  </si>
  <si>
    <t>317142428</t>
  </si>
  <si>
    <t>Překlad nenosný pórobetonový š 100 mm v do 250 mm na tenkovrstvou maltu dl přes 2000 do 2500 mm</t>
  </si>
  <si>
    <t>1281500747</t>
  </si>
  <si>
    <t>14</t>
  </si>
  <si>
    <t>317944321</t>
  </si>
  <si>
    <t>Válcované nosníky do č.12 dodatečně osazované do připravených otvorů</t>
  </si>
  <si>
    <t>t</t>
  </si>
  <si>
    <t>366495832</t>
  </si>
  <si>
    <t>"IPN 120" 0,276</t>
  </si>
  <si>
    <t>"UPN 65" 0,018</t>
  </si>
  <si>
    <t>317944323</t>
  </si>
  <si>
    <t>Válcované nosníky č.14 až 22 dodatečně osazované do připravených otvorů</t>
  </si>
  <si>
    <t>471977557</t>
  </si>
  <si>
    <t>16</t>
  </si>
  <si>
    <t>317998111</t>
  </si>
  <si>
    <t>Tepelná izolace mezi překlady v 24 cm z EPS tl přes 30 do 50 mm</t>
  </si>
  <si>
    <t>m</t>
  </si>
  <si>
    <t>-570804240</t>
  </si>
  <si>
    <t>2,0*2+2,5</t>
  </si>
  <si>
    <t>17</t>
  </si>
  <si>
    <t>319201321</t>
  </si>
  <si>
    <t>Vyrovnání nerovného povrchu zdiva tl do 30 mm maltou</t>
  </si>
  <si>
    <t>603142340</t>
  </si>
  <si>
    <t>Poznámka k položce:_x000D_
Vyrovnání po vnějším obkladu.</t>
  </si>
  <si>
    <t>"pohl.JZ" 58,0*0,5</t>
  </si>
  <si>
    <t>"pohl.SV" 92,0*0,5</t>
  </si>
  <si>
    <t>"pohl.JV" 16,0*0,3</t>
  </si>
  <si>
    <t>"pohl.SZ" 16,0*0,3</t>
  </si>
  <si>
    <t>18</t>
  </si>
  <si>
    <t>340271045</t>
  </si>
  <si>
    <t>Zazdívka otvorů v příčkách nebo stěnách pl přes 1 do 4 m2 tvárnicemi pórobetonovými tl 150 mm</t>
  </si>
  <si>
    <t>-946044161</t>
  </si>
  <si>
    <t>"osa 8" 1,15*2,5</t>
  </si>
  <si>
    <t>"přizdívky ostění + drobné zazdívky" 12,1</t>
  </si>
  <si>
    <t>19</t>
  </si>
  <si>
    <t>342272225</t>
  </si>
  <si>
    <t>Příčka z pórobetonových hladkých tvárnic na tenkovrstvou maltu tl 100 mm</t>
  </si>
  <si>
    <t>361337677</t>
  </si>
  <si>
    <t>"osy 1,2" (2,6+1,8)*3,0-0,8*2,0</t>
  </si>
  <si>
    <t>"osy 8,9" 1,75*3,0-0,6*2,0</t>
  </si>
  <si>
    <t>"osy 10,11" (1,8+5,5+5,5+1,75*3)*2,7-0,7*2,0*2-0,9*2,0*2-0,8*2,0</t>
  </si>
  <si>
    <t>20</t>
  </si>
  <si>
    <t>342272235</t>
  </si>
  <si>
    <t>Příčka z pórobetonových hladkých tvárnic na tenkovrstvou maltu tl 125 mm</t>
  </si>
  <si>
    <t>1047613955</t>
  </si>
  <si>
    <t>"mč.106" (1,9+2,0)*4,05-0,8*2,0</t>
  </si>
  <si>
    <t>"mč.119" 1,65*2,7</t>
  </si>
  <si>
    <t>"mč.115" 1,75*2,7</t>
  </si>
  <si>
    <t>342272245</t>
  </si>
  <si>
    <t>Příčka z pórobetonových hladkých tvárnic na tenkovrstvou maltu tl 150 mm</t>
  </si>
  <si>
    <t>-2052716213</t>
  </si>
  <si>
    <t>"osa 10" 15,0</t>
  </si>
  <si>
    <t>Nad mezistropem</t>
  </si>
  <si>
    <t>"osy 8,9" 2,5*3,0-0,8*2,0</t>
  </si>
  <si>
    <t>"mč.117" 1,75*2,7</t>
  </si>
  <si>
    <t>22</t>
  </si>
  <si>
    <t>342291121</t>
  </si>
  <si>
    <t>Ukotvení příček k cihelným konstrukcím plochými kotvami</t>
  </si>
  <si>
    <t>-538646841</t>
  </si>
  <si>
    <t>3,0*4+2,7*9+4,05*2</t>
  </si>
  <si>
    <t>23</t>
  </si>
  <si>
    <t>346244381</t>
  </si>
  <si>
    <t>Plentování jednostranné v do 200 mm válcovaných nosníků cihlami</t>
  </si>
  <si>
    <t>-520044418</t>
  </si>
  <si>
    <t>"pro IPN 140" 15,0*0,15*2</t>
  </si>
  <si>
    <t>"pro IPN 120" 24,0*0,15*2</t>
  </si>
  <si>
    <t>"pro UPN 65" 2,4*0,15*2</t>
  </si>
  <si>
    <t>24</t>
  </si>
  <si>
    <t>346272256</t>
  </si>
  <si>
    <t>Přizdívka z pórobetonových tvárnic tl 150 mm</t>
  </si>
  <si>
    <t>-382047455</t>
  </si>
  <si>
    <t>Poznámka k položce:_x000D_
Přizdívka pláště</t>
  </si>
  <si>
    <t>(89,5+14,5)*2*1,0</t>
  </si>
  <si>
    <t>-4,3*1,0*8-1,8*1,0*4</t>
  </si>
  <si>
    <t>25</t>
  </si>
  <si>
    <t>388381121.1</t>
  </si>
  <si>
    <t>Betonový soklík šířky 120 mm výšky 100 mm z betonu C25/30 XC2 s jednostranným bedněním</t>
  </si>
  <si>
    <t>-1867782391</t>
  </si>
  <si>
    <t>26</t>
  </si>
  <si>
    <t>388381122.1</t>
  </si>
  <si>
    <t>Betonový soklík šířky 120 mm výšky 200 mm z betonu C25/30 XC2 s jednostranným bedněním</t>
  </si>
  <si>
    <t>-1279083322</t>
  </si>
  <si>
    <t>Vodorovné konstrukce</t>
  </si>
  <si>
    <t>27</t>
  </si>
  <si>
    <t>417321414</t>
  </si>
  <si>
    <t>Ztužující pásy a věnce ze ŽB tř. C 20/25</t>
  </si>
  <si>
    <t>-1729615817</t>
  </si>
  <si>
    <t>"věnec dozdívky š.150 mm" 0,36*2</t>
  </si>
  <si>
    <t>"věnec 200x150 mm" 0,79</t>
  </si>
  <si>
    <t>"věnec 150x150 mm" 0,079</t>
  </si>
  <si>
    <t>"věnec 125x150 mm" 0,15</t>
  </si>
  <si>
    <t>"věnec 375x150 mm" 1,02</t>
  </si>
  <si>
    <t>"věnec 125x100 mm" 0,31</t>
  </si>
  <si>
    <t>28</t>
  </si>
  <si>
    <t>417351115</t>
  </si>
  <si>
    <t>Zřízení bednění ztužujících věnců</t>
  </si>
  <si>
    <t>-2000442962</t>
  </si>
  <si>
    <t>"věnec dozdívky š.150 mm" 16,0*0,15*2*2</t>
  </si>
  <si>
    <t>"věnec 200x150 mm" 26,7*0,15*2</t>
  </si>
  <si>
    <t>"věnec 150x150 mm" 3,5*0,15*2</t>
  </si>
  <si>
    <t>"věnec 125x150 mm" 8,0*0,15*2</t>
  </si>
  <si>
    <t>"věnec 375x150 mm" 18,2*0,15*2</t>
  </si>
  <si>
    <t>"věnec 125x100 mm" 24,2*0,1*2</t>
  </si>
  <si>
    <t>29</t>
  </si>
  <si>
    <t>417351116</t>
  </si>
  <si>
    <t>Odstranění bednění ztužujících věnců</t>
  </si>
  <si>
    <t>-1430618655</t>
  </si>
  <si>
    <t>30</t>
  </si>
  <si>
    <t>417361821</t>
  </si>
  <si>
    <t>Výztuž ztužujících pásů a věnců betonářskou ocelí 10 505</t>
  </si>
  <si>
    <t>-278691239</t>
  </si>
  <si>
    <t>"věnec dozdívky š.150 mm" 0,03*2</t>
  </si>
  <si>
    <t>"věnce statické úpravy" 0,118</t>
  </si>
  <si>
    <t>Komunikace pozemní</t>
  </si>
  <si>
    <t>31</t>
  </si>
  <si>
    <t>566901161</t>
  </si>
  <si>
    <t>Vyspravení podkladu po překopech plochy do 15 m2 obalovaným kamenivem ACP (OK) tl. 100 mm</t>
  </si>
  <si>
    <t>979143621</t>
  </si>
  <si>
    <t>"u vrat" 4,3*0,5*8</t>
  </si>
  <si>
    <t>32</t>
  </si>
  <si>
    <t>571908111</t>
  </si>
  <si>
    <t>Kryt vymývaným dekoračním kamenivem (kačírkem) tl do 200 mm</t>
  </si>
  <si>
    <t>-901188712</t>
  </si>
  <si>
    <t>(16,5+90,8+16,5-4,3*8-2,1*4)*0,4</t>
  </si>
  <si>
    <t>33</t>
  </si>
  <si>
    <t>567142111</t>
  </si>
  <si>
    <t>Podklad ze směsi stmelené cementem SC C 8/10 (KSC I) tl 210 mm</t>
  </si>
  <si>
    <t>-1829667651</t>
  </si>
  <si>
    <t>"vyrovnávací nájezdy" 14,0</t>
  </si>
  <si>
    <t>34</t>
  </si>
  <si>
    <t>596211110</t>
  </si>
  <si>
    <t>Kladení zámkové dlažby komunikací pro pěší ručně tl 60 mm skupiny A pl do 50 m2</t>
  </si>
  <si>
    <t>932825023</t>
  </si>
  <si>
    <t>35</t>
  </si>
  <si>
    <t>M</t>
  </si>
  <si>
    <t>59245284</t>
  </si>
  <si>
    <t>dlažba zámková tl.60mm barevná - písková</t>
  </si>
  <si>
    <t>-1585028962</t>
  </si>
  <si>
    <t>14,0*1,05</t>
  </si>
  <si>
    <t>Úpravy povrchů, podlahy a osazování výplní</t>
  </si>
  <si>
    <t>36</t>
  </si>
  <si>
    <t>625141001</t>
  </si>
  <si>
    <t>Obklad venkovní betonové konstrukce deskami EPS tl. 50 mm</t>
  </si>
  <si>
    <t>-950879747</t>
  </si>
  <si>
    <t xml:space="preserve">"věnec šíře 375 mm" 18,2*0,15*2 </t>
  </si>
  <si>
    <t>37</t>
  </si>
  <si>
    <t>631311116</t>
  </si>
  <si>
    <t>Mazanina tl přes 50 do 80 mm z betonu prostého bez zvýšených nároků na prostředí tř. C 25/30</t>
  </si>
  <si>
    <t>-509478278</t>
  </si>
  <si>
    <t>"podlaha" 425,6*0,08</t>
  </si>
  <si>
    <t>38</t>
  </si>
  <si>
    <t>631319021</t>
  </si>
  <si>
    <t xml:space="preserve">Příplatek k cenám mazanin  za úpravu povrchu mazaniny přehlazením s poprášením cementem pro konečnou úpravu, mazanina tl. přes 50 do 80 mm </t>
  </si>
  <si>
    <t>-1751684392</t>
  </si>
  <si>
    <t>39</t>
  </si>
  <si>
    <t>631319171</t>
  </si>
  <si>
    <t>Příplatek k mazanině tl přes 50 do 80 mm za stržení povrchu spodní vrstvy před vložením výztuže</t>
  </si>
  <si>
    <t>141645255</t>
  </si>
  <si>
    <t>40</t>
  </si>
  <si>
    <t>631362021</t>
  </si>
  <si>
    <t>Výztuž mazanin svařovanými sítěmi Kari</t>
  </si>
  <si>
    <t>-581648381</t>
  </si>
  <si>
    <t>425,6*0,0033*1,15</t>
  </si>
  <si>
    <t>41</t>
  </si>
  <si>
    <t>631311135</t>
  </si>
  <si>
    <t>Mazanina tl přes 120 do 240 mm z betonu prostého bez zvýšených nároků na prostředí tř. C 20/25</t>
  </si>
  <si>
    <t>1363350918</t>
  </si>
  <si>
    <t>"doplnění podkladního betonu nad jímkami" 12,3*0,2</t>
  </si>
  <si>
    <t>"vyrovnávací plomba" 14,9*5,35*0,21</t>
  </si>
  <si>
    <t>42</t>
  </si>
  <si>
    <t>631319175</t>
  </si>
  <si>
    <t>Příplatek k mazanině tl přes 120 do 240 mm za stržení povrchu spodní vrstvy před vložením výztuže</t>
  </si>
  <si>
    <t>1915635488</t>
  </si>
  <si>
    <t>43</t>
  </si>
  <si>
    <t>631319185</t>
  </si>
  <si>
    <t xml:space="preserve">Příplatek k mazanině tl přes 120 do 240 mm za sklon </t>
  </si>
  <si>
    <t>1522917001</t>
  </si>
  <si>
    <t>44</t>
  </si>
  <si>
    <t>132053402</t>
  </si>
  <si>
    <t>"doplnění podkladního betonu nad jímkami" 0,05</t>
  </si>
  <si>
    <t>45</t>
  </si>
  <si>
    <t>632481213</t>
  </si>
  <si>
    <t>Separační vrstva z PE fólie</t>
  </si>
  <si>
    <t>586122997</t>
  </si>
  <si>
    <t>80,4+37,2+39,4+3,6+8,0+3,1+2,7+4,1+35,9+35,4+35,6+8,6+2,2+5,1+2,2+3,4+2,9+13,2+51,3+51,3</t>
  </si>
  <si>
    <t>46</t>
  </si>
  <si>
    <t>634112123</t>
  </si>
  <si>
    <t>Obvodová dilatace podlahovým páskem z pěnového PE s fólií mezi stěnou a mazaninou nebo potěrem v 80 mm</t>
  </si>
  <si>
    <t>-1015459792</t>
  </si>
  <si>
    <t>47</t>
  </si>
  <si>
    <t>642944121</t>
  </si>
  <si>
    <t>Osazování ocelových zárubní pl do 2,5 m2</t>
  </si>
  <si>
    <t>-1610206155</t>
  </si>
  <si>
    <t>"D.01" 7</t>
  </si>
  <si>
    <t>"D.02" 2</t>
  </si>
  <si>
    <t>"D.03" 2</t>
  </si>
  <si>
    <t>"D.04" 2</t>
  </si>
  <si>
    <t>48</t>
  </si>
  <si>
    <t>553311851</t>
  </si>
  <si>
    <t>zárubeň ocelová pro běžné zdění pro jednokřídlové dveře š 600 - 1000 mm L/P včetně nátěru</t>
  </si>
  <si>
    <t>1674648110</t>
  </si>
  <si>
    <t>49</t>
  </si>
  <si>
    <t>642953221</t>
  </si>
  <si>
    <t>Osazování dřevěných leštěných dveřních zárubní a rámů pl přes 2,5 m2</t>
  </si>
  <si>
    <t>1855616272</t>
  </si>
  <si>
    <t>"D.05" 2</t>
  </si>
  <si>
    <t>"D.06" 2</t>
  </si>
  <si>
    <t>"D.07" 2</t>
  </si>
  <si>
    <t>50</t>
  </si>
  <si>
    <t>611822561</t>
  </si>
  <si>
    <t>rámová dřevěná zárubeň do otvoru 2000/2200 mm vč. finální povrchové úpravy</t>
  </si>
  <si>
    <t>-274005239</t>
  </si>
  <si>
    <t>51</t>
  </si>
  <si>
    <t>611822562</t>
  </si>
  <si>
    <t>rámová dřevěná zárubeň do otvoru 1600/2200 mm vč. finální povrchové úpravy</t>
  </si>
  <si>
    <t>1938972267</t>
  </si>
  <si>
    <t>52</t>
  </si>
  <si>
    <t>644941111</t>
  </si>
  <si>
    <t>Osazování ventilačních mřížek velikosti do 150 x 200 mm</t>
  </si>
  <si>
    <t>1435463119</t>
  </si>
  <si>
    <t>"vnitřní příčka, místnost 100" 1</t>
  </si>
  <si>
    <t>53</t>
  </si>
  <si>
    <t>56245613</t>
  </si>
  <si>
    <t>mřížka větrací hranatá pevná plast 150x150mm</t>
  </si>
  <si>
    <t>-2081893838</t>
  </si>
  <si>
    <t>61</t>
  </si>
  <si>
    <t>Úprava povrchů vnitřních</t>
  </si>
  <si>
    <t>54</t>
  </si>
  <si>
    <t>622143003</t>
  </si>
  <si>
    <t xml:space="preserve">Montáž omítkových plastových nebo pozinkovaných rohových profilů </t>
  </si>
  <si>
    <t>-739245422</t>
  </si>
  <si>
    <t>2,0*25</t>
  </si>
  <si>
    <t>55</t>
  </si>
  <si>
    <t>590302101</t>
  </si>
  <si>
    <t>úhelník na ochranu rohů hliník eloxovaný 40x40x2000 mm</t>
  </si>
  <si>
    <t>-1760503772</t>
  </si>
  <si>
    <t>56</t>
  </si>
  <si>
    <t>611315423</t>
  </si>
  <si>
    <t>Oprava vnitřní vápenné štukové omítky stropů v rozsahu plochy přes 30 do 50 %</t>
  </si>
  <si>
    <t>1335761300</t>
  </si>
  <si>
    <t>37,2+39,4+3,6+8,0+3,1+2,7+4,1+1,5</t>
  </si>
  <si>
    <t>57</t>
  </si>
  <si>
    <t>612135101</t>
  </si>
  <si>
    <t>Hrubá výplň rýh ve stěnách maltou jakékoli šířky rýhy</t>
  </si>
  <si>
    <t>-456811635</t>
  </si>
  <si>
    <t>"po vybouraných příčkách" 21,7</t>
  </si>
  <si>
    <t>58</t>
  </si>
  <si>
    <t>612131121</t>
  </si>
  <si>
    <t>Penetrační disperzní nátěr vnitřních stěn nanášený ručně</t>
  </si>
  <si>
    <t>1663745702</t>
  </si>
  <si>
    <t>"pod tenkovrstvou hmotu - lepidlo" 1620,0</t>
  </si>
  <si>
    <t>"pod vápenný štuk" 1535,0</t>
  </si>
  <si>
    <t>59</t>
  </si>
  <si>
    <t>612142001</t>
  </si>
  <si>
    <t>Potažení vnitřních stěn sklovláknitým pletivem vtlačeným do tenkovrstvé hmoty</t>
  </si>
  <si>
    <t>-1811166926</t>
  </si>
  <si>
    <t>"příčka 100 mm" 56,4*2</t>
  </si>
  <si>
    <t>"příčka 125 mm" 23,4*2</t>
  </si>
  <si>
    <t>"příčka 150 mm" 25,7*2</t>
  </si>
  <si>
    <t>"přizdívka 150 mm" 166,4</t>
  </si>
  <si>
    <t>"zdivo 200 mm" 139,9*2</t>
  </si>
  <si>
    <t>"zdivo 250 mm" 41,0*2</t>
  </si>
  <si>
    <t>"zdivo 375 mm" 108,7*2</t>
  </si>
  <si>
    <t>"zdivo 450 mm" 487,0</t>
  </si>
  <si>
    <t>"ostění nadpraží" 77,5</t>
  </si>
  <si>
    <t>"věnce" 48,7</t>
  </si>
  <si>
    <t>"zazdívky + rozdílné materiály" 50,2</t>
  </si>
  <si>
    <t>60</t>
  </si>
  <si>
    <t>6121420.1</t>
  </si>
  <si>
    <t>Příplatek k cenám k potažení vnitřních stěn sklovláknitým pletivem za systémové rohové a nárožní lišty</t>
  </si>
  <si>
    <t>-1430430457</t>
  </si>
  <si>
    <t>"celková plocha" 1620,0</t>
  </si>
  <si>
    <t>"keramický obklad" -85,0</t>
  </si>
  <si>
    <t>612311131</t>
  </si>
  <si>
    <t>Potažení vnitřních stěn vápenným štukem tloušťky do 3 mm</t>
  </si>
  <si>
    <t>-2109988679</t>
  </si>
  <si>
    <t>62</t>
  </si>
  <si>
    <t>612131101</t>
  </si>
  <si>
    <t>Cementový postřik vnitřních stěn nanášený celoplošně ručně</t>
  </si>
  <si>
    <t>-717084605</t>
  </si>
  <si>
    <t>Poznámka k položce:_x000D_
Oprava omítky na stávajícím cihelném zdivu.</t>
  </si>
  <si>
    <t>"omítky v rozsahu nových prostupů a úprav" 335,0</t>
  </si>
  <si>
    <t>63</t>
  </si>
  <si>
    <t>612321141</t>
  </si>
  <si>
    <t>Vápenocementová omítka štuková dvouvrstvá vnitřních stěn nanášená ručně</t>
  </si>
  <si>
    <t>638370377</t>
  </si>
  <si>
    <t>64</t>
  </si>
  <si>
    <t>612321191</t>
  </si>
  <si>
    <t>Příplatek k vápenocementové omítce vnitřních stěn za každých dalších 5 mm tloušťky ručně</t>
  </si>
  <si>
    <t>2119682756</t>
  </si>
  <si>
    <t>65</t>
  </si>
  <si>
    <t>622211031</t>
  </si>
  <si>
    <t>Montáž kontaktního zateplení stěn lepením a mechanickým kotvením polystyrénových desek  do betonu a zdiva tl přes 120 do 160 mm</t>
  </si>
  <si>
    <t>2126519788</t>
  </si>
  <si>
    <t>"osa 7" 81,0</t>
  </si>
  <si>
    <t>"osa 13" 56,0</t>
  </si>
  <si>
    <t>66</t>
  </si>
  <si>
    <t>28375951</t>
  </si>
  <si>
    <t>deska EPS 70 fasádní λ=0,039 tl 140mm</t>
  </si>
  <si>
    <t>1159760648</t>
  </si>
  <si>
    <t>137,0*1,05</t>
  </si>
  <si>
    <t>67</t>
  </si>
  <si>
    <t>6222520.1</t>
  </si>
  <si>
    <t>Příplatek za montáž systémových lišt kontaktního zateplení /zakládacích, rohových, dilatačních, začišťovacích apod./</t>
  </si>
  <si>
    <t>-1732090483</t>
  </si>
  <si>
    <t>68</t>
  </si>
  <si>
    <t>622251101</t>
  </si>
  <si>
    <t>Příplatek k cenám kontaktního zateplení stěn za zápustnou montáž a použití tepelněizolačních zátek z polystyrenu</t>
  </si>
  <si>
    <t>167293949</t>
  </si>
  <si>
    <t>Úprava povrchů vnějších</t>
  </si>
  <si>
    <t>69</t>
  </si>
  <si>
    <t>622131121</t>
  </si>
  <si>
    <t>Penetrační nátěr vnějších stěn nanášený ručně</t>
  </si>
  <si>
    <t>2043105305</t>
  </si>
  <si>
    <t>235,0+487,0</t>
  </si>
  <si>
    <t>70</t>
  </si>
  <si>
    <t>622211021</t>
  </si>
  <si>
    <t>Montáž kontaktního zateplení stěn lepením a mechanickým kotvením polystyrénových desek do betonu a zdiva tl přes 80 do 120 mm</t>
  </si>
  <si>
    <t>250102037</t>
  </si>
  <si>
    <t>"pohl.JZ" 20,0+20,0</t>
  </si>
  <si>
    <t>"pohl.SV" 45,0+118,0</t>
  </si>
  <si>
    <t>"pohl.JV" 8,0+8,0</t>
  </si>
  <si>
    <t>"pohl.SZ" 8,0+8,0</t>
  </si>
  <si>
    <t>71</t>
  </si>
  <si>
    <t>28376444</t>
  </si>
  <si>
    <t>deska z polystyrénu XPS, hrana rovná a strukturovaný povrch tl 120mm</t>
  </si>
  <si>
    <t>-961372059</t>
  </si>
  <si>
    <t>(20,0+45,0+8,0+8,0)*1,05</t>
  </si>
  <si>
    <t>72</t>
  </si>
  <si>
    <t>28376077</t>
  </si>
  <si>
    <t>deska EPS grafitová fasádní λ=0,030-0,031 tl 120mm</t>
  </si>
  <si>
    <t>-303550179</t>
  </si>
  <si>
    <t>(20,0+118,0+8,0+8,0)*1,05</t>
  </si>
  <si>
    <t>73</t>
  </si>
  <si>
    <t>439460527</t>
  </si>
  <si>
    <t>74</t>
  </si>
  <si>
    <t>-1966536656</t>
  </si>
  <si>
    <t>75</t>
  </si>
  <si>
    <t>622142001</t>
  </si>
  <si>
    <t>Potažení vnějších stěn sklovláknitým pletivem vtlačeným do tenkovrstvé hmoty</t>
  </si>
  <si>
    <t>1810360004</t>
  </si>
  <si>
    <t>76</t>
  </si>
  <si>
    <t>6221420.1</t>
  </si>
  <si>
    <t>Příplatek k cenám k potažení vnějších stěn sklovláknitým pletivem za systémové rohové a nárožní lišty</t>
  </si>
  <si>
    <t>82856190</t>
  </si>
  <si>
    <t>77</t>
  </si>
  <si>
    <t>622151011</t>
  </si>
  <si>
    <t>Penetrační silikátový nátěr vnějších pastovitých tenkovrstvých omítek stěn</t>
  </si>
  <si>
    <t>-1213142248</t>
  </si>
  <si>
    <t>"pohl.JZ" 149,0*1,03</t>
  </si>
  <si>
    <t>"pohl.SV" (190,0+32,0)*1,03</t>
  </si>
  <si>
    <t>"pohl.JV"  74,0*1,03</t>
  </si>
  <si>
    <t>"pohl.SZ" 74,0*1,03</t>
  </si>
  <si>
    <t>78</t>
  </si>
  <si>
    <t>622521022</t>
  </si>
  <si>
    <t>Tenkovrstvá silikátová zatíraná omítka zrnitost 2,0 mm vnějších stěn</t>
  </si>
  <si>
    <t>1913329099</t>
  </si>
  <si>
    <t>79</t>
  </si>
  <si>
    <t>622151021</t>
  </si>
  <si>
    <t>Penetrační akrylátový nátěr vnějších mozaikových tenkovrstvých omítek stěn</t>
  </si>
  <si>
    <t>-1298516852</t>
  </si>
  <si>
    <t>"pohl.JZ" 54,0*1,03</t>
  </si>
  <si>
    <t>"pohl.SV" 131,0*1,03</t>
  </si>
  <si>
    <t>"pohl.JV"  16,0*1,03</t>
  </si>
  <si>
    <t>"pohl.SZ" 16,0*1,03</t>
  </si>
  <si>
    <t>80</t>
  </si>
  <si>
    <t>622511122</t>
  </si>
  <si>
    <t>Tenkovrstvá akrylátová mozaiková hrubozrnná omítka vnějších stěn</t>
  </si>
  <si>
    <t>-1041390523</t>
  </si>
  <si>
    <t>81</t>
  </si>
  <si>
    <t>629999011</t>
  </si>
  <si>
    <t>Příplatek k úpravám povrchů za provádění styku dvou barev nebo struktur na fasádě</t>
  </si>
  <si>
    <t>-1738356278</t>
  </si>
  <si>
    <t>Ostatní konstrukce a práce, bourání</t>
  </si>
  <si>
    <t>82</t>
  </si>
  <si>
    <t>916231213</t>
  </si>
  <si>
    <t>Osazení chodníkového obrubníku betonového stojatého s boční opěrou do lože z betonu prostého</t>
  </si>
  <si>
    <t>-1707835831</t>
  </si>
  <si>
    <t>"boční lemy vyrovnávacích nájezdů ke vstupům do 1.NP" 16,0</t>
  </si>
  <si>
    <t>83</t>
  </si>
  <si>
    <t>59217016</t>
  </si>
  <si>
    <t>obrubník betonový chodníkový 1000x80x250mm</t>
  </si>
  <si>
    <t>-1291023357</t>
  </si>
  <si>
    <t>16*1,02 'Přepočtené koeficientem množství</t>
  </si>
  <si>
    <t>84</t>
  </si>
  <si>
    <t>916371112</t>
  </si>
  <si>
    <t>Zahradní obrubník z recyklované pryže barevný položený do štěrkopískového lože</t>
  </si>
  <si>
    <t>-1634774479</t>
  </si>
  <si>
    <t>Poznámka k položce:_x000D_
360/80-120/1200 mm</t>
  </si>
  <si>
    <t>16,0*1,2</t>
  </si>
  <si>
    <t>85</t>
  </si>
  <si>
    <t>952901111</t>
  </si>
  <si>
    <t>Vyčištění budov bytové a občanské výstavby při výšce podlaží do 4 m</t>
  </si>
  <si>
    <t>1033066962</t>
  </si>
  <si>
    <t>90,5*15,4</t>
  </si>
  <si>
    <t>86</t>
  </si>
  <si>
    <t>985131111</t>
  </si>
  <si>
    <t>Očištění ploch stěn, rubu kleneb a podlah tlakovou vodou</t>
  </si>
  <si>
    <t>377438770</t>
  </si>
  <si>
    <t>"očištění stávajících patek a kotev" 36,0</t>
  </si>
  <si>
    <t>87</t>
  </si>
  <si>
    <t>985131311</t>
  </si>
  <si>
    <t>Ruční dočištění ploch stěn, rubu kleneb a podlah ocelových kartáči</t>
  </si>
  <si>
    <t>1295815187</t>
  </si>
  <si>
    <t>88</t>
  </si>
  <si>
    <t>985139112</t>
  </si>
  <si>
    <t>Příplatek k očištění ploch za plochu do 10 m2 jednotlivě</t>
  </si>
  <si>
    <t>510681255</t>
  </si>
  <si>
    <t>89</t>
  </si>
  <si>
    <t>9857211.1</t>
  </si>
  <si>
    <t>Prostupová manžeta instalací TZB, trubka PVC, D.63 mm, dl. 500 mm, dodávka a montáž</t>
  </si>
  <si>
    <t>-2138259590</t>
  </si>
  <si>
    <t>"hřeben střechy" 1</t>
  </si>
  <si>
    <t>90</t>
  </si>
  <si>
    <t>9859111.1</t>
  </si>
  <si>
    <t xml:space="preserve">Vybavení bezbariérového WC - 1kus WC /dle tabulky vybavení WC/ dodávka a montáž </t>
  </si>
  <si>
    <t>-876033515</t>
  </si>
  <si>
    <t xml:space="preserve">Poznámka k položce:_x000D_
madlo sklápěcí 650+150 mm_x000D_
madlo pevné horizontální dl. 750 mm_x000D_
štětka s pevným držákem	_x000D_
držák toaletního papíru	_x000D_
ovládání splachovacího zařízení	_x000D_
dávkovač toaletního mýdla	_x000D_
pevné zrcadlo v obkladu 400/1100 mm_x000D_
otevřený odpadkový koš	_x000D_
zásobník na papírové ručníky	_x000D_
horizontální madlo na vnitřní straně dveří	dl. 750 mm_x000D_
háčky na oděv	_x000D_
vertikální madlo dl. 500 mm_x000D_
hmatový piktogram	150/150 mm_x000D_
</t>
  </si>
  <si>
    <t>91</t>
  </si>
  <si>
    <t>985323111</t>
  </si>
  <si>
    <t>Spojovací můstek reprofilovaného betonu na cementové bázi tl 1 mm</t>
  </si>
  <si>
    <t>1427226154</t>
  </si>
  <si>
    <t>92</t>
  </si>
  <si>
    <t>985311312</t>
  </si>
  <si>
    <t>Reprofilace podlah cementovou sanační maltou tl přes 10 do 20 mm</t>
  </si>
  <si>
    <t>1516411512</t>
  </si>
  <si>
    <t>835,9*0,25</t>
  </si>
  <si>
    <t>94</t>
  </si>
  <si>
    <t>Lešení a stavební výtahy</t>
  </si>
  <si>
    <t>93</t>
  </si>
  <si>
    <t>941111131</t>
  </si>
  <si>
    <t>Montáž lešení řadového trubkového lehkého s podlahami zatížení do 200 kg/m2 š přes 1,2 do 1,5 m v do 10 m</t>
  </si>
  <si>
    <t>740514589</t>
  </si>
  <si>
    <t>(1,5+90,5+1,5)*(5,4-1,8)*2</t>
  </si>
  <si>
    <t>(1,5+15,4+1,5)*(6,5-1,8)*2-1,16</t>
  </si>
  <si>
    <t>941111231</t>
  </si>
  <si>
    <t>Příplatek k lešení řadovému trubkovému lehkému s podlahami š 1,5 m v 10 m za první a ZKD den použití</t>
  </si>
  <si>
    <t>-1162152207</t>
  </si>
  <si>
    <t>845,0*30*4</t>
  </si>
  <si>
    <t>95</t>
  </si>
  <si>
    <t>941111831</t>
  </si>
  <si>
    <t>Demontáž lešení řadového trubkového lehkého s podlahami zatížení do 200 kg/m2 š přes 1,2 do 1,5 m v do 10 m</t>
  </si>
  <si>
    <t>-1398508024</t>
  </si>
  <si>
    <t>96</t>
  </si>
  <si>
    <t>944511111</t>
  </si>
  <si>
    <t>Montáž ochranné sítě z textilie z umělých vláken</t>
  </si>
  <si>
    <t>-1576954225</t>
  </si>
  <si>
    <t>97</t>
  </si>
  <si>
    <t>31687276</t>
  </si>
  <si>
    <t>síť ochranná na lešení 2,5x20m</t>
  </si>
  <si>
    <t>950927047</t>
  </si>
  <si>
    <t>98</t>
  </si>
  <si>
    <t>944511811</t>
  </si>
  <si>
    <t>Demontáž ochranné sítě z textilie z umělých vláken</t>
  </si>
  <si>
    <t>1665807581</t>
  </si>
  <si>
    <t>99</t>
  </si>
  <si>
    <t>946113114</t>
  </si>
  <si>
    <t>Montáž pojízdných věží trubkových/dílcových o ploše přes 5 m2 v přes 3,5 do 4,5 m</t>
  </si>
  <si>
    <t>-656860739</t>
  </si>
  <si>
    <t>100</t>
  </si>
  <si>
    <t>946113214</t>
  </si>
  <si>
    <t>Příplatek k pojízdným věžím o ploše přes 5 m2 v do 4,5 m za první a ZKD den použití</t>
  </si>
  <si>
    <t>1675957222</t>
  </si>
  <si>
    <t>30*2*6</t>
  </si>
  <si>
    <t>101</t>
  </si>
  <si>
    <t>946113814</t>
  </si>
  <si>
    <t>Demontáž pojízdných věží trubkových/dílcových o ploše přes 5 m2 v přes 3,5 do 4,5 m</t>
  </si>
  <si>
    <t>896922543</t>
  </si>
  <si>
    <t>102</t>
  </si>
  <si>
    <t>949101111</t>
  </si>
  <si>
    <t>Lešení pomocné pro objekty pozemních staveb s lešeňovou podlahou v do 1,9 m zatížení do 150 kg/m2</t>
  </si>
  <si>
    <t>816972802</t>
  </si>
  <si>
    <t>4,6+37,2+39,4+3,6+8,0+3,1+2,7+4,1+2,2+2,2+3,4+2,9+13,2</t>
  </si>
  <si>
    <t>Bourání konstrukcí</t>
  </si>
  <si>
    <t>103</t>
  </si>
  <si>
    <t>113107131</t>
  </si>
  <si>
    <t>Odstranění podkladu z betonu prostého tl přes 100 do 150 mm ručně</t>
  </si>
  <si>
    <t>1558915498</t>
  </si>
  <si>
    <t>"rampa" 14,0</t>
  </si>
  <si>
    <t>104</t>
  </si>
  <si>
    <t>113107142</t>
  </si>
  <si>
    <t>Odstranění podkladu živičného tl přes 50 do 100 mm ručně</t>
  </si>
  <si>
    <t>-504541042</t>
  </si>
  <si>
    <t>"kolem objektu" (16,5+90,8+16,5-2,1*4)*0,5</t>
  </si>
  <si>
    <t>"nová rampa" 14,0</t>
  </si>
  <si>
    <t>105</t>
  </si>
  <si>
    <t>919735112</t>
  </si>
  <si>
    <t>Řezání stávajícího živičného krytu hl přes 50 do 100 mm</t>
  </si>
  <si>
    <t>1065221137</t>
  </si>
  <si>
    <t>16,5+90,8+16,5+1,65*2*4</t>
  </si>
  <si>
    <t>106</t>
  </si>
  <si>
    <t>962031132</t>
  </si>
  <si>
    <t>Bourání příček z cihel pálených na MVC tl do 100 mm</t>
  </si>
  <si>
    <t>1184678845</t>
  </si>
  <si>
    <t>(1,51+1,4)*3,0</t>
  </si>
  <si>
    <t>107</t>
  </si>
  <si>
    <t>962031133</t>
  </si>
  <si>
    <t>Bourání příček z cihel pálených na MVC tl do 150 mm</t>
  </si>
  <si>
    <t>-908374429</t>
  </si>
  <si>
    <t>(1,74+1,87)*3,0</t>
  </si>
  <si>
    <t>(4,09+2,0)*4,05</t>
  </si>
  <si>
    <t>108</t>
  </si>
  <si>
    <t>962032231</t>
  </si>
  <si>
    <t>Bourání zdiva z cihel pálených nebo vápenopískových na MV nebo MVC přes 1 m3</t>
  </si>
  <si>
    <t>1859215801</t>
  </si>
  <si>
    <t>"osa 4" 4,0*4,0*0,3</t>
  </si>
  <si>
    <t>"osa 8,9,10" 2,0*2,45*0,3*3</t>
  </si>
  <si>
    <t>"osa 8/A" 0,96*3,0*0,34</t>
  </si>
  <si>
    <t>"osa 13" 2,0*2,2*0,3</t>
  </si>
  <si>
    <t>109</t>
  </si>
  <si>
    <t>965081213</t>
  </si>
  <si>
    <t>Bourání podlah z dlaždic keramických nebo xylolitových tl do 10 mm plochy přes 1 m2</t>
  </si>
  <si>
    <t>-1318369740</t>
  </si>
  <si>
    <t>2,4+4,7+3,0+1,2+1,7+1,2+7,9</t>
  </si>
  <si>
    <t>110</t>
  </si>
  <si>
    <t>968072354</t>
  </si>
  <si>
    <t>Vybourání kovových rámů oken zdvojených včetně křídel pl do 1 m2</t>
  </si>
  <si>
    <t>-1506149634</t>
  </si>
  <si>
    <t>"pohl.SV" 0,6*1,2*5</t>
  </si>
  <si>
    <t>111</t>
  </si>
  <si>
    <t>971033541</t>
  </si>
  <si>
    <t>Vybourání otvorů ve zdivu cihelném pl do 1 m2 na MVC nebo MV tl do 300 mm</t>
  </si>
  <si>
    <t>-1968122653</t>
  </si>
  <si>
    <t>"osa 9" 1,0*0,75*0,3</t>
  </si>
  <si>
    <t>112</t>
  </si>
  <si>
    <t>971033641</t>
  </si>
  <si>
    <t>Vybourání otvorů ve zdivu cihelném pl do 4 m2 na MVC nebo MV tl do 300 mm</t>
  </si>
  <si>
    <t>2038692916</t>
  </si>
  <si>
    <t>"osa 4" 1,0*2,45*0,3*2</t>
  </si>
  <si>
    <t>"osa A,B/8,9" 1,57*2,42*0,3</t>
  </si>
  <si>
    <t>113</t>
  </si>
  <si>
    <t>978011161</t>
  </si>
  <si>
    <t>Otlučení (osekání) vnitřní vápenné nebo vápenocementové omítky stropů v rozsahu přes 30 do 50 %</t>
  </si>
  <si>
    <t>676721947</t>
  </si>
  <si>
    <t>114</t>
  </si>
  <si>
    <t>978013191</t>
  </si>
  <si>
    <t>Otlučení (osekání) vnitřní vápenné nebo vápenocementové omítky stěn v rozsahu přes 50 do 100 %</t>
  </si>
  <si>
    <t>402026387</t>
  </si>
  <si>
    <t>"pro opravu omítek na stávajícím zdivu" 335,0</t>
  </si>
  <si>
    <t>115</t>
  </si>
  <si>
    <t>978059541</t>
  </si>
  <si>
    <t>Odsekání a odebrání obkladů stěn z vnitřních obkládaček plochy přes 1 m2</t>
  </si>
  <si>
    <t>2006018689</t>
  </si>
  <si>
    <t>116</t>
  </si>
  <si>
    <t>978059641</t>
  </si>
  <si>
    <t>Odsekání a odebrání obkladů stěn z vnějších obkládaček plochy přes 1 m2</t>
  </si>
  <si>
    <t>-636147063</t>
  </si>
  <si>
    <t>117</t>
  </si>
  <si>
    <t>974031664</t>
  </si>
  <si>
    <t>Vysekání rýh ve zdivu cihelném pro vtahování nosníků hl do 150 mm v do 150 mm</t>
  </si>
  <si>
    <t>1751793101</t>
  </si>
  <si>
    <t>"pro IPN 140" 15,0</t>
  </si>
  <si>
    <t>"pro IPN 120" 24,0</t>
  </si>
  <si>
    <t>"pro UPN 65" 2,4</t>
  </si>
  <si>
    <t>118</t>
  </si>
  <si>
    <t>965046111</t>
  </si>
  <si>
    <t>Broušení stávajících betonových podlah úběr do 3 mm</t>
  </si>
  <si>
    <t>-505641605</t>
  </si>
  <si>
    <t>"mč.100" 4,6</t>
  </si>
  <si>
    <t>"mč.101" 253,4</t>
  </si>
  <si>
    <t>"mč.102" 257,4</t>
  </si>
  <si>
    <t>"mč.123" 68,9</t>
  </si>
  <si>
    <t>"mč.124" 82,0</t>
  </si>
  <si>
    <t>"mč.125" 169,6</t>
  </si>
  <si>
    <t>119</t>
  </si>
  <si>
    <t>985112132</t>
  </si>
  <si>
    <t>Odsekání degradovaného betonu rubu kleneb a podlah tl přes 10 do 30 mm</t>
  </si>
  <si>
    <t>459334183</t>
  </si>
  <si>
    <t>997</t>
  </si>
  <si>
    <t>Přesun sutě</t>
  </si>
  <si>
    <t>120</t>
  </si>
  <si>
    <t>997013151</t>
  </si>
  <si>
    <t>Vnitrostaveništní doprava suti a vybouraných hmot pro budovy v do 6 m s omezením mechanizace</t>
  </si>
  <si>
    <t>-2104260684</t>
  </si>
  <si>
    <t>121</t>
  </si>
  <si>
    <t>997013501</t>
  </si>
  <si>
    <t>Odvoz suti a vybouraných hmot na skládku nebo meziskládku do 1 km se složením</t>
  </si>
  <si>
    <t>-864303666</t>
  </si>
  <si>
    <t>122</t>
  </si>
  <si>
    <t>997013509</t>
  </si>
  <si>
    <t>Příplatek k odvozu suti a vybouraných hmot na skládku ZKD 1 km přes 1 km</t>
  </si>
  <si>
    <t>-728337042</t>
  </si>
  <si>
    <t>130,881*9</t>
  </si>
  <si>
    <t>123</t>
  </si>
  <si>
    <t>997013631</t>
  </si>
  <si>
    <t>Poplatek za uložení na skládce (skládkovné) stavebního odpadu směsného kód odpadu 17 09 04</t>
  </si>
  <si>
    <t>2030624430</t>
  </si>
  <si>
    <t>130,881*0,2</t>
  </si>
  <si>
    <t>124</t>
  </si>
  <si>
    <t>997013869</t>
  </si>
  <si>
    <t>Poplatek za uložení stavebního odpadu na recyklační skládce (skládkovné) ze směsí betonu, cihel a keramických výrobků kód odpadu 17 01 07</t>
  </si>
  <si>
    <t>1352920700</t>
  </si>
  <si>
    <t>130,881*0,8</t>
  </si>
  <si>
    <t>998</t>
  </si>
  <si>
    <t>Přesun hmot</t>
  </si>
  <si>
    <t>125</t>
  </si>
  <si>
    <t>998017002</t>
  </si>
  <si>
    <t>Přesun hmot s omezením mechanizace pro budovy v přes 6 do 12 m</t>
  </si>
  <si>
    <t>1734761051</t>
  </si>
  <si>
    <t>PSV</t>
  </si>
  <si>
    <t>Práce a dodávky PSV</t>
  </si>
  <si>
    <t>711</t>
  </si>
  <si>
    <t>Izolace proti vodě, vlhkosti a plynům</t>
  </si>
  <si>
    <t>126</t>
  </si>
  <si>
    <t>711111001</t>
  </si>
  <si>
    <t>Provedení izolace proti zemní vlhkosti vodorovné za studena nátěrem penetračním</t>
  </si>
  <si>
    <t>-788058347</t>
  </si>
  <si>
    <t>77,0+472,0</t>
  </si>
  <si>
    <t>127</t>
  </si>
  <si>
    <t>711112001</t>
  </si>
  <si>
    <t>Provedení izolace proti zemní vlhkosti svislé za studena nátěrem penetračním</t>
  </si>
  <si>
    <t>89398133</t>
  </si>
  <si>
    <t>128</t>
  </si>
  <si>
    <t>11163150</t>
  </si>
  <si>
    <t>lak penetrační asfaltový</t>
  </si>
  <si>
    <t>-1936725757</t>
  </si>
  <si>
    <t>Poznámka k položce:_x000D_
Spotřeba 0,3-0,4kg/m2</t>
  </si>
  <si>
    <t>549,0*0,0003</t>
  </si>
  <si>
    <t>35,0*0,00035</t>
  </si>
  <si>
    <t>129</t>
  </si>
  <si>
    <t>711131111</t>
  </si>
  <si>
    <t>Provedení izolace proti zemní vlhkosti pásy na sucho samolepící vodovné</t>
  </si>
  <si>
    <t>586459177</t>
  </si>
  <si>
    <t>"pod vnitří přizdívkou parapetu" 154,0*0,5</t>
  </si>
  <si>
    <t>130</t>
  </si>
  <si>
    <t>711132111</t>
  </si>
  <si>
    <t>Provedení izolace proti zemní vlhkosti pásy na sucho samolepící svislé</t>
  </si>
  <si>
    <t>-2106572237</t>
  </si>
  <si>
    <t>"izolace vnějších soklíků" 70,0*0,5</t>
  </si>
  <si>
    <t>131</t>
  </si>
  <si>
    <t>62852010</t>
  </si>
  <si>
    <t>pás asfaltový samolepicí modifikovaný SBS tl 2,5mm s vložkou ze skleněné rohože se  spalitelnou fólií nebo jemnozrnným minerálním posypem nebo textilií na horním povrchu</t>
  </si>
  <si>
    <t>628353671</t>
  </si>
  <si>
    <t>77,0*1,15+35,0*1,2</t>
  </si>
  <si>
    <t>132</t>
  </si>
  <si>
    <t>711141559</t>
  </si>
  <si>
    <t>Provedení izolace proti zemní vlhkosti pásy přitavením vodorovné NAIP</t>
  </si>
  <si>
    <t>-1131212586</t>
  </si>
  <si>
    <t>"osy 7-13" 472,0</t>
  </si>
  <si>
    <t>133</t>
  </si>
  <si>
    <t>62833158</t>
  </si>
  <si>
    <t>pás asfaltový natavitelný oxidovaný tl 4,0mm typu G200 S40 s vložkou ze skleněné tkaniny, s jemnozrnným minerálním posypem</t>
  </si>
  <si>
    <t>-878770231</t>
  </si>
  <si>
    <t>472,0*1,15</t>
  </si>
  <si>
    <t>134</t>
  </si>
  <si>
    <t>998711102</t>
  </si>
  <si>
    <t>Přesun hmot tonážní pro izolace proti vodě, vlhkosti a plynům v objektech v přes 6 do 12 m</t>
  </si>
  <si>
    <t>1666926307</t>
  </si>
  <si>
    <t>712</t>
  </si>
  <si>
    <t>Povlakové krytiny</t>
  </si>
  <si>
    <t>135</t>
  </si>
  <si>
    <t>712400841</t>
  </si>
  <si>
    <t>Odstranění krytiny střech do 30° odškrabáním mechu s očištěním</t>
  </si>
  <si>
    <t>99538686</t>
  </si>
  <si>
    <t>136</t>
  </si>
  <si>
    <t>712363511</t>
  </si>
  <si>
    <t>Provedení povlak krytiny mechanicky kotvenou do trapézu TI tl přes 140 do 200 mm vnitřní pole, budova v do 18 m</t>
  </si>
  <si>
    <t>-2022813477</t>
  </si>
  <si>
    <t>1448,0*0,5</t>
  </si>
  <si>
    <t>137</t>
  </si>
  <si>
    <t>712363512</t>
  </si>
  <si>
    <t>Provedení povlak krytiny mechanicky kotvenou do trapézu TI tl přes 140 do 200 mm krajní pole, budova v do 18 m</t>
  </si>
  <si>
    <t>-1458237306</t>
  </si>
  <si>
    <t>1448,0*0,25</t>
  </si>
  <si>
    <t>138</t>
  </si>
  <si>
    <t>712363513</t>
  </si>
  <si>
    <t>Provedení povlak krytiny mechanicky kotvenou do trapézu TI tl přes 140 do 200 mm rohové pole, budova v do 18 m</t>
  </si>
  <si>
    <t>1101067942</t>
  </si>
  <si>
    <t>139</t>
  </si>
  <si>
    <t>28322013</t>
  </si>
  <si>
    <t xml:space="preserve">fólie hydroizolační střešní mPVC mechanicky kotvená tl 1,5mm </t>
  </si>
  <si>
    <t>827719920</t>
  </si>
  <si>
    <t>1448,0*1,15</t>
  </si>
  <si>
    <t>140</t>
  </si>
  <si>
    <t>712491171</t>
  </si>
  <si>
    <t>Provedení povlakové krytiny střech přes 10° do 30° podkladní textilní vrstvy</t>
  </si>
  <si>
    <t>768124784</t>
  </si>
  <si>
    <t>141</t>
  </si>
  <si>
    <t>69311068</t>
  </si>
  <si>
    <t>geotextilie netkaná separační, ochranná, filtrační, drenážní PP 300g/m2</t>
  </si>
  <si>
    <t>972464839</t>
  </si>
  <si>
    <t>1448,0*1,11</t>
  </si>
  <si>
    <t>142</t>
  </si>
  <si>
    <t>712431111</t>
  </si>
  <si>
    <t>Provedení povlakové krytiny střech přes 10° do 30° podkladní vrstvy pásy na sucho samolepící</t>
  </si>
  <si>
    <t>-731299518</t>
  </si>
  <si>
    <t>143</t>
  </si>
  <si>
    <t>628560051</t>
  </si>
  <si>
    <t>modifikovaná samolepicí parotěsná zábrana na trapézový plech, nosná vrstva ze skelné mřížky spřažená s hliníkovou fólií, požár třída B-ROOF (t3)</t>
  </si>
  <si>
    <t>91652621</t>
  </si>
  <si>
    <t>144</t>
  </si>
  <si>
    <t>998712102</t>
  </si>
  <si>
    <t>Přesun hmot tonážní tonážní pro krytiny povlakové v objektech v přes 6 do 12 m</t>
  </si>
  <si>
    <t>-1028124638</t>
  </si>
  <si>
    <t>713</t>
  </si>
  <si>
    <t>Izolace tepelné</t>
  </si>
  <si>
    <t>145</t>
  </si>
  <si>
    <t>713111122</t>
  </si>
  <si>
    <t>Montáž izolace tepelné spodem stropů s přibitím rohoží, pásů, dílců, desek</t>
  </si>
  <si>
    <t>1785927405</t>
  </si>
  <si>
    <t>"mč.101" 15,5*18,0</t>
  </si>
  <si>
    <t>"mč.102" 15,5*18,0</t>
  </si>
  <si>
    <t>"mč.103" 15,5*5,4</t>
  </si>
  <si>
    <t>"mč.113" 9,5*6,0</t>
  </si>
  <si>
    <t>"přilehlé snížené místnosti" 5,0*2,5</t>
  </si>
  <si>
    <t>"mč.121" 6,5*9</t>
  </si>
  <si>
    <t>"mč.122" 8,6*6</t>
  </si>
  <si>
    <t>146</t>
  </si>
  <si>
    <t>611553491</t>
  </si>
  <si>
    <t>systémová folie tepelně izolační reflexní tl. 3 mm</t>
  </si>
  <si>
    <t>-1696443397</t>
  </si>
  <si>
    <t>147</t>
  </si>
  <si>
    <t>713121111</t>
  </si>
  <si>
    <t>Montáž izolace tepelné podlah volně kladenými rohožemi, pásy, dílci, deskami 1 vrstva</t>
  </si>
  <si>
    <t>-2075728936</t>
  </si>
  <si>
    <t>148</t>
  </si>
  <si>
    <t>283765041</t>
  </si>
  <si>
    <t>deska izolační PIR tl 140mm</t>
  </si>
  <si>
    <t>-1687394081</t>
  </si>
  <si>
    <t>425,6*1,02</t>
  </si>
  <si>
    <t>149</t>
  </si>
  <si>
    <t>713141135</t>
  </si>
  <si>
    <t>Montáž izolace tepelné střech plochých lepené za studena bodově 1 vrstva rohoží, pásů, dílců, desek</t>
  </si>
  <si>
    <t>368749964</t>
  </si>
  <si>
    <t>1439,0*3</t>
  </si>
  <si>
    <t>150</t>
  </si>
  <si>
    <t>631414321</t>
  </si>
  <si>
    <t>deska tepelně izolační minerální plochých střech spodní vrstva tl 30 mm</t>
  </si>
  <si>
    <t>1493745837</t>
  </si>
  <si>
    <t>1439,0*2*1,02</t>
  </si>
  <si>
    <t>151</t>
  </si>
  <si>
    <t>631515041</t>
  </si>
  <si>
    <t>deska tepelně izolační minerální plochých střech vrchní vrstva tl 140 mm</t>
  </si>
  <si>
    <t>1753346012</t>
  </si>
  <si>
    <t>2*40*1,02</t>
  </si>
  <si>
    <t>152</t>
  </si>
  <si>
    <t>-122412707</t>
  </si>
  <si>
    <t>1359,0*1,02</t>
  </si>
  <si>
    <t>153</t>
  </si>
  <si>
    <t>998713102</t>
  </si>
  <si>
    <t>Přesun hmot tonážní pro izolace tepelné v objektech v přes 6 do 12 m</t>
  </si>
  <si>
    <t>-660119276</t>
  </si>
  <si>
    <t>721</t>
  </si>
  <si>
    <t xml:space="preserve">Zdravotechnika </t>
  </si>
  <si>
    <t>154</t>
  </si>
  <si>
    <t>721000010</t>
  </si>
  <si>
    <t>Zdravotechnické instalace  /viz. samostatný rozpočet - zadání/</t>
  </si>
  <si>
    <t>366324419</t>
  </si>
  <si>
    <t>731</t>
  </si>
  <si>
    <t xml:space="preserve">Ústřední vytápění </t>
  </si>
  <si>
    <t>155</t>
  </si>
  <si>
    <t>731000010</t>
  </si>
  <si>
    <t>Vytápění /viz. samostatný rozpočet - zadání/</t>
  </si>
  <si>
    <t>-1608408082</t>
  </si>
  <si>
    <t>741</t>
  </si>
  <si>
    <t>Elektroinstalace - silnoproud</t>
  </si>
  <si>
    <t>156</t>
  </si>
  <si>
    <t>741000010</t>
  </si>
  <si>
    <t>Silnoproudé rozvody a osvětlení  /viz. samostatný rozpočet - zadání/</t>
  </si>
  <si>
    <t>413325360</t>
  </si>
  <si>
    <t>742</t>
  </si>
  <si>
    <t>Elektroinstalace - slaboproud</t>
  </si>
  <si>
    <t>157</t>
  </si>
  <si>
    <t>742000010</t>
  </si>
  <si>
    <t>Slaboproudé rozvody a zařízení  /viz. samostatný rozpočet - zadání/</t>
  </si>
  <si>
    <t>-217255268</t>
  </si>
  <si>
    <t>751</t>
  </si>
  <si>
    <t>Vzduchotechnika</t>
  </si>
  <si>
    <t>158</t>
  </si>
  <si>
    <t>751000010</t>
  </si>
  <si>
    <t>Vzduchotechnika /viz. samostatný rozpočet - zadání/</t>
  </si>
  <si>
    <t>-1248920887</t>
  </si>
  <si>
    <t>762</t>
  </si>
  <si>
    <t>Konstrukce tesařské</t>
  </si>
  <si>
    <t>159</t>
  </si>
  <si>
    <t>762134122.1</t>
  </si>
  <si>
    <t>Montáž obložení stěn z hoblovaných fošen na sraz tl do 60 mm</t>
  </si>
  <si>
    <t>-281751147</t>
  </si>
  <si>
    <t>"obklad rámů vrat z vnitřní strany" (64,8+33,6+34,6)*0,115</t>
  </si>
  <si>
    <t>160</t>
  </si>
  <si>
    <t>605111251</t>
  </si>
  <si>
    <t>řezivo hoblované fošny š do 120 mm dl 2-5 m</t>
  </si>
  <si>
    <t>-907331154</t>
  </si>
  <si>
    <t>15,295*0,06*1,1</t>
  </si>
  <si>
    <t>161</t>
  </si>
  <si>
    <t>762136113.1</t>
  </si>
  <si>
    <t>Montáž obložení paždíků z hoblovaných latí na sraz</t>
  </si>
  <si>
    <t>-48439042</t>
  </si>
  <si>
    <t>"obklad paždíků z venkovní strany" (25,2+4,2+3,8)*0,08</t>
  </si>
  <si>
    <t>"obklad paždíků z vnitřní strany" (50,4+8,4+7,2)*0,08</t>
  </si>
  <si>
    <t>162</t>
  </si>
  <si>
    <t>605141141</t>
  </si>
  <si>
    <t>řezivo hoblované lať průřezu do 40 cm2</t>
  </si>
  <si>
    <t>-490338240</t>
  </si>
  <si>
    <t>0,05*0,08*(25,2+4,2+3,8)*1,1</t>
  </si>
  <si>
    <t>0,025*0,08*(50,4+8,4+7,2)*1,1</t>
  </si>
  <si>
    <t>163</t>
  </si>
  <si>
    <t>762195000</t>
  </si>
  <si>
    <t>Spojovací prostředky pro montáž stěn, příček, bednění stěn</t>
  </si>
  <si>
    <t>-1067927518</t>
  </si>
  <si>
    <t>1,009+0,291</t>
  </si>
  <si>
    <t>164</t>
  </si>
  <si>
    <t>998762102</t>
  </si>
  <si>
    <t>Přesun hmot tonážní pro kce tesařské v objektech v přes 6 do 12 m</t>
  </si>
  <si>
    <t>-754439815</t>
  </si>
  <si>
    <t>763</t>
  </si>
  <si>
    <t>Konstrukce suché výstavby</t>
  </si>
  <si>
    <t>165</t>
  </si>
  <si>
    <t>763132251</t>
  </si>
  <si>
    <t>SDK podhled samostatný požární předěl 2xA 12,5 mm bez TI EI 30 dvouvrstvá spodní kce CD+UD</t>
  </si>
  <si>
    <t>-2142304786</t>
  </si>
  <si>
    <t>"mč.100" 2,5*1,8</t>
  </si>
  <si>
    <t>"mč.115" 1,75*1,21</t>
  </si>
  <si>
    <t>"mč.117" 1,75*1,23</t>
  </si>
  <si>
    <t>"mč.118" 1,75*1,85</t>
  </si>
  <si>
    <t>"mč.119" 1,81*1,55</t>
  </si>
  <si>
    <t>166</t>
  </si>
  <si>
    <t>763411111</t>
  </si>
  <si>
    <t>Sanitární příčky do mokrého prostředí, desky s HPL - laminátem tl 19,6 mm</t>
  </si>
  <si>
    <t>779849023</t>
  </si>
  <si>
    <t>"D.08" 1,74*2,05-0,6*1,9</t>
  </si>
  <si>
    <t>"D.09" 1,51*2,05-0,6*1,9</t>
  </si>
  <si>
    <t>167</t>
  </si>
  <si>
    <t>763411121</t>
  </si>
  <si>
    <t>Dveře sanitárních příček, desky s HPL - laminátem tl 19,6 mm, š do 800 mm, v do 2000 mm</t>
  </si>
  <si>
    <t>1192429749</t>
  </si>
  <si>
    <t>"D.08-L" 1</t>
  </si>
  <si>
    <t>"D.09-L" 1</t>
  </si>
  <si>
    <t>168</t>
  </si>
  <si>
    <t>763431011</t>
  </si>
  <si>
    <t>Montáž minerálního podhledu s vyjímatelnými panely vel. do 0,36 m2 na zavěšený rošt</t>
  </si>
  <si>
    <t>1016727429</t>
  </si>
  <si>
    <t>169</t>
  </si>
  <si>
    <t>590360241</t>
  </si>
  <si>
    <t>skládaný akustický podhled třídy B kazety 600/600 mm</t>
  </si>
  <si>
    <t>462516546</t>
  </si>
  <si>
    <t>170</t>
  </si>
  <si>
    <t>763734111</t>
  </si>
  <si>
    <t>Montáž střešní konstrukce krokví, vaznic, ztužidel, zavětrování pl do 50 cm2</t>
  </si>
  <si>
    <t>-371306796</t>
  </si>
  <si>
    <t>"latě pro uchycení podvěšené membrány" 1464,0</t>
  </si>
  <si>
    <t>171</t>
  </si>
  <si>
    <t>60514114</t>
  </si>
  <si>
    <t>řezivo jehličnaté lať impregnovaná dl 4 m</t>
  </si>
  <si>
    <t>772645411</t>
  </si>
  <si>
    <t>Poznámka k položce:_x000D_
třída S.I, C.16</t>
  </si>
  <si>
    <t>0,04*0,04*1464,0*1,1</t>
  </si>
  <si>
    <t>172</t>
  </si>
  <si>
    <t>763734112</t>
  </si>
  <si>
    <t>Montáž střešní konstrukce krokví, vaznic, ztužidel a zavětrování pl přes 50 do 150 cm2</t>
  </si>
  <si>
    <t>-1548625234</t>
  </si>
  <si>
    <t>"Výztuha paždíků" 50,4+8,4+7,6</t>
  </si>
  <si>
    <t>173</t>
  </si>
  <si>
    <t>763734113</t>
  </si>
  <si>
    <t>Montáž střešní konstrukce krokví, vaznic, ztužidel a zavětrování pl přes 150 do 500 cm2</t>
  </si>
  <si>
    <t>-536182955</t>
  </si>
  <si>
    <t>"Výztuha okapní hrany" 180,6</t>
  </si>
  <si>
    <t>174</t>
  </si>
  <si>
    <t>605121301</t>
  </si>
  <si>
    <t>hraněné stavební řezivo průřezu do 224 cm2 do dl 6m impregnované</t>
  </si>
  <si>
    <t>1221644954</t>
  </si>
  <si>
    <t>4,04*1,1</t>
  </si>
  <si>
    <t>175</t>
  </si>
  <si>
    <t>998763302</t>
  </si>
  <si>
    <t>Přesun hmot tonážní pro sádrokartonové konstrukce v objektech v přes 6 do 12 m</t>
  </si>
  <si>
    <t>-1883313146</t>
  </si>
  <si>
    <t>764</t>
  </si>
  <si>
    <t>Konstrukce klempířské</t>
  </si>
  <si>
    <t>176</t>
  </si>
  <si>
    <t>76400.D01</t>
  </si>
  <si>
    <t>Demontáž klempířských prvků liniových do suti</t>
  </si>
  <si>
    <t>-770574097</t>
  </si>
  <si>
    <t>"pohl.JZ" 304,0</t>
  </si>
  <si>
    <t>"pohl.SV" 292,0</t>
  </si>
  <si>
    <t>"pohl.JV" 30,0</t>
  </si>
  <si>
    <t>"pohl.SZ" 34,0</t>
  </si>
  <si>
    <t>177</t>
  </si>
  <si>
    <t>764001871</t>
  </si>
  <si>
    <t>Demontáž nároží do suti</t>
  </si>
  <si>
    <t>643513625</t>
  </si>
  <si>
    <t>"pohl.JV" 32,0</t>
  </si>
  <si>
    <t>"pohl.SZ" 32,0</t>
  </si>
  <si>
    <t>178</t>
  </si>
  <si>
    <t>764111671</t>
  </si>
  <si>
    <t>Krytina vstupní stříšky z Pz plechu s povrchovou úpravou</t>
  </si>
  <si>
    <t>1769372729</t>
  </si>
  <si>
    <t>"markýzy" 4,35*8</t>
  </si>
  <si>
    <t>179</t>
  </si>
  <si>
    <t>764200.01</t>
  </si>
  <si>
    <t xml:space="preserve">Koutové lemování styku panel/střecha RŠ 250 mm, plech FeZn 0,65 mm lakovaný, dodávka a montáž </t>
  </si>
  <si>
    <t>-1893884280</t>
  </si>
  <si>
    <t>4,3*13+3,7*9</t>
  </si>
  <si>
    <t>180</t>
  </si>
  <si>
    <t>764200.02</t>
  </si>
  <si>
    <t xml:space="preserve">Lemování spodku panelu nad otvory RŠ 250 mm, plech FeZn 0,65 mm lakovaný, dodávka a montáž </t>
  </si>
  <si>
    <t>-1901704948</t>
  </si>
  <si>
    <t>181</t>
  </si>
  <si>
    <t>764200.03</t>
  </si>
  <si>
    <t xml:space="preserve">Čelní okapnička spodku panelu RŠ 150 mm, plech FeZn 0,65 mm lakovaný, dodávka a montáž </t>
  </si>
  <si>
    <t>-1950730333</t>
  </si>
  <si>
    <t>182</t>
  </si>
  <si>
    <t>764200.04</t>
  </si>
  <si>
    <t xml:space="preserve">Lemování okraje střechy ve štítech RŠ 625 mm, plech FeZn 0,65 mm lakovaný, dodávka a montáž </t>
  </si>
  <si>
    <t>-1113038597</t>
  </si>
  <si>
    <t>8,0*4</t>
  </si>
  <si>
    <t>183</t>
  </si>
  <si>
    <t>764200.05</t>
  </si>
  <si>
    <t xml:space="preserve">Uzávěra vln trapézu u okapní hrany RŠ 150 mm, plech FeZn 0,65 mm lakovaný, dodávka a montáž </t>
  </si>
  <si>
    <t>955936710</t>
  </si>
  <si>
    <t>90,2*2</t>
  </si>
  <si>
    <t>184</t>
  </si>
  <si>
    <t>764200.06</t>
  </si>
  <si>
    <t xml:space="preserve">Zaplentování kapsy vazniček ve světlíku RŠ 250 mm, plech FeZn 0,65 mm lakovaný, dodávka a montáž </t>
  </si>
  <si>
    <t>-831303986</t>
  </si>
  <si>
    <t>6,0*6</t>
  </si>
  <si>
    <t>185</t>
  </si>
  <si>
    <t>764201.07</t>
  </si>
  <si>
    <t xml:space="preserve">Parapetní oplechování mezilehlého paždíku RŠ 150 mm, plech FeZn 0,7 mm poplastovaný, dodávka a montáž </t>
  </si>
  <si>
    <t>-249912905</t>
  </si>
  <si>
    <t>3,6*7</t>
  </si>
  <si>
    <t>4,2*1</t>
  </si>
  <si>
    <t>1,9*2</t>
  </si>
  <si>
    <t>186</t>
  </si>
  <si>
    <t>764201.08</t>
  </si>
  <si>
    <t xml:space="preserve">Parapetní oplechování oken RŠ 250 mm, plech FeZn 0,7 mm poplastovaný, dodávka a montáž </t>
  </si>
  <si>
    <t>650512193</t>
  </si>
  <si>
    <t>187</t>
  </si>
  <si>
    <t>764201.09</t>
  </si>
  <si>
    <t xml:space="preserve">Okapní lišta (napojení folie mPVC) RŠ 200 mm, plech FeZn 0,7 mm poplastovaný, dodávka a montáž </t>
  </si>
  <si>
    <t>-618077022</t>
  </si>
  <si>
    <t>90,4*2</t>
  </si>
  <si>
    <t>188</t>
  </si>
  <si>
    <t>764201.10</t>
  </si>
  <si>
    <t xml:space="preserve">Podokapní žlab RŠ 500 mm, plech FeZn 0,7 mm poplastovaný, dodávka a montáž </t>
  </si>
  <si>
    <t>-2106113729</t>
  </si>
  <si>
    <t>90,5*2</t>
  </si>
  <si>
    <t>189</t>
  </si>
  <si>
    <t>764201.11</t>
  </si>
  <si>
    <t xml:space="preserve">Dešťový svod DN 100 mm RŠ 330 mm, plech FeZn 0,7 mm poplastovaný, dodávka a montáž </t>
  </si>
  <si>
    <t>2097197379</t>
  </si>
  <si>
    <t>5,3*8+4,4*7</t>
  </si>
  <si>
    <t>190</t>
  </si>
  <si>
    <t>764202.12</t>
  </si>
  <si>
    <t xml:space="preserve">Nastavovací ohýbaný profil okapní hrany RŠ 500 mm, plech FeZn 1,0 mm lakovaný, dodávka a montáž </t>
  </si>
  <si>
    <t>280337209</t>
  </si>
  <si>
    <t>191</t>
  </si>
  <si>
    <t>764202.13</t>
  </si>
  <si>
    <t xml:space="preserve">Výztuhy nastavovacího okapního profilu (rozteč 2 m) RŠ 250 mm, plech FeZn 1,0 mm lakovaný, dodávka a montáž </t>
  </si>
  <si>
    <t>1695112953</t>
  </si>
  <si>
    <t>0,3*92</t>
  </si>
  <si>
    <t>192</t>
  </si>
  <si>
    <t>998764102</t>
  </si>
  <si>
    <t>Přesun hmot tonážní pro konstrukce klempířské v objektech v přes 6 do 12 m</t>
  </si>
  <si>
    <t>1793323628</t>
  </si>
  <si>
    <t>766</t>
  </si>
  <si>
    <t>Konstrukce truhlářské</t>
  </si>
  <si>
    <t>193</t>
  </si>
  <si>
    <t>766622131</t>
  </si>
  <si>
    <t>Montáž plastových oken plochy přes 1 m2 otevíravých v do 1,5 m s rámem do zdiva</t>
  </si>
  <si>
    <t>1123142518</t>
  </si>
  <si>
    <t>"O.02" 3,6*1,25*6</t>
  </si>
  <si>
    <t>"O.04" 3,6*1,25*1</t>
  </si>
  <si>
    <t>"O.06" 1,8*1,25*2</t>
  </si>
  <si>
    <t>"O.08" 4,2*1,25*1</t>
  </si>
  <si>
    <t>"O.10" 4,2*1,2*3</t>
  </si>
  <si>
    <t>"O.12" 3,6*0,8*1</t>
  </si>
  <si>
    <t>194</t>
  </si>
  <si>
    <t>766622132</t>
  </si>
  <si>
    <t>Montáž plastových oken plochy přes 1 m2 otevíravých v do 2,5 m s rámem do zdiva</t>
  </si>
  <si>
    <t>-327547376</t>
  </si>
  <si>
    <t>"O.01" 3,6*1,85*6</t>
  </si>
  <si>
    <t>"O.03" 3,6*1,85*1</t>
  </si>
  <si>
    <t>"O.05" 1,8*1,85*2</t>
  </si>
  <si>
    <t>"O.07" 4,2*1,85*1</t>
  </si>
  <si>
    <t>195</t>
  </si>
  <si>
    <t>766622133</t>
  </si>
  <si>
    <t>Montáž plastových oken plochy přes 1 m2 otevíravých v přes 2,5 m s rámem do zdiva</t>
  </si>
  <si>
    <t>-748878571</t>
  </si>
  <si>
    <t>"O.11" 4,2*2,75*2</t>
  </si>
  <si>
    <t>"O.13" 3,6*2,75*1</t>
  </si>
  <si>
    <t>"O.14" 1,0*2,65*2</t>
  </si>
  <si>
    <t>196</t>
  </si>
  <si>
    <t>766622216</t>
  </si>
  <si>
    <t>Montáž plastových oken plochy do 1 m2 otevíravých s rámem do zdiva</t>
  </si>
  <si>
    <t>826760216</t>
  </si>
  <si>
    <t>"O.09" 5</t>
  </si>
  <si>
    <t>197</t>
  </si>
  <si>
    <t>61140-O01</t>
  </si>
  <si>
    <t>O.01 - okno čtyřdílné se dvěma křídly otevíravými a sklápěcími a dvěma křídly pevnými, bílé, Uw = 0,8, se zabudovanými magnetickými kontakty dle oddílu D.1.4-SLI rozm.3600x1850 mm</t>
  </si>
  <si>
    <t>-1127115933</t>
  </si>
  <si>
    <t>198</t>
  </si>
  <si>
    <t>61140-O02</t>
  </si>
  <si>
    <t>O.02 - okno trojdílné se jedním křídlem a sklápěcími a dvěma křídly pevnými, bílé, Uw = 0,8, se zabudovanými magnetickými kontakty dle oddílu D.1.4-SLI; ovládání vzdáleným pákovým uzávěrem rozm.3600x1250 mm</t>
  </si>
  <si>
    <t>905101443</t>
  </si>
  <si>
    <t>199</t>
  </si>
  <si>
    <t>61140-O03</t>
  </si>
  <si>
    <t>O.03 - okno čtyřdílné se dvěma křídly otevíravými a sklápěcími a dvěma křídly pevnými, bílé, Uw = 1,2, se zabudovanými magnetickými kontakty dle oddílu D.1.4-SLI rozm.3600x1850 mm</t>
  </si>
  <si>
    <t>95225406</t>
  </si>
  <si>
    <t>200</t>
  </si>
  <si>
    <t>61140-O04</t>
  </si>
  <si>
    <t>O.04 - okno trojdílné se jedním křídlem sklápěcími, jedním křídlem pevným a jedním křídlem vyplněným protidešťovou žaluzií+, bílé, Uw = 1,2, se zabudovanými magnetickými kontakty dle oddílu D.1.4-SLI,ovládání vzdáleným pákovým uzávěrem rozm.3600x1250 mm</t>
  </si>
  <si>
    <t>535821448</t>
  </si>
  <si>
    <t>201</t>
  </si>
  <si>
    <t>61140-O05</t>
  </si>
  <si>
    <t>O.05 - okno dvojdílné s jedním křídlem otevíravým a sklápěcím a jedním křídlem pevným, bílé, Uw = 0,8, se zabudovanými magnetickými kontakty dle oddílu D.1.4-SLI rozm.1800x1850 mm</t>
  </si>
  <si>
    <t>1112770765</t>
  </si>
  <si>
    <t>"L" 1</t>
  </si>
  <si>
    <t>"P" 1</t>
  </si>
  <si>
    <t>202</t>
  </si>
  <si>
    <t>61140-O06</t>
  </si>
  <si>
    <t>O.06 - okno jednodílné sklápěcí, bílé, Uw = 0,8, se zabudovanými magnetickými kontakty dle oddílu D.1.4-SLI,ovládání vzdáleným pákovým uzávěrem rozm.1800x1250 mm</t>
  </si>
  <si>
    <t>-656467234</t>
  </si>
  <si>
    <t>203</t>
  </si>
  <si>
    <t>61140-O07</t>
  </si>
  <si>
    <t>O.07 - okno čtyřdílné se dvěma křídly otevíravými a sklápěcími a dvěma křídly pevnými, bílé, Uw = 0,8, se zabudovanými magnetickými kontakty dle oddílu D.1.4-SLI rozm.4200x1850 mm</t>
  </si>
  <si>
    <t>-639859943</t>
  </si>
  <si>
    <t>204</t>
  </si>
  <si>
    <t>61140-O08</t>
  </si>
  <si>
    <t>O.08 - okno trojdílné se jedním křídlem a sklápěcími a dvěma křídly pevnými, bílé, Uw = 0,8, se zabudovanými magnetickými kontakty dle oddílu D.1.4-SLI, ovládání vzdáleným pákovým uzávěrem rozm.4200x1250 mm</t>
  </si>
  <si>
    <t>-1011371826</t>
  </si>
  <si>
    <t>205</t>
  </si>
  <si>
    <t>61140-O09</t>
  </si>
  <si>
    <t>O.09 - okno jednodílné otevíravé a sklápěcí, bílé, Uw = 0,8, se zabudovanými magnetickými kontakty dle oddílu D.1.4-SLI rozm.600x1200 mm</t>
  </si>
  <si>
    <t>-1562269560</t>
  </si>
  <si>
    <t>"L" 2</t>
  </si>
  <si>
    <t>"P" 3</t>
  </si>
  <si>
    <t>206</t>
  </si>
  <si>
    <t>61140-O10</t>
  </si>
  <si>
    <t>O.10 - okno trojdílné se jedním křídlem a sklápěcími a dvěma křídly pevnými, bílé, Uw = 0,8, se zabudovanými magnetickými kontakty dle oddílu D.1.4-SLI, ovládání vzdáleným pákovým uzávěrem; součástí okna vodorovná výztuha rozm.4200x1200 mm</t>
  </si>
  <si>
    <t>1807207801</t>
  </si>
  <si>
    <t>207</t>
  </si>
  <si>
    <t>61140-O11</t>
  </si>
  <si>
    <t xml:space="preserve">O.11 - okno sedmidílné s 2 kř. balkon. dveřmi, třemi pevnými křídly a výplň. panely, bílé, Uw = 0,8, se zabud. magnet. kontakty dle odd. D.1.4-SLI; součástí okna vodorovná a dvě svislé výztuhy; dveře uzamykatelné, bez kliky z vnější strany rozm.4200x2750 </t>
  </si>
  <si>
    <t>966859018</t>
  </si>
  <si>
    <t>Poznámka k položce:_x000D_
systémové lemování u podlahy</t>
  </si>
  <si>
    <t>208</t>
  </si>
  <si>
    <t>61140-O12</t>
  </si>
  <si>
    <t>O.12 - okno trojdílné se jedním křídlem a sklápěcími a dvěma křídly pevnými, bílé, Uw = 0,8, se zabudovanými magnetickými kontakty dle oddílu D.1.4-SLI, ovládání vzdáleným pákovým uzávěrem; součástí okna vodorovná výztuha rozm.3600x800 mm</t>
  </si>
  <si>
    <t>-1840190550</t>
  </si>
  <si>
    <t>209</t>
  </si>
  <si>
    <t>61140-O13</t>
  </si>
  <si>
    <t>O.13 - okno sedmidílné s 2 kř.balkon. dveřmi, třemi pevnými křídly a výplň. panely, bílé, Uw = 0,8, se zabud. magneti. kontakty dle oddílu D.1.4-SLI; součástí okna vodorovná a dvě svislé výztuhy, dveře uzamykatelné, bez kliky z vněj. strany rozm.3600x2750</t>
  </si>
  <si>
    <t>2054214232</t>
  </si>
  <si>
    <t>210</t>
  </si>
  <si>
    <t>61140-O14</t>
  </si>
  <si>
    <t>O.14 - okno dvojdílné se jedním křídlem otevíravým a sklápěcím a jedním křídlem pevným, bílé, Uw = 0,8, se zabudovanými magnetickými kontakty dle oddílu D.1.4-SLI rozm.1000x2650 mm</t>
  </si>
  <si>
    <t>-956295086</t>
  </si>
  <si>
    <t>211</t>
  </si>
  <si>
    <t>766660411</t>
  </si>
  <si>
    <t>Montáž vchodových dveří jednokřídlových bez nadsvětlíku do zdiva</t>
  </si>
  <si>
    <t>-1242087004</t>
  </si>
  <si>
    <t>"O.15" 1</t>
  </si>
  <si>
    <t>212</t>
  </si>
  <si>
    <t>61140-O15</t>
  </si>
  <si>
    <t>O.15 - dveře jednokřídlové  do rámové zárubně, U = 1,2 kování klika/vně koule, samozavírací, opatřené magnetickým kontaktem a vybavené samouzamykacím kováním dle oddílu D.1.4-SLI rozm.1450x2325 mm křídlo 1200x2200 mm</t>
  </si>
  <si>
    <t>-1507651154</t>
  </si>
  <si>
    <t xml:space="preserve">Poznámka k položce:_x000D_
Al prahová lišta nízká </t>
  </si>
  <si>
    <t>213</t>
  </si>
  <si>
    <t>766629651</t>
  </si>
  <si>
    <t>Montáž těsnění připojovací spáry ostění nebo nadpraží těsnící fólií</t>
  </si>
  <si>
    <t>-1448374113</t>
  </si>
  <si>
    <t>(1,85+3,6+1,85)*6</t>
  </si>
  <si>
    <t>(1,25+3,6+1,25)*6</t>
  </si>
  <si>
    <t>(1,85+3,6+1,85)*1</t>
  </si>
  <si>
    <t>(1,25+3,6+1,25)*1</t>
  </si>
  <si>
    <t>(1,85+1,8+1,85)*2</t>
  </si>
  <si>
    <t>(1,25+1,8+1,25)*2</t>
  </si>
  <si>
    <t>(1,85+4,2+1,85)*1</t>
  </si>
  <si>
    <t>(1,25+4,2+1,25)*1</t>
  </si>
  <si>
    <t>(1,2+0,6+1,2)*5</t>
  </si>
  <si>
    <t>(1,2+4,2+1,2)*3</t>
  </si>
  <si>
    <t>(2,75+4,2+2,75)*2</t>
  </si>
  <si>
    <t>(0,8+3,6+0,8)*1</t>
  </si>
  <si>
    <t>(2,75+3,6+2,75)*1</t>
  </si>
  <si>
    <t>(2,65+1,0+2,65)*2</t>
  </si>
  <si>
    <t>(2,33+1,45+2,33)*1</t>
  </si>
  <si>
    <t>Vnitřní</t>
  </si>
  <si>
    <t>215,21</t>
  </si>
  <si>
    <t>Vnější</t>
  </si>
  <si>
    <t>214</t>
  </si>
  <si>
    <t>766629639</t>
  </si>
  <si>
    <t>Montáž těsnění připojovací spáry parapetu těsnící fólií</t>
  </si>
  <si>
    <t>1600003395</t>
  </si>
  <si>
    <t>3,6*6</t>
  </si>
  <si>
    <t>3,6*1</t>
  </si>
  <si>
    <t>1,8*2</t>
  </si>
  <si>
    <t>0,6*5</t>
  </si>
  <si>
    <t>4,2*3</t>
  </si>
  <si>
    <t>4,2*2</t>
  </si>
  <si>
    <t>1,0*2</t>
  </si>
  <si>
    <t>1,45*1</t>
  </si>
  <si>
    <t>100,65</t>
  </si>
  <si>
    <t>215</t>
  </si>
  <si>
    <t>59071055</t>
  </si>
  <si>
    <t>fólie okenní exteriér vodotěsná paropropustná PP s butylem 100mm</t>
  </si>
  <si>
    <t>1998814170</t>
  </si>
  <si>
    <t>215,21+100,65</t>
  </si>
  <si>
    <t>315,86*1,1 'Přepočtené koeficientem množství</t>
  </si>
  <si>
    <t>216</t>
  </si>
  <si>
    <t>59071051</t>
  </si>
  <si>
    <t>fólie okenní interiér vodotěsná paropropustná bílá PP bez butylu 100mm</t>
  </si>
  <si>
    <t>375364872</t>
  </si>
  <si>
    <t>217</t>
  </si>
  <si>
    <t>766694111</t>
  </si>
  <si>
    <t>Montáž parapetních desek dřevěných nebo plastových š do 30 cm dl do 1,0 m</t>
  </si>
  <si>
    <t>1249795827</t>
  </si>
  <si>
    <t>218</t>
  </si>
  <si>
    <t>766694113</t>
  </si>
  <si>
    <t>Montáž parapetních desek dřevěných nebo plastových š do 30 cm dl přes 1,6 do 2,6 m</t>
  </si>
  <si>
    <t>-1771731069</t>
  </si>
  <si>
    <t>"O.05" 2</t>
  </si>
  <si>
    <t>"O.06" 2</t>
  </si>
  <si>
    <t>219</t>
  </si>
  <si>
    <t>766694114</t>
  </si>
  <si>
    <t>Montáž parapetních desek dřevěných nebo plastových š do 30 cm dl přes 2,6 do 3,6 m</t>
  </si>
  <si>
    <t>-2086070017</t>
  </si>
  <si>
    <t>"O.01" 6</t>
  </si>
  <si>
    <t>"O.02" 6</t>
  </si>
  <si>
    <t>"O.03" 1</t>
  </si>
  <si>
    <t>"O.04" 1</t>
  </si>
  <si>
    <t>220</t>
  </si>
  <si>
    <t>766694115</t>
  </si>
  <si>
    <t>Montáž parapetních desek dřevěných nebo plastových š do 30 cm dl přes 3,6 m</t>
  </si>
  <si>
    <t>1831175791</t>
  </si>
  <si>
    <t>"O.07" 1</t>
  </si>
  <si>
    <t>"O.08" 1</t>
  </si>
  <si>
    <t>221</t>
  </si>
  <si>
    <t>61140077</t>
  </si>
  <si>
    <t>parapet plastový vnitřní – š 150mm, barva bílá</t>
  </si>
  <si>
    <t>-2105624351</t>
  </si>
  <si>
    <t>3,6*(6+1)</t>
  </si>
  <si>
    <t>222</t>
  </si>
  <si>
    <t>61140080</t>
  </si>
  <si>
    <t>parapet plastový vnitřní – š 300mm, barva bílá</t>
  </si>
  <si>
    <t>-1519356923</t>
  </si>
  <si>
    <t>223</t>
  </si>
  <si>
    <t>61140082</t>
  </si>
  <si>
    <t>parapet plastový vnitřní – š 400mm, barva bílá</t>
  </si>
  <si>
    <t>-1477987758</t>
  </si>
  <si>
    <t>224</t>
  </si>
  <si>
    <t>61140076</t>
  </si>
  <si>
    <t>koncovka k parapetu oboustranná š 600mm, barva bílá</t>
  </si>
  <si>
    <t>707706438</t>
  </si>
  <si>
    <t>225</t>
  </si>
  <si>
    <t>766660001</t>
  </si>
  <si>
    <t>Montáž dveřních křídel otvíravých jednokřídlových š do 0,8 m do ocelové zárubně</t>
  </si>
  <si>
    <t>529125149</t>
  </si>
  <si>
    <t>226</t>
  </si>
  <si>
    <t>61164-D01</t>
  </si>
  <si>
    <t>D.01 - dřevěné dveře vnitřní jednokřídlové otevíravé plné hladké šedé, kování nerez, klika-klika, zámek vložkový rozm.800x1970 mm</t>
  </si>
  <si>
    <t>809430185</t>
  </si>
  <si>
    <t>"L" 5</t>
  </si>
  <si>
    <t>"P" 2</t>
  </si>
  <si>
    <t>227</t>
  </si>
  <si>
    <t>61164-D02</t>
  </si>
  <si>
    <t>D.02 - dřevěné dveře vnitřní jednokřídlové otevíravé plné hladké šedé, kování nerez, klika-klika, zámek vložkový rozm.600x1970 mm</t>
  </si>
  <si>
    <t>-1280347018</t>
  </si>
  <si>
    <t>228</t>
  </si>
  <si>
    <t>61164-D03</t>
  </si>
  <si>
    <t>D.03 - dřevěné dveře vnitřní jednokřídlové otevíravé plné hladké šedé, kování nerez, klika-klika, zámek vložkový rozm.700x1970 mm</t>
  </si>
  <si>
    <t>-1494768582</t>
  </si>
  <si>
    <t>229</t>
  </si>
  <si>
    <t>766660002</t>
  </si>
  <si>
    <t>Montáž dveřních křídel otvíravých jednokřídlových š přes 0,8 m do ocelové zárubně</t>
  </si>
  <si>
    <t>903099854</t>
  </si>
  <si>
    <t>230</t>
  </si>
  <si>
    <t>61164-D04</t>
  </si>
  <si>
    <t>D.04 - dřevěné dveře vnitřní jednokřídlové otevíravé plné hladké šedé, kování nerez, klika-klika, zámek vložkový rozm.900x1970 mm</t>
  </si>
  <si>
    <t>1434663043</t>
  </si>
  <si>
    <t>231</t>
  </si>
  <si>
    <t>766660111</t>
  </si>
  <si>
    <t>Montáž dveřních křídel otvíravých dvoukřídlových š do 1,45 m do dřevěné rámové zárubně</t>
  </si>
  <si>
    <t>1504116400</t>
  </si>
  <si>
    <t>232</t>
  </si>
  <si>
    <t>61164-D06</t>
  </si>
  <si>
    <t>D.06 - dřevěné dveře dvoukřídlové otevíravé, prosklené od výšky 40 cm sklem čirým bezpečnostním lepeným, šedé, kování klika-klika, zámek vložkový rozm.1400x2100 mm</t>
  </si>
  <si>
    <t>713768634</t>
  </si>
  <si>
    <t>233</t>
  </si>
  <si>
    <t>766660112</t>
  </si>
  <si>
    <t>Montáž dveřních křídel otvíravých dvoukřídlových š přes 1,45 m do dřevěné rámové zárubně</t>
  </si>
  <si>
    <t>-472298543</t>
  </si>
  <si>
    <t>234</t>
  </si>
  <si>
    <t>61164-D05</t>
  </si>
  <si>
    <t>D.05 - dřevěné dveře dvoukřídlové otevíravé, prosklené od výšky 40 cm sklem čirým bezpečnostním lepeným, šedé, kování klika-klika, zámek vložkový rozm.1800x2100 mm</t>
  </si>
  <si>
    <t>1254967752</t>
  </si>
  <si>
    <t>235</t>
  </si>
  <si>
    <t>61164-D07</t>
  </si>
  <si>
    <t>D.07 - dřevěné dveře dvoukřídlové otevíravé, plné šedé, kování klika-klika, zámek vložkový rozm.1800x2100 mm</t>
  </si>
  <si>
    <t>707514965</t>
  </si>
  <si>
    <t>236</t>
  </si>
  <si>
    <t>766660728</t>
  </si>
  <si>
    <t>Montáž dveřního interiérového kování - zámku</t>
  </si>
  <si>
    <t>767814389</t>
  </si>
  <si>
    <t>237</t>
  </si>
  <si>
    <t>766660729</t>
  </si>
  <si>
    <t>Montáž dveřního interiérového kování - štítku s klikou</t>
  </si>
  <si>
    <t>1099734220</t>
  </si>
  <si>
    <t>238</t>
  </si>
  <si>
    <t>998766102</t>
  </si>
  <si>
    <t>Přesun hmot tonážní pro kce truhlářské v objektech v přes 6 do 12 m</t>
  </si>
  <si>
    <t>-2142474328</t>
  </si>
  <si>
    <t>767</t>
  </si>
  <si>
    <t>Konstrukce zámečnické</t>
  </si>
  <si>
    <t>239</t>
  </si>
  <si>
    <t>767112812</t>
  </si>
  <si>
    <t>Demontáž stěn pro zasklení svařovaných</t>
  </si>
  <si>
    <t>1286014373</t>
  </si>
  <si>
    <t>"pohl.SV" 187,0</t>
  </si>
  <si>
    <t>"pohl.JV" 45,0</t>
  </si>
  <si>
    <t>"pohl.SZ" 45,0</t>
  </si>
  <si>
    <t>240</t>
  </si>
  <si>
    <t>767415812</t>
  </si>
  <si>
    <t>Demontáž vnějšího obkladu skládaného pláště tvarovaným plechem budov v do 6 m šroubováním</t>
  </si>
  <si>
    <t>1022361073</t>
  </si>
  <si>
    <t>"pohl.JZ" 121,0</t>
  </si>
  <si>
    <t>"pohl.SV" 121,0</t>
  </si>
  <si>
    <t>"pohl.JV" 28,0</t>
  </si>
  <si>
    <t>"pohl.SZ" 28,0</t>
  </si>
  <si>
    <t>241</t>
  </si>
  <si>
    <t>767651824</t>
  </si>
  <si>
    <t>Demontáž vrat garážových otvíravých pl přes 13 m2</t>
  </si>
  <si>
    <t>773607100</t>
  </si>
  <si>
    <t>"pohl.JZ" 12+1</t>
  </si>
  <si>
    <t>"pohl.SV" 1</t>
  </si>
  <si>
    <t>242</t>
  </si>
  <si>
    <t>767122112</t>
  </si>
  <si>
    <t>Montáž stěn s výplní z drátěné sítě, svařované</t>
  </si>
  <si>
    <t>-718222346</t>
  </si>
  <si>
    <t>"Z.01" 5,7*3,8</t>
  </si>
  <si>
    <t>243</t>
  </si>
  <si>
    <t>767640322</t>
  </si>
  <si>
    <t>Montáž dveří ocelových nebo hliníkových vnitřních dvoukřídlových</t>
  </si>
  <si>
    <t>1404310878</t>
  </si>
  <si>
    <t>"Z.01" 1</t>
  </si>
  <si>
    <t>244</t>
  </si>
  <si>
    <t>55301-Z01</t>
  </si>
  <si>
    <t>Z.01 - drátěná příčka dvojená vnitřní s otevíravými dvoukřídlovými dveřmi, uzamykatelnými, kování klika-klika,  zámek vložkový, nátěr syntetický šedý, stupeň C.1, rozm.5700x3800 mm</t>
  </si>
  <si>
    <t>-479027054</t>
  </si>
  <si>
    <t>Poznámka k položce:_x000D_
viz. výkres Zámečnické výrobky 1</t>
  </si>
  <si>
    <t>245</t>
  </si>
  <si>
    <t>767832102</t>
  </si>
  <si>
    <t>Montáž venkovních požárních žebříků do zdiva bez suchovodu</t>
  </si>
  <si>
    <t>-884788204</t>
  </si>
  <si>
    <t>"Z.02" (4,72+3,0)*2</t>
  </si>
  <si>
    <t>246</t>
  </si>
  <si>
    <t>767834112</t>
  </si>
  <si>
    <t>Příplatek k ceně za montáž ochranného koše svařovaný</t>
  </si>
  <si>
    <t>-1435991484</t>
  </si>
  <si>
    <t>"Z.02" 4,72*2</t>
  </si>
  <si>
    <t>247</t>
  </si>
  <si>
    <t>55301-Z02</t>
  </si>
  <si>
    <t>Z.02 - pevný servisní žebřík s ochranným košem a přenosný žebřík, nátěr syntetický šedý, stupeň C.3, rozm. 700/700/3600+1100 mm   440/3000 mm</t>
  </si>
  <si>
    <t>702858948</t>
  </si>
  <si>
    <t>248</t>
  </si>
  <si>
    <t>767995113</t>
  </si>
  <si>
    <t>Montáž atypických zámečnických konstrukcí hm přes 10 do 20 kg</t>
  </si>
  <si>
    <t>kg</t>
  </si>
  <si>
    <t>-79423140</t>
  </si>
  <si>
    <t>"Z.03" 270,0+30,0</t>
  </si>
  <si>
    <t>"Z.04" 366,0</t>
  </si>
  <si>
    <t>249</t>
  </si>
  <si>
    <t>55301-Z03</t>
  </si>
  <si>
    <t>Z.03 - výztuha pro kotvení stěnového panelu opláštění profil L 60x3 mm, nátěr syntetický šedý, stupeň C.1</t>
  </si>
  <si>
    <t>-2096710510</t>
  </si>
  <si>
    <t>250</t>
  </si>
  <si>
    <t>55301-Z04</t>
  </si>
  <si>
    <t>Z.04 - výztuha pro podepření parapetní nadezdívky profil L 60x3 mm, nátěr syntetický šedý, stupeň C.1</t>
  </si>
  <si>
    <t>-439663601</t>
  </si>
  <si>
    <t>251</t>
  </si>
  <si>
    <t>767312462</t>
  </si>
  <si>
    <t>Montáž světlíků hřebenových na ocelové vazníky (plechy) rozpětí do 3000 mm se zasklením</t>
  </si>
  <si>
    <t>-1062377511</t>
  </si>
  <si>
    <t>"Z.05" 3,6*2</t>
  </si>
  <si>
    <t>252</t>
  </si>
  <si>
    <t>55301-Z05</t>
  </si>
  <si>
    <t xml:space="preserve">Z.05 - střešní světlík osazený na původním trapézovém plechu střechy, rám z ohýbaného plechu, zastropení z ocelových tyčí vč.zasklení, tepel.izolace rámu kompletizovanými panely tl. 120 mm,rozm.3580x1880 mm vč. zdvojených vazniček podél světlíku UPE 160 </t>
  </si>
  <si>
    <t>-1190853283</t>
  </si>
  <si>
    <t>Poznámka k položce:_x000D_
viz. výkres Zámečnické výrobky 2</t>
  </si>
  <si>
    <t>253</t>
  </si>
  <si>
    <t>767531111</t>
  </si>
  <si>
    <t>Montáž vstupních kovových nebo plastových rohoží čistících zón</t>
  </si>
  <si>
    <t>-1153752801</t>
  </si>
  <si>
    <t>"Z.06" 1,22*1,02</t>
  </si>
  <si>
    <t>254</t>
  </si>
  <si>
    <t>55301-Z06</t>
  </si>
  <si>
    <t>Z.06 - očistný rošt z tahokovu žárově pozinkovaný rozm.1020/1220/50 mm</t>
  </si>
  <si>
    <t>-182767536</t>
  </si>
  <si>
    <t>255</t>
  </si>
  <si>
    <t>767646401</t>
  </si>
  <si>
    <t>Montáž revizních dvířek jednokřídlových s rámem v do 1000 mm</t>
  </si>
  <si>
    <t>1006136281</t>
  </si>
  <si>
    <t>"Z07" 1</t>
  </si>
  <si>
    <t>256</t>
  </si>
  <si>
    <t>55301-Z07</t>
  </si>
  <si>
    <t>Z.07 - montážní dvířka otevíravá jednokřídlová uzamykatelná rozm.1000x750 mm, nátěr syntetický šedý, stupeň C.1</t>
  </si>
  <si>
    <t>2102741752</t>
  </si>
  <si>
    <t>257</t>
  </si>
  <si>
    <t>7678812.1</t>
  </si>
  <si>
    <t>Z.08 - Záchytný systém z kotevních prvků kotvených k rámům vazníků a lana napjatého podél hřebene střechy z obou stran, 32 kotevních prvků +  2x90 bm kotevního lana</t>
  </si>
  <si>
    <t>-877659890</t>
  </si>
  <si>
    <t>Poznámka k položce:_x000D_
Systémové řešení zvoleného výrobce</t>
  </si>
  <si>
    <t>258</t>
  </si>
  <si>
    <t>767426201</t>
  </si>
  <si>
    <t>Montáž kovových slunolamů horizontálních</t>
  </si>
  <si>
    <t>-426202634</t>
  </si>
  <si>
    <t xml:space="preserve">"Z09" 23,87*1,61 </t>
  </si>
  <si>
    <t>259</t>
  </si>
  <si>
    <t>55301-Z09</t>
  </si>
  <si>
    <t xml:space="preserve">Z.09 - stínící pevný rošt horizontální, ocelová konstrukce s roštem, žárově zinkováno  </t>
  </si>
  <si>
    <t>664424077</t>
  </si>
  <si>
    <t>Poznámka k položce:_x000D_
viz. výkres PD</t>
  </si>
  <si>
    <t>260</t>
  </si>
  <si>
    <t>767812613</t>
  </si>
  <si>
    <t>Montáž markýz fasádních přes 3500 do 5000 mm</t>
  </si>
  <si>
    <t>-1654559033</t>
  </si>
  <si>
    <t>261</t>
  </si>
  <si>
    <t>553812511</t>
  </si>
  <si>
    <t xml:space="preserve">markýza nad vraty rozměr 4290x900 mm </t>
  </si>
  <si>
    <t>1794451354</t>
  </si>
  <si>
    <t>Poznámka k položce:_x000D_
Kompletní dodávka a výroba markýzy bez oplechování dle PD -  Tabulka výrobků. (oplechování viz. klempířské konstrukce)</t>
  </si>
  <si>
    <t>262</t>
  </si>
  <si>
    <t>767652240</t>
  </si>
  <si>
    <t>Montáž vrat garážových otvíravých do ocelové konstrukce pl přes 13 m2</t>
  </si>
  <si>
    <t>-2144475873</t>
  </si>
  <si>
    <t>"VR.1" 3</t>
  </si>
  <si>
    <t>"VR.2" 3+1</t>
  </si>
  <si>
    <t>"VR.3" 1</t>
  </si>
  <si>
    <t>263</t>
  </si>
  <si>
    <t>55301-VR1</t>
  </si>
  <si>
    <t>VR.1 - dvoukřídlová vrata ručně otevíravá, rám z ocelových prvků, výplň kompletizovaný panel tl.40 mm PIR pěna, barva šedá, Uw=0,8; se zabudovanými magnetickými kontakty viz oddíl D.1.4-SLI rozm.4188x4074 mm</t>
  </si>
  <si>
    <t>1333488573</t>
  </si>
  <si>
    <t>Poznámka k položce:_x000D_
Křídla vrat opatřena pákovými uzávěry, a stavěči křídel v otevřené poloze, zámek vložkový</t>
  </si>
  <si>
    <t>264</t>
  </si>
  <si>
    <t>55301-VR2</t>
  </si>
  <si>
    <t>VR.2 - dvoukřídlová vrata ručně otevíravá, s 1 kř.otevíravými dvířky (kování klika-koule), rám z ocelových prvků, výplň kompletizovaný panel tl.40 mm PIR pěna, barva šedá, Uw=0,8; se zabud. magnet. kontakty oddíl D.1.4-SLI  rozm.4188x4074 mm</t>
  </si>
  <si>
    <t>-1545758263</t>
  </si>
  <si>
    <t>"L" 3</t>
  </si>
  <si>
    <t>265</t>
  </si>
  <si>
    <t>55301-VR3</t>
  </si>
  <si>
    <t>VR.3 - dvoukřídlová vrata ručně otevíravá, s 1 kř. otevíravými dvířky (kování klika-koule) zaskl. bezpeč.sklem, rám z ocel. prvků, výplň kompletizovaný panel tl.40 mm PIR pěna, barva šedá, Uw=0,8; se zabud. magnet. kontakty oddíl D.1.4-SLI  rozm.4188x4074</t>
  </si>
  <si>
    <t>-1028588691</t>
  </si>
  <si>
    <t>Poznámka k položce:_x000D_
Křídla vrat opatřena pákovými uzávěry, a stavěči křídel v otevřené poloze, zámek vložkový, ve dveřích osazena větrací žaluzie</t>
  </si>
  <si>
    <t>266</t>
  </si>
  <si>
    <t>767627310</t>
  </si>
  <si>
    <t>Příplatek k montáži vrat za připojovací spáru kompletní komprimační impregnovanou páskou</t>
  </si>
  <si>
    <t>540284450</t>
  </si>
  <si>
    <t>267</t>
  </si>
  <si>
    <t>7678211.1</t>
  </si>
  <si>
    <t>Vyplnění dutiny paždíků nadpraží vrat a zárubní vrat průřezu 150x150 mm montážní PUR pěnou</t>
  </si>
  <si>
    <t>-1442255163</t>
  </si>
  <si>
    <t>268</t>
  </si>
  <si>
    <t>7678211.2</t>
  </si>
  <si>
    <t>Vyplnění dutiny podstřeší štítových stěn průřezu 160x60 mm montážní PUR pěnou</t>
  </si>
  <si>
    <t>-1331187347</t>
  </si>
  <si>
    <t>269</t>
  </si>
  <si>
    <t>7678211.3</t>
  </si>
  <si>
    <t>Vyplnění dutiny dutiny trapézu po okapních stranách průřezu 450x35 mm montážní PUR pěnou</t>
  </si>
  <si>
    <t>-323839178</t>
  </si>
  <si>
    <t>270</t>
  </si>
  <si>
    <t>7674155.1</t>
  </si>
  <si>
    <t>Montáž obkladu z kompletizovaných panelů nadpraží vrat a oken</t>
  </si>
  <si>
    <t>158076195</t>
  </si>
  <si>
    <t>271</t>
  </si>
  <si>
    <t>7674155.2</t>
  </si>
  <si>
    <t>Montáž obkladu z kompletizovaných panelů lem světlíku</t>
  </si>
  <si>
    <t>390375833</t>
  </si>
  <si>
    <t>272</t>
  </si>
  <si>
    <t>553247611</t>
  </si>
  <si>
    <t>kompletizovaný panel, jádro MW 120 mm, oboustranně opláštěný lakovaným pozinkovaným plechem, RAL 9007</t>
  </si>
  <si>
    <t>-993634025</t>
  </si>
  <si>
    <t>(53,464+9,54)*1,05</t>
  </si>
  <si>
    <t>273</t>
  </si>
  <si>
    <t>767991912</t>
  </si>
  <si>
    <t xml:space="preserve">Opravy zámečnických konstrukcí ostatní - samostatné řezání </t>
  </si>
  <si>
    <t>-1480708681</t>
  </si>
  <si>
    <t>"otvor ve střešním plášti" (3,3+1,5)*2*2</t>
  </si>
  <si>
    <t>274</t>
  </si>
  <si>
    <t>767391113.1</t>
  </si>
  <si>
    <t>Kotvení střešní krytiny z tvarovaných plechů přistřelením</t>
  </si>
  <si>
    <t>450122574</t>
  </si>
  <si>
    <t>275</t>
  </si>
  <si>
    <t>767392802.1</t>
  </si>
  <si>
    <t xml:space="preserve">Odstranění stávajícího kotvení krytin střech z plechů </t>
  </si>
  <si>
    <t>-1483677307</t>
  </si>
  <si>
    <t>276</t>
  </si>
  <si>
    <t>998767102</t>
  </si>
  <si>
    <t>Přesun hmot tonážní pro zámečnické konstrukce v objektech v přes 6 do 12 m</t>
  </si>
  <si>
    <t>376885113</t>
  </si>
  <si>
    <t>771</t>
  </si>
  <si>
    <t>Podlahy z dlaždic</t>
  </si>
  <si>
    <t>277</t>
  </si>
  <si>
    <t>771111011</t>
  </si>
  <si>
    <t>Vysátí podkladu před pokládkou dlažby</t>
  </si>
  <si>
    <t>-1296815561</t>
  </si>
  <si>
    <t>278</t>
  </si>
  <si>
    <t>771121011</t>
  </si>
  <si>
    <t>Nátěr penetrační na podlahu</t>
  </si>
  <si>
    <t>519378419</t>
  </si>
  <si>
    <t>"podlaha" 96,2</t>
  </si>
  <si>
    <t>"sokl" 94,7*0,12+2,436</t>
  </si>
  <si>
    <t>279</t>
  </si>
  <si>
    <t>771474113</t>
  </si>
  <si>
    <t>Montáž soklů z dlaždic keramických rovných flexibilní lepidlo v přes 90 do 120 mm</t>
  </si>
  <si>
    <t>1206610133</t>
  </si>
  <si>
    <t>"mč.106" (2,0+1,75)*2-0,8</t>
  </si>
  <si>
    <t>"mč.107" (2,0+3,95)*2-0,8</t>
  </si>
  <si>
    <t>"mč.113" (10,8+8,3)*2-1,2-0,9*2-0,8*3-1,4*3</t>
  </si>
  <si>
    <t>"mč.114" (5,0+1,75)*2-0,9-0,7</t>
  </si>
  <si>
    <t>"mč.116" (3,0+1,75)*2-0,9-0,7</t>
  </si>
  <si>
    <t>"mč.119" (1,8+1,55)*2-0,8</t>
  </si>
  <si>
    <t>"mč.120" (5,95+5,75)*2-0,8</t>
  </si>
  <si>
    <t>280</t>
  </si>
  <si>
    <t>597612711</t>
  </si>
  <si>
    <t>sokl keramický - dle typu dlažby</t>
  </si>
  <si>
    <t>-1628825055</t>
  </si>
  <si>
    <t>94,7*1,1</t>
  </si>
  <si>
    <t>281</t>
  </si>
  <si>
    <t>771574266</t>
  </si>
  <si>
    <t>Montáž podlah keramických pro mechanické zatížení protiskluzných lepených flexibilním lepidlem přes 22 do 25 ks/m2</t>
  </si>
  <si>
    <t>880654127</t>
  </si>
  <si>
    <t>"mč.106" 3,6</t>
  </si>
  <si>
    <t>"mč.107" 8,0</t>
  </si>
  <si>
    <t>"mč.108" 3,1</t>
  </si>
  <si>
    <t>"mč.109" 2,7</t>
  </si>
  <si>
    <t>"mč.110" 4,1</t>
  </si>
  <si>
    <t>"mč.113" 35,6</t>
  </si>
  <si>
    <t>"mč.114" 8,6</t>
  </si>
  <si>
    <t>"mč.115" 2,2</t>
  </si>
  <si>
    <t>"mč.116" 5,1</t>
  </si>
  <si>
    <t>"mč.117" 2,2</t>
  </si>
  <si>
    <t>"mč.118" 3,4</t>
  </si>
  <si>
    <t>"mč.119" 2,9</t>
  </si>
  <si>
    <t>"mč.120" 13,2</t>
  </si>
  <si>
    <t>"mč.126" 1,5</t>
  </si>
  <si>
    <t>282</t>
  </si>
  <si>
    <t>59761406</t>
  </si>
  <si>
    <t>dlažba keramická slinutá protiskluzná do interiéru i exteriéru pro vysoké mechanické namáhání přes 22 do 25ks/m2</t>
  </si>
  <si>
    <t>-1629134730</t>
  </si>
  <si>
    <t>96,2*1,1</t>
  </si>
  <si>
    <t>283</t>
  </si>
  <si>
    <t>771577111</t>
  </si>
  <si>
    <t>Příplatek k montáži podlah keramických lepených flexibilním lepidlem za plochu do 5 m2</t>
  </si>
  <si>
    <t>-385584656</t>
  </si>
  <si>
    <t>284</t>
  </si>
  <si>
    <t>771591115</t>
  </si>
  <si>
    <t>Podlahy spárování silikonem</t>
  </si>
  <si>
    <t>1271915239</t>
  </si>
  <si>
    <t>285</t>
  </si>
  <si>
    <t>771591112</t>
  </si>
  <si>
    <t>Izolace pod dlažbu nátěrem nebo stěrkou ve dvou vrstvách</t>
  </si>
  <si>
    <t>1454091437</t>
  </si>
  <si>
    <t>286</t>
  </si>
  <si>
    <t>7715919.1</t>
  </si>
  <si>
    <t>Izolace pod dlažbu - příplatek za systémové těsnící pásy pro trvale pružné utěsnění stykových a rohových spár</t>
  </si>
  <si>
    <t>1126129499</t>
  </si>
  <si>
    <t>287</t>
  </si>
  <si>
    <t>998771102</t>
  </si>
  <si>
    <t>Přesun hmot tonážní pro podlahy z dlaždic v objektech v přes 6 do 12 m</t>
  </si>
  <si>
    <t>1722239619</t>
  </si>
  <si>
    <t>781</t>
  </si>
  <si>
    <t>Dokončovací práce - obklady</t>
  </si>
  <si>
    <t>288</t>
  </si>
  <si>
    <t>781111011</t>
  </si>
  <si>
    <t>Ometení (oprášení) stěny při přípravě podkladu</t>
  </si>
  <si>
    <t>-1342305757</t>
  </si>
  <si>
    <t>51,52+35,07</t>
  </si>
  <si>
    <t>289</t>
  </si>
  <si>
    <t>781121011</t>
  </si>
  <si>
    <t>Nátěr penetrační na stěnu</t>
  </si>
  <si>
    <t>1621594984</t>
  </si>
  <si>
    <t>290</t>
  </si>
  <si>
    <t>781474115</t>
  </si>
  <si>
    <t>Montáž obkladů vnitřních keramických hladkých přes 22 do 25 ks/m2 lepených flexibilním lepidlem</t>
  </si>
  <si>
    <t>-2125121484</t>
  </si>
  <si>
    <t>"mč.103" 1,4*1,6</t>
  </si>
  <si>
    <t>"mč.105" 1,4*1,6</t>
  </si>
  <si>
    <t>"mč.106" 2,8*1,6</t>
  </si>
  <si>
    <t>"mč.107" 1,6*1,6</t>
  </si>
  <si>
    <t>"mč.108" 6,4*1,6</t>
  </si>
  <si>
    <t>"mč.109" 4,9*1,6</t>
  </si>
  <si>
    <t>"mč.110" 7,5*1,6</t>
  </si>
  <si>
    <t>"mč.111" 1,0*1,6</t>
  </si>
  <si>
    <t>"mč.112" 1,0*1,6</t>
  </si>
  <si>
    <t>"mč.120" 1,0*1,6</t>
  </si>
  <si>
    <t>"mč.121" 1,6*1,6</t>
  </si>
  <si>
    <t>"mč.122" 1,6*1,6</t>
  </si>
  <si>
    <t>291</t>
  </si>
  <si>
    <t>781475112</t>
  </si>
  <si>
    <t>Montáž obkladů vnitřních keramických přes 22 do 25 ks/m2 lepených hydroizolačním tmelem</t>
  </si>
  <si>
    <t>1730057554</t>
  </si>
  <si>
    <t>"mč.115" 5,2*2,1</t>
  </si>
  <si>
    <t>"mč.117" 5,2*2,1</t>
  </si>
  <si>
    <t>"mč.118" 6,3*2,1</t>
  </si>
  <si>
    <t>292</t>
  </si>
  <si>
    <t>59761039</t>
  </si>
  <si>
    <t>obklad keramický hladký přes 22 do 25ks/m2</t>
  </si>
  <si>
    <t>-346980273</t>
  </si>
  <si>
    <t>(51,52+35,07)*1,1</t>
  </si>
  <si>
    <t>293</t>
  </si>
  <si>
    <t>781477111</t>
  </si>
  <si>
    <t>Příplatek k montáži obkladů vnitřních keramických hladkých za plochu do 10 m2</t>
  </si>
  <si>
    <t>2092384</t>
  </si>
  <si>
    <t>294</t>
  </si>
  <si>
    <t>781477114</t>
  </si>
  <si>
    <t>Příplatek k montáži obkladů vnitřních keramických hladkých za spárování tmelem dvousložkovým</t>
  </si>
  <si>
    <t>987548633</t>
  </si>
  <si>
    <t>295</t>
  </si>
  <si>
    <t>7814941.1</t>
  </si>
  <si>
    <t xml:space="preserve">Příplatek k montáži obkladů vnitřních keramických za rohové, ukončující, vanové a dilatační profily lepené flexibilním lepidlem </t>
  </si>
  <si>
    <t>1137354434</t>
  </si>
  <si>
    <t>296</t>
  </si>
  <si>
    <t>781495115</t>
  </si>
  <si>
    <t>Spárování vnitřních obkladů silikonem</t>
  </si>
  <si>
    <t>1258808017</t>
  </si>
  <si>
    <t>297</t>
  </si>
  <si>
    <t>998781102</t>
  </si>
  <si>
    <t>Přesun hmot tonážní pro obklady keramické v objektech v přes 6 do 12 m</t>
  </si>
  <si>
    <t>1451920401</t>
  </si>
  <si>
    <t>783</t>
  </si>
  <si>
    <t>Dokončovací práce - nátěry</t>
  </si>
  <si>
    <t>298</t>
  </si>
  <si>
    <t>783101203</t>
  </si>
  <si>
    <t>Jemné obroušení podkladu truhlářských konstrukcí před provedením nátěru</t>
  </si>
  <si>
    <t>-830199966</t>
  </si>
  <si>
    <t>"obklad rámů vrat a paždíků" 23,231*1,2</t>
  </si>
  <si>
    <t>299</t>
  </si>
  <si>
    <t>783101403</t>
  </si>
  <si>
    <t>Oprášení podkladu truhlářských konstrukcí před provedením nátěru</t>
  </si>
  <si>
    <t>1029746545</t>
  </si>
  <si>
    <t>300</t>
  </si>
  <si>
    <t>783128211</t>
  </si>
  <si>
    <t>Lakovací dvojnásobný akrylátový nátěr truhlářských konstrukcí s mezibroušením</t>
  </si>
  <si>
    <t>-741181584</t>
  </si>
  <si>
    <t>301</t>
  </si>
  <si>
    <t>783306809</t>
  </si>
  <si>
    <t>Odstranění nátěru ze zámečnických konstrukcí okartáčováním</t>
  </si>
  <si>
    <t>760968445</t>
  </si>
  <si>
    <t>"stávající ocelová konstrukce" 1620,0</t>
  </si>
  <si>
    <t>302</t>
  </si>
  <si>
    <t>783301401</t>
  </si>
  <si>
    <t>Ometení zámečnických konstrukcí</t>
  </si>
  <si>
    <t>-499389264</t>
  </si>
  <si>
    <t>303</t>
  </si>
  <si>
    <t>783314201</t>
  </si>
  <si>
    <t>Základní antikorozní jednonásobný syntetický standardní nátěr zámečnických konstrukcí</t>
  </si>
  <si>
    <t>-1284068524</t>
  </si>
  <si>
    <t>304</t>
  </si>
  <si>
    <t>783315101</t>
  </si>
  <si>
    <t>Mezinátěr jednonásobný syntetický standardní zámečnických konstrukcí</t>
  </si>
  <si>
    <t>345159730</t>
  </si>
  <si>
    <t>305</t>
  </si>
  <si>
    <t>783317101</t>
  </si>
  <si>
    <t>Krycí jednonásobný syntetický standardní nátěr zámečnických konstrukcí</t>
  </si>
  <si>
    <t>280337011</t>
  </si>
  <si>
    <t>306</t>
  </si>
  <si>
    <t>783801403</t>
  </si>
  <si>
    <t>Oprášení omítek před provedením nátěru</t>
  </si>
  <si>
    <t>-151616865</t>
  </si>
  <si>
    <t>307</t>
  </si>
  <si>
    <t>783813131</t>
  </si>
  <si>
    <t>Penetrační syntetický nátěr hladkých, tenkovrstvých zrnitých a štukových omítek</t>
  </si>
  <si>
    <t>-783323757</t>
  </si>
  <si>
    <t>"mč.100" 8,8*2,1</t>
  </si>
  <si>
    <t>"mč.119" 5,8*2,1</t>
  </si>
  <si>
    <t>"mč.120" 5,93*2,1</t>
  </si>
  <si>
    <t>308</t>
  </si>
  <si>
    <t>783817421</t>
  </si>
  <si>
    <t>Krycí dvojnásobný syntetický nátěr hladkých, zrnitých tenkovrstvých nebo štukových omítek</t>
  </si>
  <si>
    <t>-653538299</t>
  </si>
  <si>
    <t>Poznámka k položce:_x000D_
Omyvatelný nátěr omítek.</t>
  </si>
  <si>
    <t>309</t>
  </si>
  <si>
    <t>783901453</t>
  </si>
  <si>
    <t>Vysátí betonových podlah před provedením nátěru</t>
  </si>
  <si>
    <t>-701379098</t>
  </si>
  <si>
    <t>310</t>
  </si>
  <si>
    <t>783943161.1</t>
  </si>
  <si>
    <t>Penetrační alkyduretanový nátěr pórovitých betonových podlah</t>
  </si>
  <si>
    <t>1285386132</t>
  </si>
  <si>
    <t>"mč.103" 80,4</t>
  </si>
  <si>
    <t>"mč.104" 37,2</t>
  </si>
  <si>
    <t>"mč.105" 39,4</t>
  </si>
  <si>
    <t>"mč.111" 35,9</t>
  </si>
  <si>
    <t>"mč.112" 35,4</t>
  </si>
  <si>
    <t>"mč.121" 51,3</t>
  </si>
  <si>
    <t>"mč.122" 51,3</t>
  </si>
  <si>
    <t>311</t>
  </si>
  <si>
    <t>783947163.1</t>
  </si>
  <si>
    <t>Krycí dvojnásobný alkyduretanový nátěr betonové podlahy</t>
  </si>
  <si>
    <t>1910742558</t>
  </si>
  <si>
    <t>312</t>
  </si>
  <si>
    <t>783997163.1</t>
  </si>
  <si>
    <t>Příplatek k cenám krycího nátěru betonové podlahy za provedení soklíku š přes 50 do 100 mm</t>
  </si>
  <si>
    <t>-1175597607</t>
  </si>
  <si>
    <t>"mč.100" (2,5+1,8)*2-0,8</t>
  </si>
  <si>
    <t>"mč.101" (17,6+14,8)*2-4,3*2-4,0</t>
  </si>
  <si>
    <t>"mč.102" (17,6+14,8)*2-4,3*3-4,0</t>
  </si>
  <si>
    <t>"mč.103" (14,8+5,4)*2-2,0-1,8</t>
  </si>
  <si>
    <t>"mč.104+105" (10,2+6,05)*2+(2,35+2,0)*2-1,8-2,0*2-1,6*2+11,7</t>
  </si>
  <si>
    <t>"mč.111+112" (14,8+5,7)*2-1,8-2,0-1,8</t>
  </si>
  <si>
    <t>"mč.121" (8,65+5,95)*2-1,4</t>
  </si>
  <si>
    <t>"mč.122" (8,35+6,6)*2-1,6</t>
  </si>
  <si>
    <t>"mč.123" (11,65+5,9)*2-2,0-1,8-4,3</t>
  </si>
  <si>
    <t>"mč.124" (14,8+5,6)*2-4,3-2,0</t>
  </si>
  <si>
    <t>"mč.125" (14,8+11,65)*2-4,3</t>
  </si>
  <si>
    <t>313</t>
  </si>
  <si>
    <t>783801401</t>
  </si>
  <si>
    <t>Ometení omítek před provedením nátěru</t>
  </si>
  <si>
    <t>-700173188</t>
  </si>
  <si>
    <t>314</t>
  </si>
  <si>
    <t>783823131</t>
  </si>
  <si>
    <t>Penetrační akrylátový nátěr hladkých, tenkovrstvých zrnitých nebo štukových omítek</t>
  </si>
  <si>
    <t>-1498742718</t>
  </si>
  <si>
    <t>Poznámka k položce:_x000D_
Omyvatelný nátěr stěn.</t>
  </si>
  <si>
    <t>"místnost 100" 8,8*2,1</t>
  </si>
  <si>
    <t>"místnost 119" 5,8*2,1</t>
  </si>
  <si>
    <t>"místnost 120 (zadní stěna)" 6,0*2,1</t>
  </si>
  <si>
    <t>315</t>
  </si>
  <si>
    <t>783827421</t>
  </si>
  <si>
    <t xml:space="preserve">Krycí dvojnásobný akrylátový nátěr štukových omítek </t>
  </si>
  <si>
    <t>-72639179</t>
  </si>
  <si>
    <t>784</t>
  </si>
  <si>
    <t>Dokončovací práce - malby a tapety</t>
  </si>
  <si>
    <t>316</t>
  </si>
  <si>
    <t>784111001</t>
  </si>
  <si>
    <t>Oprášení (ometení ) podkladu v místnostech v do 3,80 m</t>
  </si>
  <si>
    <t>-1280147233</t>
  </si>
  <si>
    <t>317</t>
  </si>
  <si>
    <t>784111005</t>
  </si>
  <si>
    <t>Oprášení (ometení ) podkladu v místnostech v přes 5,00 m</t>
  </si>
  <si>
    <t>1241250349</t>
  </si>
  <si>
    <t>318</t>
  </si>
  <si>
    <t>784181102</t>
  </si>
  <si>
    <t>Základní akrylátová jednonásobná pigmentovaná penetrace podkladu v místnostech v do 3,80 m</t>
  </si>
  <si>
    <t>-1290138278</t>
  </si>
  <si>
    <t>319</t>
  </si>
  <si>
    <t>784221101</t>
  </si>
  <si>
    <t>Dvojnásobné bílé malby ze směsí za sucha dobře otěruvzdorných v místnostech do 3,80 m</t>
  </si>
  <si>
    <t>1971534590</t>
  </si>
  <si>
    <t>"mč.100" (2,5+1,8)*2*3,0</t>
  </si>
  <si>
    <t>"mč.104+105" (6,05+10,15)*2*3,8+(2,65+2,0)*2*2,8-12,4+4,0+1,77</t>
  </si>
  <si>
    <t>"mč.106" (2,0+1,75)*2*3,8</t>
  </si>
  <si>
    <t>"mč.107" (3,95+2,0)*2*2,8</t>
  </si>
  <si>
    <t>"mč.108" (2,05+1,5)*2*2,8</t>
  </si>
  <si>
    <t>"mč.109" (1,75+1,5)*2*2,8</t>
  </si>
  <si>
    <t>"mč.110" (2,4+1,75)*2*2,8</t>
  </si>
  <si>
    <t>"mč.111,112" (5,7+14,5)*2*3,8-16,2-11,3+4,0+2</t>
  </si>
  <si>
    <t>"mč.114" (4,7+1,75)*2*2,7</t>
  </si>
  <si>
    <t>"mč.115" (1,75+1,2)*2*2,7</t>
  </si>
  <si>
    <t>"mč.116" (1,75+2,7)*2*2,7</t>
  </si>
  <si>
    <t>"mč.117" (1,75+1,25)*2*2,7</t>
  </si>
  <si>
    <t>"mč.118" (1,75+1,85)*2*2,7</t>
  </si>
  <si>
    <t>"mč.119" (1,8+1,55)*2*2,7+2,61</t>
  </si>
  <si>
    <t>"mč.120" (5,95+2,75)*2*2,7</t>
  </si>
  <si>
    <t>"omyvatelný nátěr" -44,0</t>
  </si>
  <si>
    <t>"strop" 4,6+37,2+39,4+3,6+8,0+3,1+2,7+4,1+2,2+2,2+3,4+2,9</t>
  </si>
  <si>
    <t>320</t>
  </si>
  <si>
    <t>784181106</t>
  </si>
  <si>
    <t>Základní akrylátová jednonásobná pigmentovaná penetrace podkladu v místnostech v přes 5,00 m</t>
  </si>
  <si>
    <t>-1498110006</t>
  </si>
  <si>
    <t>150,0+1776,0</t>
  </si>
  <si>
    <t>321</t>
  </si>
  <si>
    <t>784221105</t>
  </si>
  <si>
    <t>Dvojnásobné bílé malby ze směsí za sucha dobře otěruvzdorných v místnostech přes 5,00 m</t>
  </si>
  <si>
    <t>-586510655</t>
  </si>
  <si>
    <t>"mč.101" (17,6+14,5)*2*5,4-17,4*2-16,0-11,4+4,0*4</t>
  </si>
  <si>
    <t>"mč.102" (17,6+14,5)*2*5,4-17,4*3-16,0-11,4+4,0*5</t>
  </si>
  <si>
    <t>"mč.103" (14,5+5,4)*2*5,4-13,2-16,2+4,0*2</t>
  </si>
  <si>
    <t>"mč.113" (10,8+8,4)*2*5,4</t>
  </si>
  <si>
    <t>"mč.121" (5,95+8,6)*2*5,4-11,3+4,0+0,16</t>
  </si>
  <si>
    <t>"mč.122" (6,7+8,35)*2*5,4-11,4+4,0</t>
  </si>
  <si>
    <t>"mč.123" (11,65+5,75)*2*5,4-17,4+4,0</t>
  </si>
  <si>
    <t>"mč.124" (14,5+5,6)*2*5,4-17,4-11,4+4,0*2</t>
  </si>
  <si>
    <t>"mč.125" (11,65+14,5)*2*5,4-17,4-11,4+4,0*2</t>
  </si>
  <si>
    <t>322</t>
  </si>
  <si>
    <t>784221155</t>
  </si>
  <si>
    <t>Příplatek k cenám 2x maleb za sucha otěruvzdorných za barevnou malbu v odstínu sytém</t>
  </si>
  <si>
    <t>279888628</t>
  </si>
  <si>
    <t>(586,0+1926,0)*0,4</t>
  </si>
  <si>
    <t>786</t>
  </si>
  <si>
    <t>Dokončovací práce - čalounické úpravy</t>
  </si>
  <si>
    <t>323</t>
  </si>
  <si>
    <t>786612200</t>
  </si>
  <si>
    <t>Montáž zastiňujících rolet z textilií nebo umělých tkanin</t>
  </si>
  <si>
    <t>-604914779</t>
  </si>
  <si>
    <t>4+2+4+2+6+3+2+1+2</t>
  </si>
  <si>
    <t>324</t>
  </si>
  <si>
    <t>628211101</t>
  </si>
  <si>
    <t>roleta látková vnitřní, osazená v rámu křídla, ovládání ruční řetízkem, odstín tkaniny zelený, prodloužený řetízek</t>
  </si>
  <si>
    <t>787806888</t>
  </si>
  <si>
    <t>0,65*1,15*4</t>
  </si>
  <si>
    <t>2,0*1,15*2</t>
  </si>
  <si>
    <t>0,9*1,0*6</t>
  </si>
  <si>
    <t>2,0*1,0*3</t>
  </si>
  <si>
    <t>0,6*0,6*2</t>
  </si>
  <si>
    <t>2,0*0,6*1</t>
  </si>
  <si>
    <t>325</t>
  </si>
  <si>
    <t>628211102</t>
  </si>
  <si>
    <t>roleta látková vnitřní, osazená v rámu křídla, ovládání ruční řetízkem, odstín tkaniny zelený</t>
  </si>
  <si>
    <t>1818951750</t>
  </si>
  <si>
    <t>0,65*1,8*4</t>
  </si>
  <si>
    <t>0,9*1,8*2</t>
  </si>
  <si>
    <t>0,9*1,75*2</t>
  </si>
  <si>
    <t>326</t>
  </si>
  <si>
    <t>998786102</t>
  </si>
  <si>
    <t>Přesun hmot tonážní pro stínění a čalounické úpravy v objektech v přes 6 do 12 m</t>
  </si>
  <si>
    <t>-1987578920</t>
  </si>
  <si>
    <t>02 - SO 02 - Oplocení</t>
  </si>
  <si>
    <t xml:space="preserve">    1 - Zemní práce</t>
  </si>
  <si>
    <t>Zemní práce</t>
  </si>
  <si>
    <t>131111332</t>
  </si>
  <si>
    <t>Vrtání jamek pro plotové sloupky D přes 100 do 200 mm ručně s motorovým vrtákem</t>
  </si>
  <si>
    <t>-581301347</t>
  </si>
  <si>
    <t>"oplocení B-1-2-3-4" 0,45*29</t>
  </si>
  <si>
    <t>"oplocení 7-8" 0,45*7</t>
  </si>
  <si>
    <t>"oplocení 9-10-11" 0,45*9</t>
  </si>
  <si>
    <t>133212811</t>
  </si>
  <si>
    <t>Hloubení nezapažených šachet v hornině třídy těžitelnosti I skupiny 3 plocha výkopu do 4 m2 ručně</t>
  </si>
  <si>
    <t>-328610927</t>
  </si>
  <si>
    <t>"oplocení A-B-C" 0,5*0,5*0,7*3+0,3*0,3*0,5*3</t>
  </si>
  <si>
    <t>"oplocení D-E-F" 0,3*0,3*0,8*41</t>
  </si>
  <si>
    <t>"oplocení E-G" 0,3*0,3*0,8*3</t>
  </si>
  <si>
    <t>"oplocení 5-6" 0,3*0,3*0,5*3</t>
  </si>
  <si>
    <t>"oplocení 7-8" 0,5*0,5*0,6*2</t>
  </si>
  <si>
    <t>"oplocení 9-10-11" 0,5*0,5*0,6*3</t>
  </si>
  <si>
    <t>133312811</t>
  </si>
  <si>
    <t>Hloubení nezapažených šachet v hornině třídy těžitelnosti II skupiny 4 plocha výkopu do 4 m2 ručně</t>
  </si>
  <si>
    <t>1731263738</t>
  </si>
  <si>
    <t>Poznámka k položce:_x000D_
Průchod komunikací</t>
  </si>
  <si>
    <t>"oplocení A-B-C" 0,5*0,5*0,3*3+0,3*0,3*0,3*3</t>
  </si>
  <si>
    <t>"oplocení 5-6" 0,3*0,3*0,3*3</t>
  </si>
  <si>
    <t>"oplocení 7-8" 0,5*0,5*0,3*2</t>
  </si>
  <si>
    <t>"oplocení 9-10-11" 0,5*0,5*0,3*3</t>
  </si>
  <si>
    <t>167151101</t>
  </si>
  <si>
    <t>Nakládání výkopku z hornin třídy těžitelnosti I skupiny 1 až 3 do 100 m3</t>
  </si>
  <si>
    <t>-763467738</t>
  </si>
  <si>
    <t>3,14*0,1*0,1*20,25</t>
  </si>
  <si>
    <t>4,713+0,762</t>
  </si>
  <si>
    <t>162351103</t>
  </si>
  <si>
    <t>Vodorovné přemístění přes 50 do 500 m výkopku/sypaniny z horniny třídy těžitelnosti I skupiny 1 až 3</t>
  </si>
  <si>
    <t>-913182504</t>
  </si>
  <si>
    <t>171151103</t>
  </si>
  <si>
    <t>Uložení sypaniny z hornin soudržných do násypů zhutněných strojně</t>
  </si>
  <si>
    <t>913053047</t>
  </si>
  <si>
    <t>181411131</t>
  </si>
  <si>
    <t>Založení parkového trávníku výsevem pl do 1000 m2 v rovině a ve svahu do 1:5</t>
  </si>
  <si>
    <t>-1722972489</t>
  </si>
  <si>
    <t>00572472</t>
  </si>
  <si>
    <t>osivo směs travní krajinná-rovinná</t>
  </si>
  <si>
    <t>-708510531</t>
  </si>
  <si>
    <t>30,0*0,032</t>
  </si>
  <si>
    <t>184802111</t>
  </si>
  <si>
    <t>Chemické odplevelení před založením kultury nad 20 m2 postřikem na široko v rovině a svahu do 1:5</t>
  </si>
  <si>
    <t>1892761527</t>
  </si>
  <si>
    <t>185804215</t>
  </si>
  <si>
    <t>Vypletí záhonu trávníku po výsevu s naložením a odvozem odpadu do 20 km v rovině a svahu do 1:5</t>
  </si>
  <si>
    <t>552806403</t>
  </si>
  <si>
    <t>185804312</t>
  </si>
  <si>
    <t>Zalití rostlin vodou plocha přes 20 m2</t>
  </si>
  <si>
    <t>-419811450</t>
  </si>
  <si>
    <t>30,0*0,01</t>
  </si>
  <si>
    <t>275321411</t>
  </si>
  <si>
    <t>Základové patky ze ŽB bez zvýšených nároků na prostředí tř. C 20/25</t>
  </si>
  <si>
    <t>180767655</t>
  </si>
  <si>
    <t>0,5*0,5*1,0*3*1,035</t>
  </si>
  <si>
    <t>0,3*0,3*0,8*3*1,035</t>
  </si>
  <si>
    <t>Oplocení A-B-C</t>
  </si>
  <si>
    <t>0,5*0,5*0,9*2*1,035</t>
  </si>
  <si>
    <t>Oplocení 7-8</t>
  </si>
  <si>
    <t>0,5*0,5*0,9*3*1,035</t>
  </si>
  <si>
    <t>Oplocení 9-10-11</t>
  </si>
  <si>
    <t>275362021</t>
  </si>
  <si>
    <t>Výztuž základových patek svařovanými sítěmi Kari</t>
  </si>
  <si>
    <t>-586574954</t>
  </si>
  <si>
    <t>348101210</t>
  </si>
  <si>
    <t>Osazení vrat nebo vrátek k oplocení na ocelové sloupky pl do 2 m2</t>
  </si>
  <si>
    <t>1194235665</t>
  </si>
  <si>
    <t>"oplocení 9-10-11" 1</t>
  </si>
  <si>
    <t>553423351</t>
  </si>
  <si>
    <t>branka jednokřídlová otevíravá pozinkovaná,výplň sítí 2D, včetně sloupků, kování rozm.1030x1980 mm</t>
  </si>
  <si>
    <t>-1929502587</t>
  </si>
  <si>
    <t>338171121</t>
  </si>
  <si>
    <t>Osazování sloupků a vzpěr plotových ocelových v do 2,60 m se zalitím MC</t>
  </si>
  <si>
    <t>135895118</t>
  </si>
  <si>
    <t>"oplocení A-B-C" 3+3</t>
  </si>
  <si>
    <t>348101220</t>
  </si>
  <si>
    <t>Osazení vrat nebo vrátek k oplocení na ocelové sloupky pl přes 2 do 4 m2</t>
  </si>
  <si>
    <t>687256669</t>
  </si>
  <si>
    <t>1+1</t>
  </si>
  <si>
    <t>348101250</t>
  </si>
  <si>
    <t>Osazení vrat nebo vrátek k oplocení na ocelové sloupky pl přes 8 do 10 m2</t>
  </si>
  <si>
    <t>324075261</t>
  </si>
  <si>
    <t>348171130</t>
  </si>
  <si>
    <t>Montáž rámového oplocení v přes 1,5 do 2 m</t>
  </si>
  <si>
    <t>-804093292</t>
  </si>
  <si>
    <t>"oplocení A-B-C" 0,67+0,57+1,02</t>
  </si>
  <si>
    <t>553613001</t>
  </si>
  <si>
    <t>vrata VR.1 v sestavě s brankou a doplňkovými bočními křídly, výplň tahokov pozinkování + nátěr C3, branka 1130x2080 mm, brána 4040x2080 mm, vč. sloupků celková dl. sestavy 6,62 m</t>
  </si>
  <si>
    <t>sestava</t>
  </si>
  <si>
    <t>2004489736</t>
  </si>
  <si>
    <t>553613002</t>
  </si>
  <si>
    <t>vrata VR.2 v sestavě s brankou a doplňkovými bočními křídly, výplň tahokov pozinkování + nátěr C3, branka 1130x2080 mm, brána 4040x2080 mm, vč. sloupků celková dl. sestavy 6,4 m</t>
  </si>
  <si>
    <t>1984548999</t>
  </si>
  <si>
    <t>348101240</t>
  </si>
  <si>
    <t>Osazení vrat nebo vrátek k oplocení na ocelové sloupky pl přes 6 do 8 m2</t>
  </si>
  <si>
    <t>-856701044</t>
  </si>
  <si>
    <t>"VR4" 1</t>
  </si>
  <si>
    <t>"VR3" 1</t>
  </si>
  <si>
    <t>553423631</t>
  </si>
  <si>
    <t xml:space="preserve"> VR.4 - brána dvoukřídlová ručně otevíravá pozinkovaná, výplň sítí 2D, včetně sloupků, kování rozm.4010x1980 mm</t>
  </si>
  <si>
    <t>-694137022</t>
  </si>
  <si>
    <t>553423630</t>
  </si>
  <si>
    <t>VR.3 - brána dvoukřídlová ručně otevíravá pozinkovaná, výplň sítí 2D, včetně sloupků, kování rozm. 4010x1980 mm</t>
  </si>
  <si>
    <t>-298423379</t>
  </si>
  <si>
    <t>338171123</t>
  </si>
  <si>
    <t>Montáž sloupků a vzpěr plotových ocelových trubkových nebo profilovaných výšky do 2,60 m se zabetonováním do 0,08 m3 do připravených jamek</t>
  </si>
  <si>
    <t>304262208</t>
  </si>
  <si>
    <t>"oplocení D-E-F" 41</t>
  </si>
  <si>
    <t>"oplocení E-G" 3</t>
  </si>
  <si>
    <t>"oplocení 7-8" 9</t>
  </si>
  <si>
    <t>"oplocení 9-10-11" 2</t>
  </si>
  <si>
    <t>553422431</t>
  </si>
  <si>
    <t>sloupek plotový Pz 2600/48x1,5mm, vč.kapsy pro osazení desky a víčka</t>
  </si>
  <si>
    <t>-1245735347</t>
  </si>
  <si>
    <t>348121221</t>
  </si>
  <si>
    <t>Osazení podhrabových desek dl přes 2 do 3 m na ocelové plotové sloupky</t>
  </si>
  <si>
    <t>-1153809751</t>
  </si>
  <si>
    <t>"oplocení D-E-F" 40</t>
  </si>
  <si>
    <t>"oplocení E-G" 2</t>
  </si>
  <si>
    <t>592331201</t>
  </si>
  <si>
    <t>deska plotová betonová 2450x60x250mm</t>
  </si>
  <si>
    <t>-1107539137</t>
  </si>
  <si>
    <t>348171146</t>
  </si>
  <si>
    <t>Montáž panelového svařovaného oplocení v přes 1,5 do 2,0 m</t>
  </si>
  <si>
    <t>1521256788</t>
  </si>
  <si>
    <t>"oplocení D-E-F" 40*2,5</t>
  </si>
  <si>
    <t>"oplocení E-G" 2*2,5</t>
  </si>
  <si>
    <t>553424121</t>
  </si>
  <si>
    <t>plotový panel z 3D dílců rozm.2500x1730x4 mm přírodní zinek, oka 50x200 mm</t>
  </si>
  <si>
    <t>88111821</t>
  </si>
  <si>
    <t>338171113</t>
  </si>
  <si>
    <t>Montáž sloupků a vzpěr plotových ocelových trubkových nebo profilovaných výšky do 2,00 m se zabetonováním do 0,08 m3 do připravených jamek</t>
  </si>
  <si>
    <t>-748126967</t>
  </si>
  <si>
    <t>"oplocení B-1-2-3-4" 29,0</t>
  </si>
  <si>
    <t>"oplocení 9-10-11" 9</t>
  </si>
  <si>
    <t>553422401</t>
  </si>
  <si>
    <t>trn pro dočasné nasazení sloupků trubka 1000/38x3,5 mm, komprimační páska 40x2 mm</t>
  </si>
  <si>
    <t>1734887966</t>
  </si>
  <si>
    <t>338171115</t>
  </si>
  <si>
    <t>Osazování sloupků a vzpěr plotových ocelových v do 2,00 m ukotvením k pevnému podkladu</t>
  </si>
  <si>
    <t>-1535683505</t>
  </si>
  <si>
    <t>553422421</t>
  </si>
  <si>
    <t>sloupek plotový Pz 2000/48x1,5mm vč. víčka</t>
  </si>
  <si>
    <t>524745941</t>
  </si>
  <si>
    <t>348171149</t>
  </si>
  <si>
    <t>Montáž panelového svařovaného oplocení v přes 2,0 do 2,5 m</t>
  </si>
  <si>
    <t>-1131313159</t>
  </si>
  <si>
    <t>"oplocení B-1-2-3-4" 2,5*28</t>
  </si>
  <si>
    <t>"oplocení 7-8" 2,5*7</t>
  </si>
  <si>
    <t>"oplocení 9-10-11" 2,5*9</t>
  </si>
  <si>
    <t>553424131</t>
  </si>
  <si>
    <t>plotový panel z 3D dílců rozm.2500x2030x4 mm přírodní zinek, oka 50x200 mm</t>
  </si>
  <si>
    <t>1704940519</t>
  </si>
  <si>
    <t>"oplocení B-1-2-3-4" 28</t>
  </si>
  <si>
    <t>"oplocení 7-8" 7</t>
  </si>
  <si>
    <t>312311951</t>
  </si>
  <si>
    <t>Výplňová zeď z betonu prostého tř. C 20/25</t>
  </si>
  <si>
    <t>-677128652</t>
  </si>
  <si>
    <t>"oplocení 5-6-7" 40,7*0,2*0,25</t>
  </si>
  <si>
    <t>312351121</t>
  </si>
  <si>
    <t>Zřízení oboustranného bednění výplňových nadzákladových zdí</t>
  </si>
  <si>
    <t>213415058</t>
  </si>
  <si>
    <t>"oplocení 5-6-7" 40,7*0,25*2+2,65</t>
  </si>
  <si>
    <t>312351122</t>
  </si>
  <si>
    <t>Odstranění oboustranného bednění výplňových nadzákladových zdí</t>
  </si>
  <si>
    <t>29118713</t>
  </si>
  <si>
    <t>2131357907</t>
  </si>
  <si>
    <t>Poznámka k položce:_x000D_
Budou použity sloupky ze stávajícího oplocení.</t>
  </si>
  <si>
    <t>"oplocení 5-6" 3</t>
  </si>
  <si>
    <t>151089402</t>
  </si>
  <si>
    <t>Poznámka k položce:_x000D_
Budou použity pole ze stávajícího oplocení.</t>
  </si>
  <si>
    <t>"oplocení 5-6" 6,63</t>
  </si>
  <si>
    <t>3485212.1</t>
  </si>
  <si>
    <t>Oprava a doplnění původního oplocení z tenkostěnných profilů z dílců rozebraného oplocení</t>
  </si>
  <si>
    <t>-1749989284</t>
  </si>
  <si>
    <t>"oplocení 6-7" 34,05</t>
  </si>
  <si>
    <t>631312141</t>
  </si>
  <si>
    <t>Doplnění rýh v dosavadních mazaninách betonem prostým</t>
  </si>
  <si>
    <t>1820520048</t>
  </si>
  <si>
    <t>"po vybourané zídce" 58,5*0,3*0,15</t>
  </si>
  <si>
    <t>6313129.1</t>
  </si>
  <si>
    <t>Doplnění rýh v dosavadních mazaninách betonem prostým - příplatek za beton C25/30 XC2</t>
  </si>
  <si>
    <t>-279907425</t>
  </si>
  <si>
    <t>962042321</t>
  </si>
  <si>
    <t>Bourání zdiva nadzákladového z betonu prostého přes 1 m3</t>
  </si>
  <si>
    <t>564598491</t>
  </si>
  <si>
    <t>"podezdívka plotu" 58,5*0,2*0,4</t>
  </si>
  <si>
    <t>966071711</t>
  </si>
  <si>
    <t>Bourání sloupků a vzpěr plotových ocelových do 2,5 m zabetonovaných</t>
  </si>
  <si>
    <t>1288825420</t>
  </si>
  <si>
    <t>966072811</t>
  </si>
  <si>
    <t>Rozebrání rámového oplocení na ocelové sloupky v přes 1 do 2 m</t>
  </si>
  <si>
    <t>1856139541</t>
  </si>
  <si>
    <t>977151125</t>
  </si>
  <si>
    <t>Jádrové vrty diamantovými korunkami do stavebních materiálů D přes 180 do 200 mm</t>
  </si>
  <si>
    <t>1904392822</t>
  </si>
  <si>
    <t>Poznámka k položce:_x000D_
Provrtání asfaltové vrstvy</t>
  </si>
  <si>
    <t>"oplocení B-1-2-3-4" 0,15*29</t>
  </si>
  <si>
    <t>"oplocení 7-8" 0,15*7</t>
  </si>
  <si>
    <t>"oplocení 9-10-11" 0,15*9</t>
  </si>
  <si>
    <t>1170544491</t>
  </si>
  <si>
    <t>1409670170</t>
  </si>
  <si>
    <t>15,592*9</t>
  </si>
  <si>
    <t>105207985</t>
  </si>
  <si>
    <t>15,592*0,2</t>
  </si>
  <si>
    <t>-1582677645</t>
  </si>
  <si>
    <t>15,592*0,8</t>
  </si>
  <si>
    <t>998232110</t>
  </si>
  <si>
    <t>Přesun hmot pro oplocení zděné z cihel nebo tvárnic v do 3 m</t>
  </si>
  <si>
    <t>15046862</t>
  </si>
  <si>
    <t>-1944938376</t>
  </si>
  <si>
    <t>"oplocení 5-6-7" (6,6+34,05)*1,9</t>
  </si>
  <si>
    <t>-212467753</t>
  </si>
  <si>
    <t>783301311</t>
  </si>
  <si>
    <t>Odmaštění zámečnických konstrukcí vodou ředitelným odmašťovačem</t>
  </si>
  <si>
    <t>155422659</t>
  </si>
  <si>
    <t>783314203</t>
  </si>
  <si>
    <t>Základní antikorozní jednonásobný syntetický samozákladující nátěr zámečnických konstrukcí</t>
  </si>
  <si>
    <t>656115630</t>
  </si>
  <si>
    <t>-874097783</t>
  </si>
  <si>
    <t>-734909470</t>
  </si>
  <si>
    <t>03 - SO 03 - Kanalizační přípojka</t>
  </si>
  <si>
    <t xml:space="preserve">    8 - Trubní vedení</t>
  </si>
  <si>
    <t>Trubní vedení</t>
  </si>
  <si>
    <t>895621.01</t>
  </si>
  <si>
    <t>Kanalizační přípojka /viz. samostatný rozpočet - zadání/</t>
  </si>
  <si>
    <t>1845012983</t>
  </si>
  <si>
    <t>"IPN 140" 0,281</t>
  </si>
  <si>
    <t>"mč.123" 11,625*5,887</t>
  </si>
  <si>
    <t>889,34*1,05</t>
  </si>
  <si>
    <t>"mč.120" 13,41</t>
  </si>
  <si>
    <t>13,41*1,05</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</si>
</sst>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amily val="1"/>
      <charset val="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family val="2"/>
      <charset val="238"/>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5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lignment vertical="center"/>
    </xf>
    <xf numFmtId="0" fontId="28" fillId="0" borderId="0" xfId="0" applyFont="1" applyAlignment="1">
      <alignment vertical="center"/>
    </xf>
    <xf numFmtId="0" fontId="29" fillId="0" borderId="0" xfId="0" applyFont="1" applyAlignment="1">
      <alignment vertical="center"/>
    </xf>
    <xf numFmtId="0" fontId="3" fillId="0" borderId="0" xfId="0" applyFont="1" applyAlignment="1">
      <alignment horizontal="center" vertical="center"/>
    </xf>
    <xf numFmtId="4" fontId="30" fillId="0" borderId="14"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5" xfId="0" applyNumberFormat="1" applyFont="1" applyBorder="1" applyAlignment="1">
      <alignment vertical="center"/>
    </xf>
    <xf numFmtId="0" fontId="5" fillId="0" borderId="0" xfId="0" applyFont="1" applyAlignment="1">
      <alignment horizontal="left" vertical="center"/>
    </xf>
    <xf numFmtId="4" fontId="30" fillId="0" borderId="19" xfId="0" applyNumberFormat="1" applyFont="1" applyBorder="1" applyAlignment="1">
      <alignment vertical="center"/>
    </xf>
    <xf numFmtId="4" fontId="30" fillId="0" borderId="20" xfId="0" applyNumberFormat="1" applyFont="1" applyBorder="1" applyAlignment="1">
      <alignment vertical="center"/>
    </xf>
    <xf numFmtId="166" fontId="30" fillId="0" borderId="20" xfId="0" applyNumberFormat="1" applyFont="1" applyBorder="1" applyAlignment="1">
      <alignment vertical="center"/>
    </xf>
    <xf numFmtId="4" fontId="30" fillId="0" borderId="21" xfId="0" applyNumberFormat="1" applyFont="1" applyBorder="1" applyAlignment="1">
      <alignment vertical="center"/>
    </xf>
    <xf numFmtId="0" fontId="31"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8" fillId="0" borderId="0" xfId="0" applyFont="1" applyAlignment="1">
      <alignment horizontal="lef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3" fillId="5" borderId="0" xfId="0" applyFont="1" applyFill="1" applyAlignment="1">
      <alignment horizontal="left" vertical="center"/>
    </xf>
    <xf numFmtId="0" fontId="23" fillId="5"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5" fillId="0" borderId="0" xfId="0" applyNumberFormat="1" applyFont="1" applyAlignment="1"/>
    <xf numFmtId="166" fontId="33" fillId="0" borderId="12" xfId="0" applyNumberFormat="1" applyFont="1" applyBorder="1" applyAlignment="1"/>
    <xf numFmtId="166" fontId="33" fillId="0" borderId="13" xfId="0" applyNumberFormat="1" applyFont="1" applyBorder="1" applyAlignment="1"/>
    <xf numFmtId="4" fontId="34"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lignment horizontal="left" vertical="center"/>
    </xf>
    <xf numFmtId="0" fontId="36" fillId="0" borderId="0" xfId="0" applyFont="1" applyAlignment="1">
      <alignment vertical="center" wrapText="1"/>
    </xf>
    <xf numFmtId="0" fontId="0" fillId="0" borderId="0" xfId="0" applyFont="1" applyAlignment="1" applyProtection="1">
      <alignment vertical="center"/>
      <protection locked="0"/>
    </xf>
    <xf numFmtId="0" fontId="0" fillId="0" borderId="14" xfId="0" applyFont="1" applyBorder="1" applyAlignment="1">
      <alignment vertical="center"/>
    </xf>
    <xf numFmtId="0" fontId="0" fillId="0" borderId="0" xfId="0"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0" fontId="37" fillId="0" borderId="22" xfId="0" applyFont="1" applyBorder="1" applyAlignment="1" applyProtection="1">
      <alignment horizontal="center" vertical="center"/>
      <protection locked="0"/>
    </xf>
    <xf numFmtId="49" fontId="37" fillId="0" borderId="22" xfId="0" applyNumberFormat="1" applyFont="1" applyBorder="1" applyAlignment="1" applyProtection="1">
      <alignment horizontal="left" vertical="center" wrapText="1"/>
      <protection locked="0"/>
    </xf>
    <xf numFmtId="0" fontId="37" fillId="0" borderId="22" xfId="0" applyFont="1" applyBorder="1" applyAlignment="1" applyProtection="1">
      <alignment horizontal="left" vertical="center" wrapText="1"/>
      <protection locked="0"/>
    </xf>
    <xf numFmtId="0" fontId="37" fillId="0" borderId="22" xfId="0" applyFont="1" applyBorder="1" applyAlignment="1" applyProtection="1">
      <alignment horizontal="center" vertical="center" wrapText="1"/>
      <protection locked="0"/>
    </xf>
    <xf numFmtId="167" fontId="37" fillId="0" borderId="22" xfId="0" applyNumberFormat="1" applyFont="1" applyBorder="1" applyAlignment="1" applyProtection="1">
      <alignment vertical="center"/>
      <protection locked="0"/>
    </xf>
    <xf numFmtId="4" fontId="37" fillId="3"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protection locked="0"/>
    </xf>
    <xf numFmtId="0" fontId="38" fillId="0" borderId="3" xfId="0" applyFont="1" applyBorder="1" applyAlignment="1">
      <alignment vertical="center"/>
    </xf>
    <xf numFmtId="0" fontId="37" fillId="3" borderId="14"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24" fillId="3" borderId="19" xfId="0" applyFont="1" applyFill="1" applyBorder="1" applyAlignment="1" applyProtection="1">
      <alignment horizontal="left" vertical="center"/>
      <protection locked="0"/>
    </xf>
    <xf numFmtId="0" fontId="24" fillId="0" borderId="20" xfId="0" applyFont="1" applyBorder="1" applyAlignment="1">
      <alignment horizontal="center" vertical="center"/>
    </xf>
    <xf numFmtId="166" fontId="24" fillId="0" borderId="20" xfId="0" applyNumberFormat="1" applyFont="1" applyBorder="1" applyAlignment="1">
      <alignment vertical="center"/>
    </xf>
    <xf numFmtId="166" fontId="24" fillId="0" borderId="21" xfId="0" applyNumberFormat="1" applyFont="1" applyBorder="1" applyAlignment="1">
      <alignment vertical="center"/>
    </xf>
    <xf numFmtId="0" fontId="14" fillId="2" borderId="0" xfId="0" applyFont="1" applyFill="1" applyAlignment="1">
      <alignment horizontal="center" vertical="center"/>
    </xf>
    <xf numFmtId="0" fontId="0" fillId="0" borderId="0" xfId="0"/>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29" fillId="0" borderId="0" xfId="0" applyNumberFormat="1" applyFont="1" applyAlignment="1">
      <alignment vertical="center"/>
    </xf>
    <xf numFmtId="0" fontId="29"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28" fillId="0" borderId="0" xfId="0" applyFont="1" applyAlignment="1">
      <alignment horizontal="lef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23" fillId="5" borderId="7" xfId="0" applyFont="1" applyFill="1" applyBorder="1" applyAlignment="1">
      <alignment horizontal="right" vertical="center"/>
    </xf>
    <xf numFmtId="0" fontId="23" fillId="5" borderId="7" xfId="0" applyFont="1" applyFill="1" applyBorder="1" applyAlignment="1">
      <alignment horizontal="center" vertical="center"/>
    </xf>
    <xf numFmtId="0" fontId="23" fillId="5" borderId="8" xfId="0" applyFont="1" applyFill="1" applyBorder="1" applyAlignment="1">
      <alignment horizontal="lef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1:CM100"/>
  <sheetViews>
    <sheetView showGridLines="0" topLeftCell="A56" workbookViewId="0">
      <selection activeCell="P103" sqref="P103:Q103"/>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7" t="s">
        <v>0</v>
      </c>
      <c r="AZ1" s="17" t="s">
        <v>1</v>
      </c>
      <c r="BA1" s="17" t="s">
        <v>2</v>
      </c>
      <c r="BB1" s="17" t="s">
        <v>1</v>
      </c>
      <c r="BT1" s="17" t="s">
        <v>3</v>
      </c>
      <c r="BU1" s="17" t="s">
        <v>3</v>
      </c>
      <c r="BV1" s="17" t="s">
        <v>4</v>
      </c>
    </row>
    <row r="2" spans="1:74" s="1" customFormat="1" ht="36.950000000000003" customHeight="1">
      <c r="AR2" s="212" t="s">
        <v>5</v>
      </c>
      <c r="AS2" s="213"/>
      <c r="AT2" s="213"/>
      <c r="AU2" s="213"/>
      <c r="AV2" s="213"/>
      <c r="AW2" s="213"/>
      <c r="AX2" s="213"/>
      <c r="AY2" s="213"/>
      <c r="AZ2" s="213"/>
      <c r="BA2" s="213"/>
      <c r="BB2" s="213"/>
      <c r="BC2" s="213"/>
      <c r="BD2" s="213"/>
      <c r="BE2" s="213"/>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1"/>
      <c r="D4" s="22" t="s">
        <v>9</v>
      </c>
      <c r="AR4" s="21"/>
      <c r="AS4" s="23" t="s">
        <v>10</v>
      </c>
      <c r="BE4" s="24" t="s">
        <v>11</v>
      </c>
      <c r="BS4" s="18" t="s">
        <v>12</v>
      </c>
    </row>
    <row r="5" spans="1:74" s="1" customFormat="1" ht="12" customHeight="1">
      <c r="B5" s="21"/>
      <c r="D5" s="25" t="s">
        <v>13</v>
      </c>
      <c r="K5" s="224" t="s">
        <v>14</v>
      </c>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R5" s="21"/>
      <c r="BE5" s="221" t="s">
        <v>15</v>
      </c>
      <c r="BS5" s="18" t="s">
        <v>6</v>
      </c>
    </row>
    <row r="6" spans="1:74" s="1" customFormat="1" ht="36.950000000000003" customHeight="1">
      <c r="B6" s="21"/>
      <c r="D6" s="27" t="s">
        <v>16</v>
      </c>
      <c r="K6" s="225" t="s">
        <v>17</v>
      </c>
      <c r="L6" s="213"/>
      <c r="M6" s="213"/>
      <c r="N6" s="213"/>
      <c r="O6" s="213"/>
      <c r="P6" s="213"/>
      <c r="Q6" s="213"/>
      <c r="R6" s="213"/>
      <c r="S6" s="213"/>
      <c r="T6" s="213"/>
      <c r="U6" s="213"/>
      <c r="V6" s="213"/>
      <c r="W6" s="213"/>
      <c r="X6" s="213"/>
      <c r="Y6" s="213"/>
      <c r="Z6" s="213"/>
      <c r="AA6" s="213"/>
      <c r="AB6" s="213"/>
      <c r="AC6" s="213"/>
      <c r="AD6" s="213"/>
      <c r="AE6" s="213"/>
      <c r="AF6" s="213"/>
      <c r="AG6" s="213"/>
      <c r="AH6" s="213"/>
      <c r="AI6" s="213"/>
      <c r="AJ6" s="213"/>
      <c r="AK6" s="213"/>
      <c r="AL6" s="213"/>
      <c r="AM6" s="213"/>
      <c r="AN6" s="213"/>
      <c r="AO6" s="213"/>
      <c r="AR6" s="21"/>
      <c r="BE6" s="222"/>
      <c r="BS6" s="18" t="s">
        <v>6</v>
      </c>
    </row>
    <row r="7" spans="1:74" s="1" customFormat="1" ht="12" customHeight="1">
      <c r="B7" s="21"/>
      <c r="D7" s="28" t="s">
        <v>18</v>
      </c>
      <c r="K7" s="26" t="s">
        <v>1</v>
      </c>
      <c r="AK7" s="28" t="s">
        <v>19</v>
      </c>
      <c r="AN7" s="26" t="s">
        <v>1</v>
      </c>
      <c r="AR7" s="21"/>
      <c r="BE7" s="222"/>
      <c r="BS7" s="18" t="s">
        <v>6</v>
      </c>
    </row>
    <row r="8" spans="1:74" s="1" customFormat="1" ht="12" customHeight="1">
      <c r="B8" s="21"/>
      <c r="D8" s="28" t="s">
        <v>20</v>
      </c>
      <c r="K8" s="26" t="s">
        <v>21</v>
      </c>
      <c r="AK8" s="28" t="s">
        <v>22</v>
      </c>
      <c r="AN8" s="29" t="s">
        <v>23</v>
      </c>
      <c r="AR8" s="21"/>
      <c r="BE8" s="222"/>
      <c r="BS8" s="18" t="s">
        <v>6</v>
      </c>
    </row>
    <row r="9" spans="1:74" s="1" customFormat="1" ht="14.45" customHeight="1">
      <c r="B9" s="21"/>
      <c r="AR9" s="21"/>
      <c r="BE9" s="222"/>
      <c r="BS9" s="18" t="s">
        <v>6</v>
      </c>
    </row>
    <row r="10" spans="1:74" s="1" customFormat="1" ht="12" customHeight="1">
      <c r="B10" s="21"/>
      <c r="D10" s="28" t="s">
        <v>24</v>
      </c>
      <c r="AK10" s="28" t="s">
        <v>25</v>
      </c>
      <c r="AN10" s="26" t="s">
        <v>1</v>
      </c>
      <c r="AR10" s="21"/>
      <c r="BE10" s="222"/>
      <c r="BS10" s="18" t="s">
        <v>6</v>
      </c>
    </row>
    <row r="11" spans="1:74" s="1" customFormat="1" ht="18.399999999999999" customHeight="1">
      <c r="B11" s="21"/>
      <c r="E11" s="26" t="s">
        <v>26</v>
      </c>
      <c r="AK11" s="28" t="s">
        <v>27</v>
      </c>
      <c r="AN11" s="26" t="s">
        <v>1</v>
      </c>
      <c r="AR11" s="21"/>
      <c r="BE11" s="222"/>
      <c r="BS11" s="18" t="s">
        <v>6</v>
      </c>
    </row>
    <row r="12" spans="1:74" s="1" customFormat="1" ht="6.95" customHeight="1">
      <c r="B12" s="21"/>
      <c r="AR12" s="21"/>
      <c r="BE12" s="222"/>
      <c r="BS12" s="18" t="s">
        <v>6</v>
      </c>
    </row>
    <row r="13" spans="1:74" s="1" customFormat="1" ht="12" customHeight="1">
      <c r="B13" s="21"/>
      <c r="D13" s="28" t="s">
        <v>28</v>
      </c>
      <c r="AK13" s="28" t="s">
        <v>25</v>
      </c>
      <c r="AN13" s="30" t="s">
        <v>29</v>
      </c>
      <c r="AR13" s="21"/>
      <c r="BE13" s="222"/>
      <c r="BS13" s="18" t="s">
        <v>6</v>
      </c>
    </row>
    <row r="14" spans="1:74" ht="12.75">
      <c r="B14" s="21"/>
      <c r="E14" s="226" t="s">
        <v>29</v>
      </c>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227"/>
      <c r="AI14" s="227"/>
      <c r="AJ14" s="227"/>
      <c r="AK14" s="28" t="s">
        <v>27</v>
      </c>
      <c r="AN14" s="30" t="s">
        <v>29</v>
      </c>
      <c r="AR14" s="21"/>
      <c r="BE14" s="222"/>
      <c r="BS14" s="18" t="s">
        <v>6</v>
      </c>
    </row>
    <row r="15" spans="1:74" s="1" customFormat="1" ht="6.95" customHeight="1">
      <c r="B15" s="21"/>
      <c r="AR15" s="21"/>
      <c r="BE15" s="222"/>
      <c r="BS15" s="18" t="s">
        <v>3</v>
      </c>
    </row>
    <row r="16" spans="1:74" s="1" customFormat="1" ht="12" customHeight="1">
      <c r="B16" s="21"/>
      <c r="D16" s="28" t="s">
        <v>30</v>
      </c>
      <c r="AK16" s="28" t="s">
        <v>25</v>
      </c>
      <c r="AN16" s="26" t="s">
        <v>1</v>
      </c>
      <c r="AR16" s="21"/>
      <c r="BE16" s="222"/>
      <c r="BS16" s="18" t="s">
        <v>3</v>
      </c>
    </row>
    <row r="17" spans="1:71" s="1" customFormat="1" ht="18.399999999999999" customHeight="1">
      <c r="B17" s="21"/>
      <c r="E17" s="26" t="s">
        <v>31</v>
      </c>
      <c r="AK17" s="28" t="s">
        <v>27</v>
      </c>
      <c r="AN17" s="26" t="s">
        <v>1</v>
      </c>
      <c r="AR17" s="21"/>
      <c r="BE17" s="222"/>
      <c r="BS17" s="18" t="s">
        <v>32</v>
      </c>
    </row>
    <row r="18" spans="1:71" s="1" customFormat="1" ht="6.95" customHeight="1">
      <c r="B18" s="21"/>
      <c r="AR18" s="21"/>
      <c r="BE18" s="222"/>
      <c r="BS18" s="18" t="s">
        <v>6</v>
      </c>
    </row>
    <row r="19" spans="1:71" s="1" customFormat="1" ht="12" customHeight="1">
      <c r="B19" s="21"/>
      <c r="D19" s="28" t="s">
        <v>33</v>
      </c>
      <c r="AK19" s="28" t="s">
        <v>25</v>
      </c>
      <c r="AN19" s="26" t="s">
        <v>1</v>
      </c>
      <c r="AR19" s="21"/>
      <c r="BE19" s="222"/>
      <c r="BS19" s="18" t="s">
        <v>6</v>
      </c>
    </row>
    <row r="20" spans="1:71" s="1" customFormat="1" ht="18.399999999999999" customHeight="1">
      <c r="B20" s="21"/>
      <c r="E20" s="26" t="s">
        <v>34</v>
      </c>
      <c r="AK20" s="28" t="s">
        <v>27</v>
      </c>
      <c r="AN20" s="26" t="s">
        <v>1</v>
      </c>
      <c r="AR20" s="21"/>
      <c r="BE20" s="222"/>
      <c r="BS20" s="18" t="s">
        <v>32</v>
      </c>
    </row>
    <row r="21" spans="1:71" s="1" customFormat="1" ht="6.95" customHeight="1">
      <c r="B21" s="21"/>
      <c r="AR21" s="21"/>
      <c r="BE21" s="222"/>
    </row>
    <row r="22" spans="1:71" s="1" customFormat="1" ht="12" customHeight="1">
      <c r="B22" s="21"/>
      <c r="D22" s="28" t="s">
        <v>35</v>
      </c>
      <c r="AR22" s="21"/>
      <c r="BE22" s="222"/>
    </row>
    <row r="23" spans="1:71" s="1" customFormat="1" ht="47.25" customHeight="1">
      <c r="B23" s="21"/>
      <c r="E23" s="228" t="s">
        <v>36</v>
      </c>
      <c r="F23" s="228"/>
      <c r="G23" s="228"/>
      <c r="H23" s="228"/>
      <c r="I23" s="228"/>
      <c r="J23" s="228"/>
      <c r="K23" s="228"/>
      <c r="L23" s="228"/>
      <c r="M23" s="228"/>
      <c r="N23" s="228"/>
      <c r="O23" s="228"/>
      <c r="P23" s="228"/>
      <c r="Q23" s="228"/>
      <c r="R23" s="228"/>
      <c r="S23" s="228"/>
      <c r="T23" s="228"/>
      <c r="U23" s="228"/>
      <c r="V23" s="228"/>
      <c r="W23" s="228"/>
      <c r="X23" s="228"/>
      <c r="Y23" s="228"/>
      <c r="Z23" s="228"/>
      <c r="AA23" s="228"/>
      <c r="AB23" s="228"/>
      <c r="AC23" s="228"/>
      <c r="AD23" s="228"/>
      <c r="AE23" s="228"/>
      <c r="AF23" s="228"/>
      <c r="AG23" s="228"/>
      <c r="AH23" s="228"/>
      <c r="AI23" s="228"/>
      <c r="AJ23" s="228"/>
      <c r="AK23" s="228"/>
      <c r="AL23" s="228"/>
      <c r="AM23" s="228"/>
      <c r="AN23" s="228"/>
      <c r="AR23" s="21"/>
      <c r="BE23" s="222"/>
    </row>
    <row r="24" spans="1:71" s="1" customFormat="1" ht="6.95" customHeight="1">
      <c r="B24" s="21"/>
      <c r="AR24" s="21"/>
      <c r="BE24" s="222"/>
    </row>
    <row r="25" spans="1:71" s="1" customFormat="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222"/>
    </row>
    <row r="26" spans="1:71" s="2" customFormat="1" ht="25.9" customHeight="1">
      <c r="A26" s="33"/>
      <c r="B26" s="34"/>
      <c r="C26" s="33"/>
      <c r="D26" s="35" t="s">
        <v>37</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29">
        <f>ROUND(AG94,2)</f>
        <v>0</v>
      </c>
      <c r="AL26" s="230"/>
      <c r="AM26" s="230"/>
      <c r="AN26" s="230"/>
      <c r="AO26" s="230"/>
      <c r="AP26" s="33"/>
      <c r="AQ26" s="33"/>
      <c r="AR26" s="34"/>
      <c r="BE26" s="222"/>
    </row>
    <row r="27" spans="1:71" s="2" customFormat="1" ht="6.95" customHeight="1">
      <c r="A27" s="33"/>
      <c r="B27" s="34"/>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4"/>
      <c r="BE27" s="222"/>
    </row>
    <row r="28" spans="1:71" s="2" customFormat="1" ht="12.75">
      <c r="A28" s="33"/>
      <c r="B28" s="34"/>
      <c r="C28" s="33"/>
      <c r="D28" s="33"/>
      <c r="E28" s="33"/>
      <c r="F28" s="33"/>
      <c r="G28" s="33"/>
      <c r="H28" s="33"/>
      <c r="I28" s="33"/>
      <c r="J28" s="33"/>
      <c r="K28" s="33"/>
      <c r="L28" s="231" t="s">
        <v>38</v>
      </c>
      <c r="M28" s="231"/>
      <c r="N28" s="231"/>
      <c r="O28" s="231"/>
      <c r="P28" s="231"/>
      <c r="Q28" s="33"/>
      <c r="R28" s="33"/>
      <c r="S28" s="33"/>
      <c r="T28" s="33"/>
      <c r="U28" s="33"/>
      <c r="V28" s="33"/>
      <c r="W28" s="231" t="s">
        <v>39</v>
      </c>
      <c r="X28" s="231"/>
      <c r="Y28" s="231"/>
      <c r="Z28" s="231"/>
      <c r="AA28" s="231"/>
      <c r="AB28" s="231"/>
      <c r="AC28" s="231"/>
      <c r="AD28" s="231"/>
      <c r="AE28" s="231"/>
      <c r="AF28" s="33"/>
      <c r="AG28" s="33"/>
      <c r="AH28" s="33"/>
      <c r="AI28" s="33"/>
      <c r="AJ28" s="33"/>
      <c r="AK28" s="231" t="s">
        <v>40</v>
      </c>
      <c r="AL28" s="231"/>
      <c r="AM28" s="231"/>
      <c r="AN28" s="231"/>
      <c r="AO28" s="231"/>
      <c r="AP28" s="33"/>
      <c r="AQ28" s="33"/>
      <c r="AR28" s="34"/>
      <c r="BE28" s="222"/>
    </row>
    <row r="29" spans="1:71" s="3" customFormat="1" ht="14.45" customHeight="1">
      <c r="B29" s="38"/>
      <c r="D29" s="28" t="s">
        <v>41</v>
      </c>
      <c r="F29" s="28" t="s">
        <v>42</v>
      </c>
      <c r="L29" s="216">
        <v>0.21</v>
      </c>
      <c r="M29" s="215"/>
      <c r="N29" s="215"/>
      <c r="O29" s="215"/>
      <c r="P29" s="215"/>
      <c r="W29" s="214">
        <f>ROUND(AZ94, 2)</f>
        <v>0</v>
      </c>
      <c r="X29" s="215"/>
      <c r="Y29" s="215"/>
      <c r="Z29" s="215"/>
      <c r="AA29" s="215"/>
      <c r="AB29" s="215"/>
      <c r="AC29" s="215"/>
      <c r="AD29" s="215"/>
      <c r="AE29" s="215"/>
      <c r="AK29" s="214">
        <f>ROUND(AV94, 2)</f>
        <v>0</v>
      </c>
      <c r="AL29" s="215"/>
      <c r="AM29" s="215"/>
      <c r="AN29" s="215"/>
      <c r="AO29" s="215"/>
      <c r="AR29" s="38"/>
      <c r="BE29" s="223"/>
    </row>
    <row r="30" spans="1:71" s="3" customFormat="1" ht="14.45" customHeight="1">
      <c r="B30" s="38"/>
      <c r="F30" s="28" t="s">
        <v>43</v>
      </c>
      <c r="L30" s="216">
        <v>0.15</v>
      </c>
      <c r="M30" s="215"/>
      <c r="N30" s="215"/>
      <c r="O30" s="215"/>
      <c r="P30" s="215"/>
      <c r="W30" s="214">
        <f>ROUND(BA94, 2)</f>
        <v>0</v>
      </c>
      <c r="X30" s="215"/>
      <c r="Y30" s="215"/>
      <c r="Z30" s="215"/>
      <c r="AA30" s="215"/>
      <c r="AB30" s="215"/>
      <c r="AC30" s="215"/>
      <c r="AD30" s="215"/>
      <c r="AE30" s="215"/>
      <c r="AK30" s="214">
        <f>ROUND(AW94, 2)</f>
        <v>0</v>
      </c>
      <c r="AL30" s="215"/>
      <c r="AM30" s="215"/>
      <c r="AN30" s="215"/>
      <c r="AO30" s="215"/>
      <c r="AR30" s="38"/>
      <c r="BE30" s="223"/>
    </row>
    <row r="31" spans="1:71" s="3" customFormat="1" ht="14.45" hidden="1" customHeight="1">
      <c r="B31" s="38"/>
      <c r="F31" s="28" t="s">
        <v>44</v>
      </c>
      <c r="L31" s="216">
        <v>0.21</v>
      </c>
      <c r="M31" s="215"/>
      <c r="N31" s="215"/>
      <c r="O31" s="215"/>
      <c r="P31" s="215"/>
      <c r="W31" s="214">
        <f>ROUND(BB94, 2)</f>
        <v>0</v>
      </c>
      <c r="X31" s="215"/>
      <c r="Y31" s="215"/>
      <c r="Z31" s="215"/>
      <c r="AA31" s="215"/>
      <c r="AB31" s="215"/>
      <c r="AC31" s="215"/>
      <c r="AD31" s="215"/>
      <c r="AE31" s="215"/>
      <c r="AK31" s="214">
        <v>0</v>
      </c>
      <c r="AL31" s="215"/>
      <c r="AM31" s="215"/>
      <c r="AN31" s="215"/>
      <c r="AO31" s="215"/>
      <c r="AR31" s="38"/>
      <c r="BE31" s="223"/>
    </row>
    <row r="32" spans="1:71" s="3" customFormat="1" ht="14.45" hidden="1" customHeight="1">
      <c r="B32" s="38"/>
      <c r="F32" s="28" t="s">
        <v>45</v>
      </c>
      <c r="L32" s="216">
        <v>0.15</v>
      </c>
      <c r="M32" s="215"/>
      <c r="N32" s="215"/>
      <c r="O32" s="215"/>
      <c r="P32" s="215"/>
      <c r="W32" s="214">
        <f>ROUND(BC94, 2)</f>
        <v>0</v>
      </c>
      <c r="X32" s="215"/>
      <c r="Y32" s="215"/>
      <c r="Z32" s="215"/>
      <c r="AA32" s="215"/>
      <c r="AB32" s="215"/>
      <c r="AC32" s="215"/>
      <c r="AD32" s="215"/>
      <c r="AE32" s="215"/>
      <c r="AK32" s="214">
        <v>0</v>
      </c>
      <c r="AL32" s="215"/>
      <c r="AM32" s="215"/>
      <c r="AN32" s="215"/>
      <c r="AO32" s="215"/>
      <c r="AR32" s="38"/>
      <c r="BE32" s="223"/>
    </row>
    <row r="33" spans="1:57" s="3" customFormat="1" ht="14.45" hidden="1" customHeight="1">
      <c r="B33" s="38"/>
      <c r="F33" s="28" t="s">
        <v>46</v>
      </c>
      <c r="L33" s="216">
        <v>0</v>
      </c>
      <c r="M33" s="215"/>
      <c r="N33" s="215"/>
      <c r="O33" s="215"/>
      <c r="P33" s="215"/>
      <c r="W33" s="214">
        <f>ROUND(BD94, 2)</f>
        <v>0</v>
      </c>
      <c r="X33" s="215"/>
      <c r="Y33" s="215"/>
      <c r="Z33" s="215"/>
      <c r="AA33" s="215"/>
      <c r="AB33" s="215"/>
      <c r="AC33" s="215"/>
      <c r="AD33" s="215"/>
      <c r="AE33" s="215"/>
      <c r="AK33" s="214">
        <v>0</v>
      </c>
      <c r="AL33" s="215"/>
      <c r="AM33" s="215"/>
      <c r="AN33" s="215"/>
      <c r="AO33" s="215"/>
      <c r="AR33" s="38"/>
      <c r="BE33" s="223"/>
    </row>
    <row r="34" spans="1:57" s="2" customFormat="1" ht="6.95" customHeight="1">
      <c r="A34" s="33"/>
      <c r="B34" s="34"/>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4"/>
      <c r="BE34" s="222"/>
    </row>
    <row r="35" spans="1:57" s="2" customFormat="1" ht="25.9" customHeight="1">
      <c r="A35" s="33"/>
      <c r="B35" s="34"/>
      <c r="C35" s="39"/>
      <c r="D35" s="40" t="s">
        <v>47</v>
      </c>
      <c r="E35" s="41"/>
      <c r="F35" s="41"/>
      <c r="G35" s="41"/>
      <c r="H35" s="41"/>
      <c r="I35" s="41"/>
      <c r="J35" s="41"/>
      <c r="K35" s="41"/>
      <c r="L35" s="41"/>
      <c r="M35" s="41"/>
      <c r="N35" s="41"/>
      <c r="O35" s="41"/>
      <c r="P35" s="41"/>
      <c r="Q35" s="41"/>
      <c r="R35" s="41"/>
      <c r="S35" s="41"/>
      <c r="T35" s="42" t="s">
        <v>48</v>
      </c>
      <c r="U35" s="41"/>
      <c r="V35" s="41"/>
      <c r="W35" s="41"/>
      <c r="X35" s="220" t="s">
        <v>49</v>
      </c>
      <c r="Y35" s="218"/>
      <c r="Z35" s="218"/>
      <c r="AA35" s="218"/>
      <c r="AB35" s="218"/>
      <c r="AC35" s="41"/>
      <c r="AD35" s="41"/>
      <c r="AE35" s="41"/>
      <c r="AF35" s="41"/>
      <c r="AG35" s="41"/>
      <c r="AH35" s="41"/>
      <c r="AI35" s="41"/>
      <c r="AJ35" s="41"/>
      <c r="AK35" s="217">
        <f>SUM(AK26:AK33)</f>
        <v>0</v>
      </c>
      <c r="AL35" s="218"/>
      <c r="AM35" s="218"/>
      <c r="AN35" s="218"/>
      <c r="AO35" s="219"/>
      <c r="AP35" s="39"/>
      <c r="AQ35" s="39"/>
      <c r="AR35" s="34"/>
      <c r="BE35" s="33"/>
    </row>
    <row r="36" spans="1:57" s="2" customFormat="1" ht="6.95" customHeight="1">
      <c r="A36" s="33"/>
      <c r="B36" s="34"/>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4"/>
      <c r="BE36" s="33"/>
    </row>
    <row r="37" spans="1:57" s="2" customFormat="1" ht="14.45" customHeight="1">
      <c r="A37" s="33"/>
      <c r="B37" s="34"/>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4"/>
      <c r="BE37" s="33"/>
    </row>
    <row r="38" spans="1:57" s="1" customFormat="1" ht="14.45" hidden="1" customHeight="1">
      <c r="B38" s="21"/>
      <c r="AR38" s="21"/>
    </row>
    <row r="39" spans="1:57" s="1" customFormat="1" ht="14.45" hidden="1" customHeight="1">
      <c r="B39" s="21"/>
      <c r="AR39" s="21"/>
    </row>
    <row r="40" spans="1:57" s="1" customFormat="1" ht="14.45" hidden="1" customHeight="1">
      <c r="B40" s="21"/>
      <c r="AR40" s="21"/>
    </row>
    <row r="41" spans="1:57" s="1" customFormat="1" ht="14.45" hidden="1" customHeight="1">
      <c r="B41" s="21"/>
      <c r="AR41" s="21"/>
    </row>
    <row r="42" spans="1:57" s="1" customFormat="1" ht="14.45" hidden="1" customHeight="1">
      <c r="B42" s="21"/>
      <c r="AR42" s="21"/>
    </row>
    <row r="43" spans="1:57" s="1" customFormat="1" ht="14.45" hidden="1" customHeight="1">
      <c r="B43" s="21"/>
      <c r="AR43" s="21"/>
    </row>
    <row r="44" spans="1:57" s="1" customFormat="1" ht="14.45" customHeight="1">
      <c r="B44" s="21"/>
      <c r="AR44" s="21"/>
    </row>
    <row r="45" spans="1:57" s="1" customFormat="1" ht="14.45" customHeight="1">
      <c r="B45" s="21"/>
      <c r="AR45" s="21"/>
    </row>
    <row r="46" spans="1:57" s="1" customFormat="1" ht="14.45" customHeight="1">
      <c r="B46" s="21"/>
      <c r="AR46" s="21"/>
    </row>
    <row r="47" spans="1:57" s="1" customFormat="1" ht="14.45" customHeight="1">
      <c r="B47" s="21"/>
      <c r="AR47" s="21"/>
    </row>
    <row r="48" spans="1:57" s="1" customFormat="1" ht="14.45" customHeight="1">
      <c r="B48" s="21"/>
      <c r="AR48" s="21"/>
    </row>
    <row r="49" spans="1:57" s="2" customFormat="1" ht="14.45" customHeight="1">
      <c r="B49" s="43"/>
      <c r="D49" s="44" t="s">
        <v>50</v>
      </c>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4" t="s">
        <v>51</v>
      </c>
      <c r="AI49" s="45"/>
      <c r="AJ49" s="45"/>
      <c r="AK49" s="45"/>
      <c r="AL49" s="45"/>
      <c r="AM49" s="45"/>
      <c r="AN49" s="45"/>
      <c r="AO49" s="45"/>
      <c r="AR49" s="43"/>
    </row>
    <row r="50" spans="1:57">
      <c r="B50" s="21"/>
      <c r="AR50" s="21"/>
    </row>
    <row r="51" spans="1:57" hidden="1">
      <c r="B51" s="21"/>
      <c r="AR51" s="21"/>
    </row>
    <row r="52" spans="1:57" hidden="1">
      <c r="B52" s="21"/>
      <c r="AR52" s="21"/>
    </row>
    <row r="53" spans="1:57" hidden="1">
      <c r="B53" s="21"/>
      <c r="AR53" s="21"/>
    </row>
    <row r="54" spans="1:57" hidden="1">
      <c r="B54" s="21"/>
      <c r="AR54" s="21"/>
    </row>
    <row r="55" spans="1:57" hidden="1">
      <c r="B55" s="21"/>
      <c r="AR55" s="21"/>
    </row>
    <row r="56" spans="1:57">
      <c r="B56" s="21"/>
      <c r="AR56" s="21"/>
    </row>
    <row r="57" spans="1:57">
      <c r="B57" s="21"/>
      <c r="AR57" s="21"/>
    </row>
    <row r="58" spans="1:57">
      <c r="B58" s="21"/>
      <c r="AR58" s="21"/>
    </row>
    <row r="59" spans="1:57">
      <c r="B59" s="21"/>
      <c r="AR59" s="21"/>
    </row>
    <row r="60" spans="1:57" s="2" customFormat="1" ht="12.75">
      <c r="A60" s="33"/>
      <c r="B60" s="34"/>
      <c r="C60" s="33"/>
      <c r="D60" s="46" t="s">
        <v>52</v>
      </c>
      <c r="E60" s="36"/>
      <c r="F60" s="36"/>
      <c r="G60" s="36"/>
      <c r="H60" s="36"/>
      <c r="I60" s="36"/>
      <c r="J60" s="36"/>
      <c r="K60" s="36"/>
      <c r="L60" s="36"/>
      <c r="M60" s="36"/>
      <c r="N60" s="36"/>
      <c r="O60" s="36"/>
      <c r="P60" s="36"/>
      <c r="Q60" s="36"/>
      <c r="R60" s="36"/>
      <c r="S60" s="36"/>
      <c r="T60" s="36"/>
      <c r="U60" s="36"/>
      <c r="V60" s="46" t="s">
        <v>53</v>
      </c>
      <c r="W60" s="36"/>
      <c r="X60" s="36"/>
      <c r="Y60" s="36"/>
      <c r="Z60" s="36"/>
      <c r="AA60" s="36"/>
      <c r="AB60" s="36"/>
      <c r="AC60" s="36"/>
      <c r="AD60" s="36"/>
      <c r="AE60" s="36"/>
      <c r="AF60" s="36"/>
      <c r="AG60" s="36"/>
      <c r="AH60" s="46" t="s">
        <v>52</v>
      </c>
      <c r="AI60" s="36"/>
      <c r="AJ60" s="36"/>
      <c r="AK60" s="36"/>
      <c r="AL60" s="36"/>
      <c r="AM60" s="46" t="s">
        <v>53</v>
      </c>
      <c r="AN60" s="36"/>
      <c r="AO60" s="36"/>
      <c r="AP60" s="33"/>
      <c r="AQ60" s="33"/>
      <c r="AR60" s="34"/>
      <c r="BE60" s="33"/>
    </row>
    <row r="61" spans="1:57">
      <c r="B61" s="21"/>
      <c r="AR61" s="21"/>
    </row>
    <row r="62" spans="1:57">
      <c r="B62" s="21"/>
      <c r="AR62" s="21"/>
    </row>
    <row r="63" spans="1:57">
      <c r="B63" s="21"/>
      <c r="AR63" s="21"/>
    </row>
    <row r="64" spans="1:57" s="2" customFormat="1" ht="12.75">
      <c r="A64" s="33"/>
      <c r="B64" s="34"/>
      <c r="C64" s="33"/>
      <c r="D64" s="44" t="s">
        <v>54</v>
      </c>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4" t="s">
        <v>55</v>
      </c>
      <c r="AI64" s="47"/>
      <c r="AJ64" s="47"/>
      <c r="AK64" s="47"/>
      <c r="AL64" s="47"/>
      <c r="AM64" s="47"/>
      <c r="AN64" s="47"/>
      <c r="AO64" s="47"/>
      <c r="AP64" s="33"/>
      <c r="AQ64" s="33"/>
      <c r="AR64" s="34"/>
      <c r="BE64" s="33"/>
    </row>
    <row r="65" spans="1:57">
      <c r="B65" s="21"/>
      <c r="AR65" s="21"/>
    </row>
    <row r="66" spans="1:57" hidden="1">
      <c r="B66" s="21"/>
      <c r="AR66" s="21"/>
    </row>
    <row r="67" spans="1:57" hidden="1">
      <c r="B67" s="21"/>
      <c r="AR67" s="21"/>
    </row>
    <row r="68" spans="1:57" hidden="1">
      <c r="B68" s="21"/>
      <c r="AR68" s="21"/>
    </row>
    <row r="69" spans="1:57" hidden="1">
      <c r="B69" s="21"/>
      <c r="AR69" s="21"/>
    </row>
    <row r="70" spans="1:57" hidden="1">
      <c r="B70" s="21"/>
      <c r="AR70" s="21"/>
    </row>
    <row r="71" spans="1:57">
      <c r="B71" s="21"/>
      <c r="AR71" s="21"/>
    </row>
    <row r="72" spans="1:57">
      <c r="B72" s="21"/>
      <c r="AR72" s="21"/>
    </row>
    <row r="73" spans="1:57">
      <c r="B73" s="21"/>
      <c r="AR73" s="21"/>
    </row>
    <row r="74" spans="1:57">
      <c r="B74" s="21"/>
      <c r="AR74" s="21"/>
    </row>
    <row r="75" spans="1:57" s="2" customFormat="1" ht="12.75">
      <c r="A75" s="33"/>
      <c r="B75" s="34"/>
      <c r="C75" s="33"/>
      <c r="D75" s="46" t="s">
        <v>52</v>
      </c>
      <c r="E75" s="36"/>
      <c r="F75" s="36"/>
      <c r="G75" s="36"/>
      <c r="H75" s="36"/>
      <c r="I75" s="36"/>
      <c r="J75" s="36"/>
      <c r="K75" s="36"/>
      <c r="L75" s="36"/>
      <c r="M75" s="36"/>
      <c r="N75" s="36"/>
      <c r="O75" s="36"/>
      <c r="P75" s="36"/>
      <c r="Q75" s="36"/>
      <c r="R75" s="36"/>
      <c r="S75" s="36"/>
      <c r="T75" s="36"/>
      <c r="U75" s="36"/>
      <c r="V75" s="46" t="s">
        <v>53</v>
      </c>
      <c r="W75" s="36"/>
      <c r="X75" s="36"/>
      <c r="Y75" s="36"/>
      <c r="Z75" s="36"/>
      <c r="AA75" s="36"/>
      <c r="AB75" s="36"/>
      <c r="AC75" s="36"/>
      <c r="AD75" s="36"/>
      <c r="AE75" s="36"/>
      <c r="AF75" s="36"/>
      <c r="AG75" s="36"/>
      <c r="AH75" s="46" t="s">
        <v>52</v>
      </c>
      <c r="AI75" s="36"/>
      <c r="AJ75" s="36"/>
      <c r="AK75" s="36"/>
      <c r="AL75" s="36"/>
      <c r="AM75" s="46" t="s">
        <v>53</v>
      </c>
      <c r="AN75" s="36"/>
      <c r="AO75" s="36"/>
      <c r="AP75" s="33"/>
      <c r="AQ75" s="33"/>
      <c r="AR75" s="34"/>
      <c r="BE75" s="33"/>
    </row>
    <row r="76" spans="1:57" s="2" customFormat="1">
      <c r="A76" s="33"/>
      <c r="B76" s="34"/>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4"/>
      <c r="BE76" s="33"/>
    </row>
    <row r="77" spans="1:57" s="2" customFormat="1" ht="6.95" customHeight="1">
      <c r="A77" s="33"/>
      <c r="B77" s="48"/>
      <c r="C77" s="49"/>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34"/>
      <c r="BE77" s="33"/>
    </row>
    <row r="81" spans="1:91" s="2" customFormat="1" ht="6.95" customHeight="1">
      <c r="A81" s="33"/>
      <c r="B81" s="50"/>
      <c r="C81" s="51"/>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34"/>
      <c r="BE81" s="33"/>
    </row>
    <row r="82" spans="1:91" s="2" customFormat="1" ht="24.95" customHeight="1">
      <c r="A82" s="33"/>
      <c r="B82" s="34"/>
      <c r="C82" s="22" t="s">
        <v>56</v>
      </c>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4"/>
      <c r="BE82" s="33"/>
    </row>
    <row r="83" spans="1:91" s="2" customFormat="1" ht="6.95" customHeight="1">
      <c r="A83" s="33"/>
      <c r="B83" s="34"/>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4"/>
      <c r="BE83" s="33"/>
    </row>
    <row r="84" spans="1:91" s="4" customFormat="1" ht="12" customHeight="1">
      <c r="B84" s="52"/>
      <c r="C84" s="28" t="s">
        <v>13</v>
      </c>
      <c r="L84" s="4" t="str">
        <f>K5</f>
        <v>22-009</v>
      </c>
      <c r="AR84" s="52"/>
    </row>
    <row r="85" spans="1:91" s="5" customFormat="1" ht="36.950000000000003" customHeight="1">
      <c r="B85" s="53"/>
      <c r="C85" s="54" t="s">
        <v>16</v>
      </c>
      <c r="L85" s="234" t="str">
        <f>K6</f>
        <v>VOŠ a SŠ stavební Vysoké Mýto, areál Kpt. Poplera</v>
      </c>
      <c r="M85" s="235"/>
      <c r="N85" s="235"/>
      <c r="O85" s="235"/>
      <c r="P85" s="235"/>
      <c r="Q85" s="235"/>
      <c r="R85" s="235"/>
      <c r="S85" s="235"/>
      <c r="T85" s="235"/>
      <c r="U85" s="235"/>
      <c r="V85" s="235"/>
      <c r="W85" s="235"/>
      <c r="X85" s="235"/>
      <c r="Y85" s="235"/>
      <c r="Z85" s="235"/>
      <c r="AA85" s="235"/>
      <c r="AB85" s="235"/>
      <c r="AC85" s="235"/>
      <c r="AD85" s="235"/>
      <c r="AE85" s="235"/>
      <c r="AF85" s="235"/>
      <c r="AG85" s="235"/>
      <c r="AH85" s="235"/>
      <c r="AI85" s="235"/>
      <c r="AJ85" s="235"/>
      <c r="AK85" s="235"/>
      <c r="AL85" s="235"/>
      <c r="AM85" s="235"/>
      <c r="AN85" s="235"/>
      <c r="AO85" s="235"/>
      <c r="AR85" s="53"/>
    </row>
    <row r="86" spans="1:91" s="2" customFormat="1" ht="6.95" customHeight="1">
      <c r="A86" s="33"/>
      <c r="B86" s="34"/>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4"/>
      <c r="BE86" s="33"/>
    </row>
    <row r="87" spans="1:91" s="2" customFormat="1" ht="12" customHeight="1">
      <c r="A87" s="33"/>
      <c r="B87" s="34"/>
      <c r="C87" s="28" t="s">
        <v>20</v>
      </c>
      <c r="D87" s="33"/>
      <c r="E87" s="33"/>
      <c r="F87" s="33"/>
      <c r="G87" s="33"/>
      <c r="H87" s="33"/>
      <c r="I87" s="33"/>
      <c r="J87" s="33"/>
      <c r="K87" s="33"/>
      <c r="L87" s="55" t="str">
        <f>IF(K8="","",K8)</f>
        <v>Vysoké Mýto</v>
      </c>
      <c r="M87" s="33"/>
      <c r="N87" s="33"/>
      <c r="O87" s="33"/>
      <c r="P87" s="33"/>
      <c r="Q87" s="33"/>
      <c r="R87" s="33"/>
      <c r="S87" s="33"/>
      <c r="T87" s="33"/>
      <c r="U87" s="33"/>
      <c r="V87" s="33"/>
      <c r="W87" s="33"/>
      <c r="X87" s="33"/>
      <c r="Y87" s="33"/>
      <c r="Z87" s="33"/>
      <c r="AA87" s="33"/>
      <c r="AB87" s="33"/>
      <c r="AC87" s="33"/>
      <c r="AD87" s="33"/>
      <c r="AE87" s="33"/>
      <c r="AF87" s="33"/>
      <c r="AG87" s="33"/>
      <c r="AH87" s="33"/>
      <c r="AI87" s="28" t="s">
        <v>22</v>
      </c>
      <c r="AJ87" s="33"/>
      <c r="AK87" s="33"/>
      <c r="AL87" s="33"/>
      <c r="AM87" s="236" t="str">
        <f>IF(AN8= "","",AN8)</f>
        <v>9. 2. 2022</v>
      </c>
      <c r="AN87" s="236"/>
      <c r="AO87" s="33"/>
      <c r="AP87" s="33"/>
      <c r="AQ87" s="33"/>
      <c r="AR87" s="34"/>
      <c r="BE87" s="33"/>
    </row>
    <row r="88" spans="1:91" s="2" customFormat="1" ht="6.95" customHeight="1">
      <c r="A88" s="33"/>
      <c r="B88" s="34"/>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4"/>
      <c r="BE88" s="33"/>
    </row>
    <row r="89" spans="1:91" s="2" customFormat="1" ht="25.7" customHeight="1">
      <c r="A89" s="33"/>
      <c r="B89" s="34"/>
      <c r="C89" s="28" t="s">
        <v>24</v>
      </c>
      <c r="D89" s="33"/>
      <c r="E89" s="33"/>
      <c r="F89" s="33"/>
      <c r="G89" s="33"/>
      <c r="H89" s="33"/>
      <c r="I89" s="33"/>
      <c r="J89" s="33"/>
      <c r="K89" s="33"/>
      <c r="L89" s="4" t="str">
        <f>IF(E11= "","",E11)</f>
        <v>Pardubický kraj</v>
      </c>
      <c r="M89" s="33"/>
      <c r="N89" s="33"/>
      <c r="O89" s="33"/>
      <c r="P89" s="33"/>
      <c r="Q89" s="33"/>
      <c r="R89" s="33"/>
      <c r="S89" s="33"/>
      <c r="T89" s="33"/>
      <c r="U89" s="33"/>
      <c r="V89" s="33"/>
      <c r="W89" s="33"/>
      <c r="X89" s="33"/>
      <c r="Y89" s="33"/>
      <c r="Z89" s="33"/>
      <c r="AA89" s="33"/>
      <c r="AB89" s="33"/>
      <c r="AC89" s="33"/>
      <c r="AD89" s="33"/>
      <c r="AE89" s="33"/>
      <c r="AF89" s="33"/>
      <c r="AG89" s="33"/>
      <c r="AH89" s="33"/>
      <c r="AI89" s="28" t="s">
        <v>30</v>
      </c>
      <c r="AJ89" s="33"/>
      <c r="AK89" s="33"/>
      <c r="AL89" s="33"/>
      <c r="AM89" s="237" t="str">
        <f>IF(E17="","",E17)</f>
        <v xml:space="preserve">Družstvo Stavoprojekt, Pardubice </v>
      </c>
      <c r="AN89" s="238"/>
      <c r="AO89" s="238"/>
      <c r="AP89" s="238"/>
      <c r="AQ89" s="33"/>
      <c r="AR89" s="34"/>
      <c r="AS89" s="242" t="s">
        <v>57</v>
      </c>
      <c r="AT89" s="243"/>
      <c r="AU89" s="57"/>
      <c r="AV89" s="57"/>
      <c r="AW89" s="57"/>
      <c r="AX89" s="57"/>
      <c r="AY89" s="57"/>
      <c r="AZ89" s="57"/>
      <c r="BA89" s="57"/>
      <c r="BB89" s="57"/>
      <c r="BC89" s="57"/>
      <c r="BD89" s="58"/>
      <c r="BE89" s="33"/>
    </row>
    <row r="90" spans="1:91" s="2" customFormat="1" ht="15.2" customHeight="1">
      <c r="A90" s="33"/>
      <c r="B90" s="34"/>
      <c r="C90" s="28" t="s">
        <v>28</v>
      </c>
      <c r="D90" s="33"/>
      <c r="E90" s="33"/>
      <c r="F90" s="33"/>
      <c r="G90" s="33"/>
      <c r="H90" s="33"/>
      <c r="I90" s="33"/>
      <c r="J90" s="33"/>
      <c r="K90" s="33"/>
      <c r="L90" s="4" t="str">
        <f>IF(E14= "Vyplň údaj","",E14)</f>
        <v/>
      </c>
      <c r="M90" s="33"/>
      <c r="N90" s="33"/>
      <c r="O90" s="33"/>
      <c r="P90" s="33"/>
      <c r="Q90" s="33"/>
      <c r="R90" s="33"/>
      <c r="S90" s="33"/>
      <c r="T90" s="33"/>
      <c r="U90" s="33"/>
      <c r="V90" s="33"/>
      <c r="W90" s="33"/>
      <c r="X90" s="33"/>
      <c r="Y90" s="33"/>
      <c r="Z90" s="33"/>
      <c r="AA90" s="33"/>
      <c r="AB90" s="33"/>
      <c r="AC90" s="33"/>
      <c r="AD90" s="33"/>
      <c r="AE90" s="33"/>
      <c r="AF90" s="33"/>
      <c r="AG90" s="33"/>
      <c r="AH90" s="33"/>
      <c r="AI90" s="28" t="s">
        <v>33</v>
      </c>
      <c r="AJ90" s="33"/>
      <c r="AK90" s="33"/>
      <c r="AL90" s="33"/>
      <c r="AM90" s="237" t="str">
        <f>IF(E20="","",E20)</f>
        <v>A. Vojtěch</v>
      </c>
      <c r="AN90" s="238"/>
      <c r="AO90" s="238"/>
      <c r="AP90" s="238"/>
      <c r="AQ90" s="33"/>
      <c r="AR90" s="34"/>
      <c r="AS90" s="244"/>
      <c r="AT90" s="245"/>
      <c r="AU90" s="59"/>
      <c r="AV90" s="59"/>
      <c r="AW90" s="59"/>
      <c r="AX90" s="59"/>
      <c r="AY90" s="59"/>
      <c r="AZ90" s="59"/>
      <c r="BA90" s="59"/>
      <c r="BB90" s="59"/>
      <c r="BC90" s="59"/>
      <c r="BD90" s="60"/>
      <c r="BE90" s="33"/>
    </row>
    <row r="91" spans="1:91" s="2" customFormat="1" ht="10.9" customHeight="1">
      <c r="A91" s="33"/>
      <c r="B91" s="34"/>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4"/>
      <c r="AS91" s="244"/>
      <c r="AT91" s="245"/>
      <c r="AU91" s="59"/>
      <c r="AV91" s="59"/>
      <c r="AW91" s="59"/>
      <c r="AX91" s="59"/>
      <c r="AY91" s="59"/>
      <c r="AZ91" s="59"/>
      <c r="BA91" s="59"/>
      <c r="BB91" s="59"/>
      <c r="BC91" s="59"/>
      <c r="BD91" s="60"/>
      <c r="BE91" s="33"/>
    </row>
    <row r="92" spans="1:91" s="2" customFormat="1" ht="29.25" customHeight="1">
      <c r="A92" s="33"/>
      <c r="B92" s="34"/>
      <c r="C92" s="246" t="s">
        <v>58</v>
      </c>
      <c r="D92" s="247"/>
      <c r="E92" s="247"/>
      <c r="F92" s="247"/>
      <c r="G92" s="247"/>
      <c r="H92" s="61"/>
      <c r="I92" s="249" t="s">
        <v>59</v>
      </c>
      <c r="J92" s="247"/>
      <c r="K92" s="247"/>
      <c r="L92" s="247"/>
      <c r="M92" s="247"/>
      <c r="N92" s="247"/>
      <c r="O92" s="247"/>
      <c r="P92" s="247"/>
      <c r="Q92" s="247"/>
      <c r="R92" s="247"/>
      <c r="S92" s="247"/>
      <c r="T92" s="247"/>
      <c r="U92" s="247"/>
      <c r="V92" s="247"/>
      <c r="W92" s="247"/>
      <c r="X92" s="247"/>
      <c r="Y92" s="247"/>
      <c r="Z92" s="247"/>
      <c r="AA92" s="247"/>
      <c r="AB92" s="247"/>
      <c r="AC92" s="247"/>
      <c r="AD92" s="247"/>
      <c r="AE92" s="247"/>
      <c r="AF92" s="247"/>
      <c r="AG92" s="248" t="s">
        <v>60</v>
      </c>
      <c r="AH92" s="247"/>
      <c r="AI92" s="247"/>
      <c r="AJ92" s="247"/>
      <c r="AK92" s="247"/>
      <c r="AL92" s="247"/>
      <c r="AM92" s="247"/>
      <c r="AN92" s="249" t="s">
        <v>61</v>
      </c>
      <c r="AO92" s="247"/>
      <c r="AP92" s="250"/>
      <c r="AQ92" s="62" t="s">
        <v>62</v>
      </c>
      <c r="AR92" s="34"/>
      <c r="AS92" s="63" t="s">
        <v>63</v>
      </c>
      <c r="AT92" s="64" t="s">
        <v>64</v>
      </c>
      <c r="AU92" s="64" t="s">
        <v>65</v>
      </c>
      <c r="AV92" s="64" t="s">
        <v>66</v>
      </c>
      <c r="AW92" s="64" t="s">
        <v>67</v>
      </c>
      <c r="AX92" s="64" t="s">
        <v>68</v>
      </c>
      <c r="AY92" s="64" t="s">
        <v>69</v>
      </c>
      <c r="AZ92" s="64" t="s">
        <v>70</v>
      </c>
      <c r="BA92" s="64" t="s">
        <v>71</v>
      </c>
      <c r="BB92" s="64" t="s">
        <v>72</v>
      </c>
      <c r="BC92" s="64" t="s">
        <v>73</v>
      </c>
      <c r="BD92" s="65" t="s">
        <v>74</v>
      </c>
      <c r="BE92" s="33"/>
    </row>
    <row r="93" spans="1:91" s="2" customFormat="1" ht="10.9" customHeight="1">
      <c r="A93" s="33"/>
      <c r="B93" s="34"/>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4"/>
      <c r="AS93" s="66"/>
      <c r="AT93" s="67"/>
      <c r="AU93" s="67"/>
      <c r="AV93" s="67"/>
      <c r="AW93" s="67"/>
      <c r="AX93" s="67"/>
      <c r="AY93" s="67"/>
      <c r="AZ93" s="67"/>
      <c r="BA93" s="67"/>
      <c r="BB93" s="67"/>
      <c r="BC93" s="67"/>
      <c r="BD93" s="68"/>
      <c r="BE93" s="33"/>
    </row>
    <row r="94" spans="1:91" s="6" customFormat="1" ht="32.450000000000003" customHeight="1">
      <c r="B94" s="69"/>
      <c r="C94" s="70" t="s">
        <v>75</v>
      </c>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239">
        <f>ROUND(SUM(AG95:AG98),2)</f>
        <v>0</v>
      </c>
      <c r="AH94" s="239"/>
      <c r="AI94" s="239"/>
      <c r="AJ94" s="239"/>
      <c r="AK94" s="239"/>
      <c r="AL94" s="239"/>
      <c r="AM94" s="239"/>
      <c r="AN94" s="240">
        <f>SUM(AG94,AT94)</f>
        <v>0</v>
      </c>
      <c r="AO94" s="240"/>
      <c r="AP94" s="240"/>
      <c r="AQ94" s="73" t="s">
        <v>1</v>
      </c>
      <c r="AR94" s="69"/>
      <c r="AS94" s="74">
        <f>ROUND(SUM(AS95:AS98),2)</f>
        <v>0</v>
      </c>
      <c r="AT94" s="75">
        <f>ROUND(SUM(AV94:AW94),2)</f>
        <v>0</v>
      </c>
      <c r="AU94" s="76">
        <f>ROUND(SUM(AU95:AU98),5)</f>
        <v>0</v>
      </c>
      <c r="AV94" s="75">
        <f>ROUND(AZ94*L29,2)</f>
        <v>0</v>
      </c>
      <c r="AW94" s="75">
        <f>ROUND(BA94*L30,2)</f>
        <v>0</v>
      </c>
      <c r="AX94" s="75">
        <f>ROUND(BB94*L29,2)</f>
        <v>0</v>
      </c>
      <c r="AY94" s="75">
        <f>ROUND(BC94*L30,2)</f>
        <v>0</v>
      </c>
      <c r="AZ94" s="75">
        <f>ROUND(SUM(AZ95:AZ98),2)</f>
        <v>0</v>
      </c>
      <c r="BA94" s="75">
        <f>ROUND(SUM(BA95:BA98),2)</f>
        <v>0</v>
      </c>
      <c r="BB94" s="75">
        <f>ROUND(SUM(BB95:BB98),2)</f>
        <v>0</v>
      </c>
      <c r="BC94" s="75">
        <f>ROUND(SUM(BC95:BC98),2)</f>
        <v>0</v>
      </c>
      <c r="BD94" s="77">
        <f>ROUND(SUM(BD95:BD98),2)</f>
        <v>0</v>
      </c>
      <c r="BS94" s="78" t="s">
        <v>76</v>
      </c>
      <c r="BT94" s="78" t="s">
        <v>77</v>
      </c>
      <c r="BU94" s="79" t="s">
        <v>78</v>
      </c>
      <c r="BV94" s="78" t="s">
        <v>79</v>
      </c>
      <c r="BW94" s="78" t="s">
        <v>4</v>
      </c>
      <c r="BX94" s="78" t="s">
        <v>80</v>
      </c>
      <c r="CL94" s="78" t="s">
        <v>1</v>
      </c>
    </row>
    <row r="95" spans="1:91" s="7" customFormat="1" ht="16.5" customHeight="1">
      <c r="A95" s="80" t="s">
        <v>81</v>
      </c>
      <c r="B95" s="81"/>
      <c r="C95" s="82"/>
      <c r="D95" s="241" t="s">
        <v>82</v>
      </c>
      <c r="E95" s="241"/>
      <c r="F95" s="241"/>
      <c r="G95" s="241"/>
      <c r="H95" s="241"/>
      <c r="I95" s="83"/>
      <c r="J95" s="241" t="s">
        <v>83</v>
      </c>
      <c r="K95" s="241"/>
      <c r="L95" s="241"/>
      <c r="M95" s="241"/>
      <c r="N95" s="241"/>
      <c r="O95" s="241"/>
      <c r="P95" s="241"/>
      <c r="Q95" s="241"/>
      <c r="R95" s="241"/>
      <c r="S95" s="241"/>
      <c r="T95" s="241"/>
      <c r="U95" s="241"/>
      <c r="V95" s="241"/>
      <c r="W95" s="241"/>
      <c r="X95" s="241"/>
      <c r="Y95" s="241"/>
      <c r="Z95" s="241"/>
      <c r="AA95" s="241"/>
      <c r="AB95" s="241"/>
      <c r="AC95" s="241"/>
      <c r="AD95" s="241"/>
      <c r="AE95" s="241"/>
      <c r="AF95" s="241"/>
      <c r="AG95" s="232">
        <f>'00 - Vedlejší a ostatní n...'!J30</f>
        <v>0</v>
      </c>
      <c r="AH95" s="233"/>
      <c r="AI95" s="233"/>
      <c r="AJ95" s="233"/>
      <c r="AK95" s="233"/>
      <c r="AL95" s="233"/>
      <c r="AM95" s="233"/>
      <c r="AN95" s="232">
        <f>SUM(AG95,AT95)</f>
        <v>0</v>
      </c>
      <c r="AO95" s="233"/>
      <c r="AP95" s="233"/>
      <c r="AQ95" s="84" t="s">
        <v>84</v>
      </c>
      <c r="AR95" s="81"/>
      <c r="AS95" s="85">
        <v>0</v>
      </c>
      <c r="AT95" s="86">
        <f>ROUND(SUM(AV95:AW95),2)</f>
        <v>0</v>
      </c>
      <c r="AU95" s="87">
        <f>'00 - Vedlejší a ostatní n...'!P120</f>
        <v>0</v>
      </c>
      <c r="AV95" s="86">
        <f>'00 - Vedlejší a ostatní n...'!J33</f>
        <v>0</v>
      </c>
      <c r="AW95" s="86">
        <f>'00 - Vedlejší a ostatní n...'!J34</f>
        <v>0</v>
      </c>
      <c r="AX95" s="86">
        <f>'00 - Vedlejší a ostatní n...'!J35</f>
        <v>0</v>
      </c>
      <c r="AY95" s="86">
        <f>'00 - Vedlejší a ostatní n...'!J36</f>
        <v>0</v>
      </c>
      <c r="AZ95" s="86">
        <f>'00 - Vedlejší a ostatní n...'!F33</f>
        <v>0</v>
      </c>
      <c r="BA95" s="86">
        <f>'00 - Vedlejší a ostatní n...'!F34</f>
        <v>0</v>
      </c>
      <c r="BB95" s="86">
        <f>'00 - Vedlejší a ostatní n...'!F35</f>
        <v>0</v>
      </c>
      <c r="BC95" s="86">
        <f>'00 - Vedlejší a ostatní n...'!F36</f>
        <v>0</v>
      </c>
      <c r="BD95" s="88">
        <f>'00 - Vedlejší a ostatní n...'!F37</f>
        <v>0</v>
      </c>
      <c r="BT95" s="89" t="s">
        <v>85</v>
      </c>
      <c r="BV95" s="89" t="s">
        <v>79</v>
      </c>
      <c r="BW95" s="89" t="s">
        <v>86</v>
      </c>
      <c r="BX95" s="89" t="s">
        <v>4</v>
      </c>
      <c r="CL95" s="89" t="s">
        <v>1</v>
      </c>
      <c r="CM95" s="89" t="s">
        <v>87</v>
      </c>
    </row>
    <row r="96" spans="1:91" s="7" customFormat="1" ht="16.5" customHeight="1">
      <c r="A96" s="80" t="s">
        <v>81</v>
      </c>
      <c r="B96" s="81"/>
      <c r="C96" s="82"/>
      <c r="D96" s="241" t="s">
        <v>88</v>
      </c>
      <c r="E96" s="241"/>
      <c r="F96" s="241"/>
      <c r="G96" s="241"/>
      <c r="H96" s="241"/>
      <c r="I96" s="83"/>
      <c r="J96" s="241" t="s">
        <v>89</v>
      </c>
      <c r="K96" s="241"/>
      <c r="L96" s="241"/>
      <c r="M96" s="241"/>
      <c r="N96" s="241"/>
      <c r="O96" s="241"/>
      <c r="P96" s="241"/>
      <c r="Q96" s="241"/>
      <c r="R96" s="241"/>
      <c r="S96" s="241"/>
      <c r="T96" s="241"/>
      <c r="U96" s="241"/>
      <c r="V96" s="241"/>
      <c r="W96" s="241"/>
      <c r="X96" s="241"/>
      <c r="Y96" s="241"/>
      <c r="Z96" s="241"/>
      <c r="AA96" s="241"/>
      <c r="AB96" s="241"/>
      <c r="AC96" s="241"/>
      <c r="AD96" s="241"/>
      <c r="AE96" s="241"/>
      <c r="AF96" s="241"/>
      <c r="AG96" s="232">
        <f>'01 - SO 01 - Rekonstrukce...'!J30</f>
        <v>0</v>
      </c>
      <c r="AH96" s="233"/>
      <c r="AI96" s="233"/>
      <c r="AJ96" s="233"/>
      <c r="AK96" s="233"/>
      <c r="AL96" s="233"/>
      <c r="AM96" s="233"/>
      <c r="AN96" s="232">
        <f>SUM(AG96,AT96)</f>
        <v>0</v>
      </c>
      <c r="AO96" s="233"/>
      <c r="AP96" s="233"/>
      <c r="AQ96" s="84" t="s">
        <v>90</v>
      </c>
      <c r="AR96" s="81"/>
      <c r="AS96" s="85">
        <v>0</v>
      </c>
      <c r="AT96" s="86">
        <f>ROUND(SUM(AV96:AW96),2)</f>
        <v>0</v>
      </c>
      <c r="AU96" s="87">
        <f>'01 - SO 01 - Rekonstrukce...'!P148</f>
        <v>0</v>
      </c>
      <c r="AV96" s="86">
        <f>'01 - SO 01 - Rekonstrukce...'!J33</f>
        <v>0</v>
      </c>
      <c r="AW96" s="86">
        <f>'01 - SO 01 - Rekonstrukce...'!J34</f>
        <v>0</v>
      </c>
      <c r="AX96" s="86">
        <f>'01 - SO 01 - Rekonstrukce...'!J35</f>
        <v>0</v>
      </c>
      <c r="AY96" s="86">
        <f>'01 - SO 01 - Rekonstrukce...'!J36</f>
        <v>0</v>
      </c>
      <c r="AZ96" s="86">
        <f>'01 - SO 01 - Rekonstrukce...'!F33</f>
        <v>0</v>
      </c>
      <c r="BA96" s="86">
        <f>'01 - SO 01 - Rekonstrukce...'!F34</f>
        <v>0</v>
      </c>
      <c r="BB96" s="86">
        <f>'01 - SO 01 - Rekonstrukce...'!F35</f>
        <v>0</v>
      </c>
      <c r="BC96" s="86">
        <f>'01 - SO 01 - Rekonstrukce...'!F36</f>
        <v>0</v>
      </c>
      <c r="BD96" s="88">
        <f>'01 - SO 01 - Rekonstrukce...'!F37</f>
        <v>0</v>
      </c>
      <c r="BT96" s="89" t="s">
        <v>85</v>
      </c>
      <c r="BV96" s="89" t="s">
        <v>79</v>
      </c>
      <c r="BW96" s="89" t="s">
        <v>91</v>
      </c>
      <c r="BX96" s="89" t="s">
        <v>4</v>
      </c>
      <c r="CL96" s="89" t="s">
        <v>1</v>
      </c>
      <c r="CM96" s="89" t="s">
        <v>87</v>
      </c>
    </row>
    <row r="97" spans="1:91" s="7" customFormat="1" ht="16.5" customHeight="1">
      <c r="A97" s="80" t="s">
        <v>81</v>
      </c>
      <c r="B97" s="81"/>
      <c r="C97" s="82"/>
      <c r="D97" s="241" t="s">
        <v>92</v>
      </c>
      <c r="E97" s="241"/>
      <c r="F97" s="241"/>
      <c r="G97" s="241"/>
      <c r="H97" s="241"/>
      <c r="I97" s="83"/>
      <c r="J97" s="241" t="s">
        <v>93</v>
      </c>
      <c r="K97" s="241"/>
      <c r="L97" s="241"/>
      <c r="M97" s="241"/>
      <c r="N97" s="241"/>
      <c r="O97" s="241"/>
      <c r="P97" s="241"/>
      <c r="Q97" s="241"/>
      <c r="R97" s="241"/>
      <c r="S97" s="241"/>
      <c r="T97" s="241"/>
      <c r="U97" s="241"/>
      <c r="V97" s="241"/>
      <c r="W97" s="241"/>
      <c r="X97" s="241"/>
      <c r="Y97" s="241"/>
      <c r="Z97" s="241"/>
      <c r="AA97" s="241"/>
      <c r="AB97" s="241"/>
      <c r="AC97" s="241"/>
      <c r="AD97" s="241"/>
      <c r="AE97" s="241"/>
      <c r="AF97" s="241"/>
      <c r="AG97" s="232">
        <f>'02 - SO 02 - Oplocení'!J30</f>
        <v>0</v>
      </c>
      <c r="AH97" s="233"/>
      <c r="AI97" s="233"/>
      <c r="AJ97" s="233"/>
      <c r="AK97" s="233"/>
      <c r="AL97" s="233"/>
      <c r="AM97" s="233"/>
      <c r="AN97" s="232">
        <f>SUM(AG97,AT97)</f>
        <v>0</v>
      </c>
      <c r="AO97" s="233"/>
      <c r="AP97" s="233"/>
      <c r="AQ97" s="84" t="s">
        <v>90</v>
      </c>
      <c r="AR97" s="81"/>
      <c r="AS97" s="85">
        <v>0</v>
      </c>
      <c r="AT97" s="86">
        <f>ROUND(SUM(AV97:AW97),2)</f>
        <v>0</v>
      </c>
      <c r="AU97" s="87">
        <f>'02 - SO 02 - Oplocení'!P126</f>
        <v>0</v>
      </c>
      <c r="AV97" s="86">
        <f>'02 - SO 02 - Oplocení'!J33</f>
        <v>0</v>
      </c>
      <c r="AW97" s="86">
        <f>'02 - SO 02 - Oplocení'!J34</f>
        <v>0</v>
      </c>
      <c r="AX97" s="86">
        <f>'02 - SO 02 - Oplocení'!J35</f>
        <v>0</v>
      </c>
      <c r="AY97" s="86">
        <f>'02 - SO 02 - Oplocení'!J36</f>
        <v>0</v>
      </c>
      <c r="AZ97" s="86">
        <f>'02 - SO 02 - Oplocení'!F33</f>
        <v>0</v>
      </c>
      <c r="BA97" s="86">
        <f>'02 - SO 02 - Oplocení'!F34</f>
        <v>0</v>
      </c>
      <c r="BB97" s="86">
        <f>'02 - SO 02 - Oplocení'!F35</f>
        <v>0</v>
      </c>
      <c r="BC97" s="86">
        <f>'02 - SO 02 - Oplocení'!F36</f>
        <v>0</v>
      </c>
      <c r="BD97" s="88">
        <f>'02 - SO 02 - Oplocení'!F37</f>
        <v>0</v>
      </c>
      <c r="BT97" s="89" t="s">
        <v>85</v>
      </c>
      <c r="BV97" s="89" t="s">
        <v>79</v>
      </c>
      <c r="BW97" s="89" t="s">
        <v>94</v>
      </c>
      <c r="BX97" s="89" t="s">
        <v>4</v>
      </c>
      <c r="CL97" s="89" t="s">
        <v>1</v>
      </c>
      <c r="CM97" s="89" t="s">
        <v>87</v>
      </c>
    </row>
    <row r="98" spans="1:91" s="7" customFormat="1" ht="16.5" customHeight="1">
      <c r="A98" s="80" t="s">
        <v>81</v>
      </c>
      <c r="B98" s="81"/>
      <c r="C98" s="82"/>
      <c r="D98" s="241" t="s">
        <v>95</v>
      </c>
      <c r="E98" s="241"/>
      <c r="F98" s="241"/>
      <c r="G98" s="241"/>
      <c r="H98" s="241"/>
      <c r="I98" s="83"/>
      <c r="J98" s="241" t="s">
        <v>96</v>
      </c>
      <c r="K98" s="241"/>
      <c r="L98" s="241"/>
      <c r="M98" s="241"/>
      <c r="N98" s="241"/>
      <c r="O98" s="241"/>
      <c r="P98" s="241"/>
      <c r="Q98" s="241"/>
      <c r="R98" s="241"/>
      <c r="S98" s="241"/>
      <c r="T98" s="241"/>
      <c r="U98" s="241"/>
      <c r="V98" s="241"/>
      <c r="W98" s="241"/>
      <c r="X98" s="241"/>
      <c r="Y98" s="241"/>
      <c r="Z98" s="241"/>
      <c r="AA98" s="241"/>
      <c r="AB98" s="241"/>
      <c r="AC98" s="241"/>
      <c r="AD98" s="241"/>
      <c r="AE98" s="241"/>
      <c r="AF98" s="241"/>
      <c r="AG98" s="232">
        <f>'03 - SO 03 - Kanalizační ...'!J30</f>
        <v>0</v>
      </c>
      <c r="AH98" s="233"/>
      <c r="AI98" s="233"/>
      <c r="AJ98" s="233"/>
      <c r="AK98" s="233"/>
      <c r="AL98" s="233"/>
      <c r="AM98" s="233"/>
      <c r="AN98" s="232">
        <f>SUM(AG98,AT98)</f>
        <v>0</v>
      </c>
      <c r="AO98" s="233"/>
      <c r="AP98" s="233"/>
      <c r="AQ98" s="84" t="s">
        <v>90</v>
      </c>
      <c r="AR98" s="81"/>
      <c r="AS98" s="90">
        <v>0</v>
      </c>
      <c r="AT98" s="91">
        <f>ROUND(SUM(AV98:AW98),2)</f>
        <v>0</v>
      </c>
      <c r="AU98" s="92">
        <f>'03 - SO 03 - Kanalizační ...'!P118</f>
        <v>0</v>
      </c>
      <c r="AV98" s="91">
        <f>'03 - SO 03 - Kanalizační ...'!J33</f>
        <v>0</v>
      </c>
      <c r="AW98" s="91">
        <f>'03 - SO 03 - Kanalizační ...'!J34</f>
        <v>0</v>
      </c>
      <c r="AX98" s="91">
        <f>'03 - SO 03 - Kanalizační ...'!J35</f>
        <v>0</v>
      </c>
      <c r="AY98" s="91">
        <f>'03 - SO 03 - Kanalizační ...'!J36</f>
        <v>0</v>
      </c>
      <c r="AZ98" s="91">
        <f>'03 - SO 03 - Kanalizační ...'!F33</f>
        <v>0</v>
      </c>
      <c r="BA98" s="91">
        <f>'03 - SO 03 - Kanalizační ...'!F34</f>
        <v>0</v>
      </c>
      <c r="BB98" s="91">
        <f>'03 - SO 03 - Kanalizační ...'!F35</f>
        <v>0</v>
      </c>
      <c r="BC98" s="91">
        <f>'03 - SO 03 - Kanalizační ...'!F36</f>
        <v>0</v>
      </c>
      <c r="BD98" s="93">
        <f>'03 - SO 03 - Kanalizační ...'!F37</f>
        <v>0</v>
      </c>
      <c r="BT98" s="89" t="s">
        <v>85</v>
      </c>
      <c r="BV98" s="89" t="s">
        <v>79</v>
      </c>
      <c r="BW98" s="89" t="s">
        <v>97</v>
      </c>
      <c r="BX98" s="89" t="s">
        <v>4</v>
      </c>
      <c r="CL98" s="89" t="s">
        <v>1</v>
      </c>
      <c r="CM98" s="89" t="s">
        <v>87</v>
      </c>
    </row>
    <row r="99" spans="1:91" s="2" customFormat="1" ht="30" customHeight="1">
      <c r="A99" s="33"/>
      <c r="B99" s="34"/>
      <c r="C99" s="33"/>
      <c r="D99" s="33"/>
      <c r="E99" s="33"/>
      <c r="F99" s="33"/>
      <c r="G99" s="33"/>
      <c r="H99" s="33"/>
      <c r="I99" s="33"/>
      <c r="J99" s="33"/>
      <c r="K99" s="33"/>
      <c r="L99" s="33"/>
      <c r="M99" s="33"/>
      <c r="N99" s="33"/>
      <c r="O99" s="33"/>
      <c r="P99" s="33"/>
      <c r="Q99" s="33"/>
      <c r="R99" s="33"/>
      <c r="S99" s="33"/>
      <c r="T99" s="33"/>
      <c r="U99" s="33"/>
      <c r="V99" s="33"/>
      <c r="W99" s="33"/>
      <c r="X99" s="33"/>
      <c r="Y99" s="33"/>
      <c r="Z99" s="33"/>
      <c r="AA99" s="33"/>
      <c r="AB99" s="33"/>
      <c r="AC99" s="33"/>
      <c r="AD99" s="33"/>
      <c r="AE99" s="33"/>
      <c r="AF99" s="33"/>
      <c r="AG99" s="33"/>
      <c r="AH99" s="33"/>
      <c r="AI99" s="33"/>
      <c r="AJ99" s="33"/>
      <c r="AK99" s="33"/>
      <c r="AL99" s="33"/>
      <c r="AM99" s="33"/>
      <c r="AN99" s="33"/>
      <c r="AO99" s="33"/>
      <c r="AP99" s="33"/>
      <c r="AQ99" s="33"/>
      <c r="AR99" s="34"/>
      <c r="AS99" s="33"/>
      <c r="AT99" s="33"/>
      <c r="AU99" s="33"/>
      <c r="AV99" s="33"/>
      <c r="AW99" s="33"/>
      <c r="AX99" s="33"/>
      <c r="AY99" s="33"/>
      <c r="AZ99" s="33"/>
      <c r="BA99" s="33"/>
      <c r="BB99" s="33"/>
      <c r="BC99" s="33"/>
      <c r="BD99" s="33"/>
      <c r="BE99" s="33"/>
    </row>
    <row r="100" spans="1:91" s="2" customFormat="1" ht="6.95" customHeight="1">
      <c r="A100" s="33"/>
      <c r="B100" s="48"/>
      <c r="C100" s="49"/>
      <c r="D100" s="49"/>
      <c r="E100" s="49"/>
      <c r="F100" s="49"/>
      <c r="G100" s="49"/>
      <c r="H100" s="49"/>
      <c r="I100" s="49"/>
      <c r="J100" s="49"/>
      <c r="K100" s="49"/>
      <c r="L100" s="49"/>
      <c r="M100" s="49"/>
      <c r="N100" s="49"/>
      <c r="O100" s="49"/>
      <c r="P100" s="49"/>
      <c r="Q100" s="49"/>
      <c r="R100" s="49"/>
      <c r="S100" s="49"/>
      <c r="T100" s="49"/>
      <c r="U100" s="49"/>
      <c r="V100" s="49"/>
      <c r="W100" s="49"/>
      <c r="X100" s="49"/>
      <c r="Y100" s="49"/>
      <c r="Z100" s="49"/>
      <c r="AA100" s="49"/>
      <c r="AB100" s="49"/>
      <c r="AC100" s="49"/>
      <c r="AD100" s="49"/>
      <c r="AE100" s="49"/>
      <c r="AF100" s="49"/>
      <c r="AG100" s="49"/>
      <c r="AH100" s="49"/>
      <c r="AI100" s="49"/>
      <c r="AJ100" s="49"/>
      <c r="AK100" s="49"/>
      <c r="AL100" s="49"/>
      <c r="AM100" s="49"/>
      <c r="AN100" s="49"/>
      <c r="AO100" s="49"/>
      <c r="AP100" s="49"/>
      <c r="AQ100" s="49"/>
      <c r="AR100" s="34"/>
      <c r="AS100" s="33"/>
      <c r="AT100" s="33"/>
      <c r="AU100" s="33"/>
      <c r="AV100" s="33"/>
      <c r="AW100" s="33"/>
      <c r="AX100" s="33"/>
      <c r="AY100" s="33"/>
      <c r="AZ100" s="33"/>
      <c r="BA100" s="33"/>
      <c r="BB100" s="33"/>
      <c r="BC100" s="33"/>
      <c r="BD100" s="33"/>
      <c r="BE100" s="33"/>
    </row>
  </sheetData>
  <mergeCells count="54">
    <mergeCell ref="AS89:AT91"/>
    <mergeCell ref="AM90:AP90"/>
    <mergeCell ref="C92:G92"/>
    <mergeCell ref="AG92:AM92"/>
    <mergeCell ref="I92:AF92"/>
    <mergeCell ref="AN92:AP92"/>
    <mergeCell ref="D98:H98"/>
    <mergeCell ref="J98:AF98"/>
    <mergeCell ref="AN97:AP97"/>
    <mergeCell ref="D97:H97"/>
    <mergeCell ref="J97:AF97"/>
    <mergeCell ref="AG97:AM97"/>
    <mergeCell ref="D96:H96"/>
    <mergeCell ref="AG96:AM96"/>
    <mergeCell ref="AN96:AP96"/>
    <mergeCell ref="D95:H95"/>
    <mergeCell ref="AG95:AM95"/>
    <mergeCell ref="J95:AF95"/>
    <mergeCell ref="AN95:AP95"/>
    <mergeCell ref="AK30:AO30"/>
    <mergeCell ref="L30:P30"/>
    <mergeCell ref="W30:AE30"/>
    <mergeCell ref="L31:P31"/>
    <mergeCell ref="AN98:AP98"/>
    <mergeCell ref="AG98:AM98"/>
    <mergeCell ref="L85:AO85"/>
    <mergeCell ref="AM87:AN87"/>
    <mergeCell ref="AM89:AP89"/>
    <mergeCell ref="AG94:AM94"/>
    <mergeCell ref="AN94:AP94"/>
    <mergeCell ref="J96:AF96"/>
    <mergeCell ref="AK26:AO26"/>
    <mergeCell ref="L28:P28"/>
    <mergeCell ref="W28:AE28"/>
    <mergeCell ref="AK28:AO28"/>
    <mergeCell ref="W29:AE29"/>
    <mergeCell ref="L29:P29"/>
    <mergeCell ref="AK29:AO29"/>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s>
  <hyperlinks>
    <hyperlink ref="A95" location="'00 - Vedlejší a ostatní n...'!C2" display="/"/>
    <hyperlink ref="A96" location="'01 - SO 01 - Rekonstrukce...'!C2" display="/"/>
    <hyperlink ref="A97" location="'02 - SO 02 - Oplocení'!C2" display="/"/>
    <hyperlink ref="A98" location="'03 - SO 03 - Kanalizační ...'!C2" display="/"/>
  </hyperlinks>
  <pageMargins left="0.59055118110236227" right="0.39370078740157483" top="0.59055118110236227" bottom="0.59055118110236227" header="0" footer="0"/>
  <pageSetup paperSize="9" scale="73"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2:BM137"/>
  <sheetViews>
    <sheetView showGridLines="0" topLeftCell="A92" workbookViewId="0">
      <selection activeCell="B3" sqref="B3:L138"/>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1.66406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2" t="s">
        <v>5</v>
      </c>
      <c r="M2" s="213"/>
      <c r="N2" s="213"/>
      <c r="O2" s="213"/>
      <c r="P2" s="213"/>
      <c r="Q2" s="213"/>
      <c r="R2" s="213"/>
      <c r="S2" s="213"/>
      <c r="T2" s="213"/>
      <c r="U2" s="213"/>
      <c r="V2" s="213"/>
      <c r="AT2" s="18" t="s">
        <v>86</v>
      </c>
    </row>
    <row r="3" spans="1:46" s="1" customFormat="1" ht="6.95" customHeight="1">
      <c r="B3" s="19"/>
      <c r="C3" s="20"/>
      <c r="D3" s="20"/>
      <c r="E3" s="20"/>
      <c r="F3" s="20"/>
      <c r="G3" s="20"/>
      <c r="H3" s="20"/>
      <c r="I3" s="20"/>
      <c r="J3" s="20"/>
      <c r="K3" s="20"/>
      <c r="L3" s="21"/>
      <c r="AT3" s="18" t="s">
        <v>87</v>
      </c>
    </row>
    <row r="4" spans="1:46" s="1" customFormat="1" ht="24.95" customHeight="1">
      <c r="B4" s="21"/>
      <c r="D4" s="22" t="s">
        <v>98</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52" t="str">
        <f>'Rekapitulace stavby'!K6</f>
        <v>VOŠ a SŠ stavební Vysoké Mýto, areál Kpt. Poplera</v>
      </c>
      <c r="F7" s="253"/>
      <c r="G7" s="253"/>
      <c r="H7" s="253"/>
      <c r="L7" s="21"/>
    </row>
    <row r="8" spans="1:46" s="2" customFormat="1" ht="12" customHeight="1">
      <c r="A8" s="33"/>
      <c r="B8" s="34"/>
      <c r="C8" s="33"/>
      <c r="D8" s="28" t="s">
        <v>99</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34" t="s">
        <v>100</v>
      </c>
      <c r="F9" s="251"/>
      <c r="G9" s="251"/>
      <c r="H9" s="251"/>
      <c r="I9" s="33"/>
      <c r="J9" s="33"/>
      <c r="K9" s="33"/>
      <c r="L9" s="43"/>
      <c r="S9" s="33"/>
      <c r="T9" s="33"/>
      <c r="U9" s="33"/>
      <c r="V9" s="33"/>
      <c r="W9" s="33"/>
      <c r="X9" s="33"/>
      <c r="Y9" s="33"/>
      <c r="Z9" s="33"/>
      <c r="AA9" s="33"/>
      <c r="AB9" s="33"/>
      <c r="AC9" s="33"/>
      <c r="AD9" s="33"/>
      <c r="AE9" s="33"/>
    </row>
    <row r="10" spans="1:46" s="2" customFormat="1">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9. 2. 2022</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24</v>
      </c>
      <c r="E14" s="33"/>
      <c r="F14" s="33"/>
      <c r="G14" s="33"/>
      <c r="H14" s="33"/>
      <c r="I14" s="28" t="s">
        <v>25</v>
      </c>
      <c r="J14" s="26" t="s">
        <v>1</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
        <v>26</v>
      </c>
      <c r="F15" s="33"/>
      <c r="G15" s="33"/>
      <c r="H15" s="33"/>
      <c r="I15" s="28" t="s">
        <v>27</v>
      </c>
      <c r="J15" s="26" t="s">
        <v>1</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28</v>
      </c>
      <c r="E17" s="33"/>
      <c r="F17" s="33"/>
      <c r="G17" s="33"/>
      <c r="H17" s="33"/>
      <c r="I17" s="28" t="s">
        <v>25</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54" t="str">
        <f>'Rekapitulace stavby'!E14</f>
        <v>Vyplň údaj</v>
      </c>
      <c r="F18" s="224"/>
      <c r="G18" s="224"/>
      <c r="H18" s="224"/>
      <c r="I18" s="28" t="s">
        <v>27</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30</v>
      </c>
      <c r="E20" s="33"/>
      <c r="F20" s="33"/>
      <c r="G20" s="33"/>
      <c r="H20" s="33"/>
      <c r="I20" s="28" t="s">
        <v>25</v>
      </c>
      <c r="J20" s="26" t="s">
        <v>1</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
        <v>31</v>
      </c>
      <c r="F21" s="33"/>
      <c r="G21" s="33"/>
      <c r="H21" s="33"/>
      <c r="I21" s="28" t="s">
        <v>27</v>
      </c>
      <c r="J21" s="26" t="s">
        <v>1</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33</v>
      </c>
      <c r="E23" s="33"/>
      <c r="F23" s="33"/>
      <c r="G23" s="33"/>
      <c r="H23" s="33"/>
      <c r="I23" s="28" t="s">
        <v>25</v>
      </c>
      <c r="J23" s="26" t="s">
        <v>1</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
        <v>34</v>
      </c>
      <c r="F24" s="33"/>
      <c r="G24" s="33"/>
      <c r="H24" s="33"/>
      <c r="I24" s="28" t="s">
        <v>27</v>
      </c>
      <c r="J24" s="26" t="s">
        <v>1</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35</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28" t="s">
        <v>1</v>
      </c>
      <c r="F27" s="228"/>
      <c r="G27" s="228"/>
      <c r="H27" s="228"/>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37</v>
      </c>
      <c r="E30" s="33"/>
      <c r="F30" s="33"/>
      <c r="G30" s="33"/>
      <c r="H30" s="33"/>
      <c r="I30" s="33"/>
      <c r="J30" s="72">
        <f>ROUND(J120,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39</v>
      </c>
      <c r="G32" s="33"/>
      <c r="H32" s="33"/>
      <c r="I32" s="37" t="s">
        <v>38</v>
      </c>
      <c r="J32" s="37" t="s">
        <v>40</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41</v>
      </c>
      <c r="E33" s="28" t="s">
        <v>42</v>
      </c>
      <c r="F33" s="100">
        <f>ROUND((SUM(BE120:BE136)),  2)</f>
        <v>0</v>
      </c>
      <c r="G33" s="33"/>
      <c r="H33" s="33"/>
      <c r="I33" s="101">
        <v>0.21</v>
      </c>
      <c r="J33" s="100">
        <f>ROUND(((SUM(BE120:BE136))*I33),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43</v>
      </c>
      <c r="F34" s="100">
        <f>ROUND((SUM(BF120:BF136)),  2)</f>
        <v>0</v>
      </c>
      <c r="G34" s="33"/>
      <c r="H34" s="33"/>
      <c r="I34" s="101">
        <v>0.15</v>
      </c>
      <c r="J34" s="100">
        <f>ROUND(((SUM(BF120:BF136))*I34),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44</v>
      </c>
      <c r="F35" s="100">
        <f>ROUND((SUM(BG120:BG136)),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45</v>
      </c>
      <c r="F36" s="100">
        <f>ROUND((SUM(BH120:BH136)),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46</v>
      </c>
      <c r="F37" s="100">
        <f>ROUND((SUM(BI120:BI136)),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47</v>
      </c>
      <c r="E39" s="61"/>
      <c r="F39" s="61"/>
      <c r="G39" s="104" t="s">
        <v>48</v>
      </c>
      <c r="H39" s="105" t="s">
        <v>49</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hidden="1" customHeight="1">
      <c r="B41" s="21"/>
      <c r="L41" s="21"/>
    </row>
    <row r="42" spans="1:31" s="1" customFormat="1" ht="14.45" hidden="1" customHeight="1">
      <c r="B42" s="21"/>
      <c r="L42" s="21"/>
    </row>
    <row r="43" spans="1:31" s="1" customFormat="1" ht="14.45" hidden="1" customHeight="1">
      <c r="B43" s="21"/>
      <c r="L43" s="21"/>
    </row>
    <row r="44" spans="1:31" s="1" customFormat="1" ht="14.45" hidden="1" customHeight="1">
      <c r="B44" s="21"/>
      <c r="L44" s="21"/>
    </row>
    <row r="45" spans="1:31" s="1" customFormat="1" ht="14.45" hidden="1"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50</v>
      </c>
      <c r="E50" s="45"/>
      <c r="F50" s="45"/>
      <c r="G50" s="44" t="s">
        <v>51</v>
      </c>
      <c r="H50" s="45"/>
      <c r="I50" s="45"/>
      <c r="J50" s="45"/>
      <c r="K50" s="45"/>
      <c r="L50" s="43"/>
    </row>
    <row r="51" spans="1:31">
      <c r="B51" s="21"/>
      <c r="L51" s="21"/>
    </row>
    <row r="52" spans="1:31" hidden="1">
      <c r="B52" s="21"/>
      <c r="L52" s="21"/>
    </row>
    <row r="53" spans="1:31" hidden="1">
      <c r="B53" s="21"/>
      <c r="L53" s="21"/>
    </row>
    <row r="54" spans="1:31" hidden="1">
      <c r="B54" s="21"/>
      <c r="L54" s="21"/>
    </row>
    <row r="55" spans="1:31" hidden="1">
      <c r="B55" s="21"/>
      <c r="L55" s="21"/>
    </row>
    <row r="56" spans="1:31" hidden="1">
      <c r="B56" s="21"/>
      <c r="L56" s="21"/>
    </row>
    <row r="57" spans="1:31">
      <c r="B57" s="21"/>
      <c r="L57" s="21"/>
    </row>
    <row r="58" spans="1:31">
      <c r="B58" s="21"/>
      <c r="L58" s="21"/>
    </row>
    <row r="59" spans="1:31">
      <c r="B59" s="21"/>
      <c r="L59" s="21"/>
    </row>
    <row r="60" spans="1:31">
      <c r="B60" s="21"/>
      <c r="L60" s="21"/>
    </row>
    <row r="61" spans="1:31" s="2" customFormat="1" ht="12.75">
      <c r="A61" s="33"/>
      <c r="B61" s="34"/>
      <c r="C61" s="33"/>
      <c r="D61" s="46" t="s">
        <v>52</v>
      </c>
      <c r="E61" s="36"/>
      <c r="F61" s="108" t="s">
        <v>53</v>
      </c>
      <c r="G61" s="46" t="s">
        <v>52</v>
      </c>
      <c r="H61" s="36"/>
      <c r="I61" s="36"/>
      <c r="J61" s="109" t="s">
        <v>53</v>
      </c>
      <c r="K61" s="36"/>
      <c r="L61" s="43"/>
      <c r="S61" s="33"/>
      <c r="T61" s="33"/>
      <c r="U61" s="33"/>
      <c r="V61" s="33"/>
      <c r="W61" s="33"/>
      <c r="X61" s="33"/>
      <c r="Y61" s="33"/>
      <c r="Z61" s="33"/>
      <c r="AA61" s="33"/>
      <c r="AB61" s="33"/>
      <c r="AC61" s="33"/>
      <c r="AD61" s="33"/>
      <c r="AE61" s="33"/>
    </row>
    <row r="62" spans="1:31">
      <c r="B62" s="21"/>
      <c r="L62" s="21"/>
    </row>
    <row r="63" spans="1:31">
      <c r="B63" s="21"/>
      <c r="L63" s="21"/>
    </row>
    <row r="64" spans="1:31">
      <c r="B64" s="21"/>
      <c r="L64" s="21"/>
    </row>
    <row r="65" spans="1:31" s="2" customFormat="1" ht="12.75">
      <c r="A65" s="33"/>
      <c r="B65" s="34"/>
      <c r="C65" s="33"/>
      <c r="D65" s="44" t="s">
        <v>54</v>
      </c>
      <c r="E65" s="47"/>
      <c r="F65" s="47"/>
      <c r="G65" s="44" t="s">
        <v>55</v>
      </c>
      <c r="H65" s="47"/>
      <c r="I65" s="47"/>
      <c r="J65" s="47"/>
      <c r="K65" s="47"/>
      <c r="L65" s="43"/>
      <c r="S65" s="33"/>
      <c r="T65" s="33"/>
      <c r="U65" s="33"/>
      <c r="V65" s="33"/>
      <c r="W65" s="33"/>
      <c r="X65" s="33"/>
      <c r="Y65" s="33"/>
      <c r="Z65" s="33"/>
      <c r="AA65" s="33"/>
      <c r="AB65" s="33"/>
      <c r="AC65" s="33"/>
      <c r="AD65" s="33"/>
      <c r="AE65" s="33"/>
    </row>
    <row r="66" spans="1:31">
      <c r="B66" s="21"/>
      <c r="L66" s="21"/>
    </row>
    <row r="67" spans="1:31" hidden="1">
      <c r="B67" s="21"/>
      <c r="L67" s="21"/>
    </row>
    <row r="68" spans="1:31" hidden="1">
      <c r="B68" s="21"/>
      <c r="L68" s="21"/>
    </row>
    <row r="69" spans="1:31" hidden="1">
      <c r="B69" s="21"/>
      <c r="L69" s="21"/>
    </row>
    <row r="70" spans="1:31" hidden="1">
      <c r="B70" s="21"/>
      <c r="L70" s="21"/>
    </row>
    <row r="71" spans="1:31" hidden="1">
      <c r="B71" s="21"/>
      <c r="L71" s="21"/>
    </row>
    <row r="72" spans="1:31">
      <c r="B72" s="21"/>
      <c r="L72" s="21"/>
    </row>
    <row r="73" spans="1:31">
      <c r="B73" s="21"/>
      <c r="L73" s="21"/>
    </row>
    <row r="74" spans="1:31">
      <c r="B74" s="21"/>
      <c r="L74" s="21"/>
    </row>
    <row r="75" spans="1:31">
      <c r="B75" s="21"/>
      <c r="L75" s="21"/>
    </row>
    <row r="76" spans="1:31" s="2" customFormat="1" ht="12.75">
      <c r="A76" s="33"/>
      <c r="B76" s="34"/>
      <c r="C76" s="33"/>
      <c r="D76" s="46" t="s">
        <v>52</v>
      </c>
      <c r="E76" s="36"/>
      <c r="F76" s="108" t="s">
        <v>53</v>
      </c>
      <c r="G76" s="46" t="s">
        <v>52</v>
      </c>
      <c r="H76" s="36"/>
      <c r="I76" s="36"/>
      <c r="J76" s="109" t="s">
        <v>53</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customHeight="1">
      <c r="A82" s="33"/>
      <c r="B82" s="34"/>
      <c r="C82" s="22" t="s">
        <v>101</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customHeight="1">
      <c r="A85" s="33"/>
      <c r="B85" s="34"/>
      <c r="C85" s="33"/>
      <c r="D85" s="33"/>
      <c r="E85" s="252" t="str">
        <f>E7</f>
        <v>VOŠ a SŠ stavební Vysoké Mýto, areál Kpt. Poplera</v>
      </c>
      <c r="F85" s="253"/>
      <c r="G85" s="253"/>
      <c r="H85" s="253"/>
      <c r="I85" s="33"/>
      <c r="J85" s="33"/>
      <c r="K85" s="33"/>
      <c r="L85" s="43"/>
      <c r="S85" s="33"/>
      <c r="T85" s="33"/>
      <c r="U85" s="33"/>
      <c r="V85" s="33"/>
      <c r="W85" s="33"/>
      <c r="X85" s="33"/>
      <c r="Y85" s="33"/>
      <c r="Z85" s="33"/>
      <c r="AA85" s="33"/>
      <c r="AB85" s="33"/>
      <c r="AC85" s="33"/>
      <c r="AD85" s="33"/>
      <c r="AE85" s="33"/>
    </row>
    <row r="86" spans="1:47" s="2" customFormat="1" ht="12" customHeight="1">
      <c r="A86" s="33"/>
      <c r="B86" s="34"/>
      <c r="C86" s="28" t="s">
        <v>99</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customHeight="1">
      <c r="A87" s="33"/>
      <c r="B87" s="34"/>
      <c r="C87" s="33"/>
      <c r="D87" s="33"/>
      <c r="E87" s="234" t="str">
        <f>E9</f>
        <v>00 - Vedlejší a ostatní náklady</v>
      </c>
      <c r="F87" s="251"/>
      <c r="G87" s="251"/>
      <c r="H87" s="251"/>
      <c r="I87" s="33"/>
      <c r="J87" s="33"/>
      <c r="K87" s="33"/>
      <c r="L87" s="43"/>
      <c r="S87" s="33"/>
      <c r="T87" s="33"/>
      <c r="U87" s="33"/>
      <c r="V87" s="33"/>
      <c r="W87" s="33"/>
      <c r="X87" s="33"/>
      <c r="Y87" s="33"/>
      <c r="Z87" s="33"/>
      <c r="AA87" s="33"/>
      <c r="AB87" s="33"/>
      <c r="AC87" s="33"/>
      <c r="AD87" s="33"/>
      <c r="AE87" s="33"/>
    </row>
    <row r="88" spans="1:47" s="2" customFormat="1" ht="6.95"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customHeight="1">
      <c r="A89" s="33"/>
      <c r="B89" s="34"/>
      <c r="C89" s="28" t="s">
        <v>20</v>
      </c>
      <c r="D89" s="33"/>
      <c r="E89" s="33"/>
      <c r="F89" s="26" t="str">
        <f>F12</f>
        <v>Vysoké Mýto</v>
      </c>
      <c r="G89" s="33"/>
      <c r="H89" s="33"/>
      <c r="I89" s="28" t="s">
        <v>22</v>
      </c>
      <c r="J89" s="56" t="str">
        <f>IF(J12="","",J12)</f>
        <v>9. 2. 2022</v>
      </c>
      <c r="K89" s="33"/>
      <c r="L89" s="43"/>
      <c r="S89" s="33"/>
      <c r="T89" s="33"/>
      <c r="U89" s="33"/>
      <c r="V89" s="33"/>
      <c r="W89" s="33"/>
      <c r="X89" s="33"/>
      <c r="Y89" s="33"/>
      <c r="Z89" s="33"/>
      <c r="AA89" s="33"/>
      <c r="AB89" s="33"/>
      <c r="AC89" s="33"/>
      <c r="AD89" s="33"/>
      <c r="AE89" s="33"/>
    </row>
    <row r="90" spans="1:47" s="2" customFormat="1" ht="6.95"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25.7" customHeight="1">
      <c r="A91" s="33"/>
      <c r="B91" s="34"/>
      <c r="C91" s="28" t="s">
        <v>24</v>
      </c>
      <c r="D91" s="33"/>
      <c r="E91" s="33"/>
      <c r="F91" s="26" t="str">
        <f>E15</f>
        <v>Pardubický kraj</v>
      </c>
      <c r="G91" s="33"/>
      <c r="H91" s="33"/>
      <c r="I91" s="28" t="s">
        <v>30</v>
      </c>
      <c r="J91" s="31" t="str">
        <f>E21</f>
        <v xml:space="preserve">Družstvo Stavoprojekt, Pardubice </v>
      </c>
      <c r="K91" s="33"/>
      <c r="L91" s="43"/>
      <c r="S91" s="33"/>
      <c r="T91" s="33"/>
      <c r="U91" s="33"/>
      <c r="V91" s="33"/>
      <c r="W91" s="33"/>
      <c r="X91" s="33"/>
      <c r="Y91" s="33"/>
      <c r="Z91" s="33"/>
      <c r="AA91" s="33"/>
      <c r="AB91" s="33"/>
      <c r="AC91" s="33"/>
      <c r="AD91" s="33"/>
      <c r="AE91" s="33"/>
    </row>
    <row r="92" spans="1:47" s="2" customFormat="1" ht="15.2" customHeight="1">
      <c r="A92" s="33"/>
      <c r="B92" s="34"/>
      <c r="C92" s="28" t="s">
        <v>28</v>
      </c>
      <c r="D92" s="33"/>
      <c r="E92" s="33"/>
      <c r="F92" s="26" t="str">
        <f>IF(E18="","",E18)</f>
        <v>Vyplň údaj</v>
      </c>
      <c r="G92" s="33"/>
      <c r="H92" s="33"/>
      <c r="I92" s="28" t="s">
        <v>33</v>
      </c>
      <c r="J92" s="31" t="str">
        <f>E24</f>
        <v>A. Vojtěch</v>
      </c>
      <c r="K92" s="33"/>
      <c r="L92" s="43"/>
      <c r="S92" s="33"/>
      <c r="T92" s="33"/>
      <c r="U92" s="33"/>
      <c r="V92" s="33"/>
      <c r="W92" s="33"/>
      <c r="X92" s="33"/>
      <c r="Y92" s="33"/>
      <c r="Z92" s="33"/>
      <c r="AA92" s="33"/>
      <c r="AB92" s="33"/>
      <c r="AC92" s="33"/>
      <c r="AD92" s="33"/>
      <c r="AE92" s="33"/>
    </row>
    <row r="93" spans="1:47" s="2" customFormat="1" ht="10.35"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customHeight="1">
      <c r="A94" s="33"/>
      <c r="B94" s="34"/>
      <c r="C94" s="110" t="s">
        <v>102</v>
      </c>
      <c r="D94" s="102"/>
      <c r="E94" s="102"/>
      <c r="F94" s="102"/>
      <c r="G94" s="102"/>
      <c r="H94" s="102"/>
      <c r="I94" s="102"/>
      <c r="J94" s="111" t="s">
        <v>103</v>
      </c>
      <c r="K94" s="102"/>
      <c r="L94" s="43"/>
      <c r="S94" s="33"/>
      <c r="T94" s="33"/>
      <c r="U94" s="33"/>
      <c r="V94" s="33"/>
      <c r="W94" s="33"/>
      <c r="X94" s="33"/>
      <c r="Y94" s="33"/>
      <c r="Z94" s="33"/>
      <c r="AA94" s="33"/>
      <c r="AB94" s="33"/>
      <c r="AC94" s="33"/>
      <c r="AD94" s="33"/>
      <c r="AE94" s="33"/>
    </row>
    <row r="95" spans="1:47" s="2" customFormat="1" ht="10.35"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customHeight="1">
      <c r="A96" s="33"/>
      <c r="B96" s="34"/>
      <c r="C96" s="112" t="s">
        <v>104</v>
      </c>
      <c r="D96" s="33"/>
      <c r="E96" s="33"/>
      <c r="F96" s="33"/>
      <c r="G96" s="33"/>
      <c r="H96" s="33"/>
      <c r="I96" s="33"/>
      <c r="J96" s="72">
        <f>J120</f>
        <v>0</v>
      </c>
      <c r="K96" s="33"/>
      <c r="L96" s="43"/>
      <c r="S96" s="33"/>
      <c r="T96" s="33"/>
      <c r="U96" s="33"/>
      <c r="V96" s="33"/>
      <c r="W96" s="33"/>
      <c r="X96" s="33"/>
      <c r="Y96" s="33"/>
      <c r="Z96" s="33"/>
      <c r="AA96" s="33"/>
      <c r="AB96" s="33"/>
      <c r="AC96" s="33"/>
      <c r="AD96" s="33"/>
      <c r="AE96" s="33"/>
      <c r="AU96" s="18" t="s">
        <v>105</v>
      </c>
    </row>
    <row r="97" spans="1:31" s="9" customFormat="1" ht="24.95" customHeight="1">
      <c r="B97" s="113"/>
      <c r="D97" s="114" t="s">
        <v>106</v>
      </c>
      <c r="E97" s="115"/>
      <c r="F97" s="115"/>
      <c r="G97" s="115"/>
      <c r="H97" s="115"/>
      <c r="I97" s="115"/>
      <c r="J97" s="116">
        <f>J121</f>
        <v>0</v>
      </c>
      <c r="L97" s="113"/>
    </row>
    <row r="98" spans="1:31" s="10" customFormat="1" ht="19.899999999999999" customHeight="1">
      <c r="B98" s="117"/>
      <c r="D98" s="118" t="s">
        <v>107</v>
      </c>
      <c r="E98" s="119"/>
      <c r="F98" s="119"/>
      <c r="G98" s="119"/>
      <c r="H98" s="119"/>
      <c r="I98" s="119"/>
      <c r="J98" s="120">
        <f>J122</f>
        <v>0</v>
      </c>
      <c r="L98" s="117"/>
    </row>
    <row r="99" spans="1:31" s="10" customFormat="1" ht="19.899999999999999" customHeight="1">
      <c r="B99" s="117"/>
      <c r="D99" s="118" t="s">
        <v>108</v>
      </c>
      <c r="E99" s="119"/>
      <c r="F99" s="119"/>
      <c r="G99" s="119"/>
      <c r="H99" s="119"/>
      <c r="I99" s="119"/>
      <c r="J99" s="120">
        <f>J131</f>
        <v>0</v>
      </c>
      <c r="L99" s="117"/>
    </row>
    <row r="100" spans="1:31" s="10" customFormat="1" ht="19.899999999999999" customHeight="1">
      <c r="B100" s="117"/>
      <c r="D100" s="118" t="s">
        <v>109</v>
      </c>
      <c r="E100" s="119"/>
      <c r="F100" s="119"/>
      <c r="G100" s="119"/>
      <c r="H100" s="119"/>
      <c r="I100" s="119"/>
      <c r="J100" s="120">
        <f>J134</f>
        <v>0</v>
      </c>
      <c r="L100" s="117"/>
    </row>
    <row r="101" spans="1:31" s="2" customFormat="1" ht="21.75" customHeight="1">
      <c r="A101" s="33"/>
      <c r="B101" s="34"/>
      <c r="C101" s="33"/>
      <c r="D101" s="33"/>
      <c r="E101" s="33"/>
      <c r="F101" s="33"/>
      <c r="G101" s="33"/>
      <c r="H101" s="33"/>
      <c r="I101" s="33"/>
      <c r="J101" s="33"/>
      <c r="K101" s="33"/>
      <c r="L101" s="43"/>
      <c r="S101" s="33"/>
      <c r="T101" s="33"/>
      <c r="U101" s="33"/>
      <c r="V101" s="33"/>
      <c r="W101" s="33"/>
      <c r="X101" s="33"/>
      <c r="Y101" s="33"/>
      <c r="Z101" s="33"/>
      <c r="AA101" s="33"/>
      <c r="AB101" s="33"/>
      <c r="AC101" s="33"/>
      <c r="AD101" s="33"/>
      <c r="AE101" s="33"/>
    </row>
    <row r="102" spans="1:31" s="2" customFormat="1" ht="6.95" customHeight="1">
      <c r="A102" s="33"/>
      <c r="B102" s="48"/>
      <c r="C102" s="49"/>
      <c r="D102" s="49"/>
      <c r="E102" s="49"/>
      <c r="F102" s="49"/>
      <c r="G102" s="49"/>
      <c r="H102" s="49"/>
      <c r="I102" s="49"/>
      <c r="J102" s="49"/>
      <c r="K102" s="49"/>
      <c r="L102" s="43"/>
      <c r="S102" s="33"/>
      <c r="T102" s="33"/>
      <c r="U102" s="33"/>
      <c r="V102" s="33"/>
      <c r="W102" s="33"/>
      <c r="X102" s="33"/>
      <c r="Y102" s="33"/>
      <c r="Z102" s="33"/>
      <c r="AA102" s="33"/>
      <c r="AB102" s="33"/>
      <c r="AC102" s="33"/>
      <c r="AD102" s="33"/>
      <c r="AE102" s="33"/>
    </row>
    <row r="106" spans="1:31" s="2" customFormat="1" ht="6.95" customHeight="1">
      <c r="A106" s="33"/>
      <c r="B106" s="50"/>
      <c r="C106" s="51"/>
      <c r="D106" s="51"/>
      <c r="E106" s="51"/>
      <c r="F106" s="51"/>
      <c r="G106" s="51"/>
      <c r="H106" s="51"/>
      <c r="I106" s="51"/>
      <c r="J106" s="51"/>
      <c r="K106" s="51"/>
      <c r="L106" s="43"/>
      <c r="S106" s="33"/>
      <c r="T106" s="33"/>
      <c r="U106" s="33"/>
      <c r="V106" s="33"/>
      <c r="W106" s="33"/>
      <c r="X106" s="33"/>
      <c r="Y106" s="33"/>
      <c r="Z106" s="33"/>
      <c r="AA106" s="33"/>
      <c r="AB106" s="33"/>
      <c r="AC106" s="33"/>
      <c r="AD106" s="33"/>
      <c r="AE106" s="33"/>
    </row>
    <row r="107" spans="1:31" s="2" customFormat="1" ht="24.95" customHeight="1">
      <c r="A107" s="33"/>
      <c r="B107" s="34"/>
      <c r="C107" s="22" t="s">
        <v>110</v>
      </c>
      <c r="D107" s="33"/>
      <c r="E107" s="33"/>
      <c r="F107" s="33"/>
      <c r="G107" s="33"/>
      <c r="H107" s="33"/>
      <c r="I107" s="33"/>
      <c r="J107" s="33"/>
      <c r="K107" s="33"/>
      <c r="L107" s="43"/>
      <c r="S107" s="33"/>
      <c r="T107" s="33"/>
      <c r="U107" s="33"/>
      <c r="V107" s="33"/>
      <c r="W107" s="33"/>
      <c r="X107" s="33"/>
      <c r="Y107" s="33"/>
      <c r="Z107" s="33"/>
      <c r="AA107" s="33"/>
      <c r="AB107" s="33"/>
      <c r="AC107" s="33"/>
      <c r="AD107" s="33"/>
      <c r="AE107" s="33"/>
    </row>
    <row r="108" spans="1:31" s="2" customFormat="1" ht="6.95" customHeight="1">
      <c r="A108" s="33"/>
      <c r="B108" s="34"/>
      <c r="C108" s="33"/>
      <c r="D108" s="33"/>
      <c r="E108" s="33"/>
      <c r="F108" s="33"/>
      <c r="G108" s="33"/>
      <c r="H108" s="33"/>
      <c r="I108" s="33"/>
      <c r="J108" s="33"/>
      <c r="K108" s="33"/>
      <c r="L108" s="43"/>
      <c r="S108" s="33"/>
      <c r="T108" s="33"/>
      <c r="U108" s="33"/>
      <c r="V108" s="33"/>
      <c r="W108" s="33"/>
      <c r="X108" s="33"/>
      <c r="Y108" s="33"/>
      <c r="Z108" s="33"/>
      <c r="AA108" s="33"/>
      <c r="AB108" s="33"/>
      <c r="AC108" s="33"/>
      <c r="AD108" s="33"/>
      <c r="AE108" s="33"/>
    </row>
    <row r="109" spans="1:31" s="2" customFormat="1" ht="12" customHeight="1">
      <c r="A109" s="33"/>
      <c r="B109" s="34"/>
      <c r="C109" s="28" t="s">
        <v>16</v>
      </c>
      <c r="D109" s="33"/>
      <c r="E109" s="33"/>
      <c r="F109" s="33"/>
      <c r="G109" s="33"/>
      <c r="H109" s="33"/>
      <c r="I109" s="33"/>
      <c r="J109" s="33"/>
      <c r="K109" s="33"/>
      <c r="L109" s="43"/>
      <c r="S109" s="33"/>
      <c r="T109" s="33"/>
      <c r="U109" s="33"/>
      <c r="V109" s="33"/>
      <c r="W109" s="33"/>
      <c r="X109" s="33"/>
      <c r="Y109" s="33"/>
      <c r="Z109" s="33"/>
      <c r="AA109" s="33"/>
      <c r="AB109" s="33"/>
      <c r="AC109" s="33"/>
      <c r="AD109" s="33"/>
      <c r="AE109" s="33"/>
    </row>
    <row r="110" spans="1:31" s="2" customFormat="1" ht="16.5" customHeight="1">
      <c r="A110" s="33"/>
      <c r="B110" s="34"/>
      <c r="C110" s="33"/>
      <c r="D110" s="33"/>
      <c r="E110" s="252" t="str">
        <f>E7</f>
        <v>VOŠ a SŠ stavební Vysoké Mýto, areál Kpt. Poplera</v>
      </c>
      <c r="F110" s="253"/>
      <c r="G110" s="253"/>
      <c r="H110" s="253"/>
      <c r="I110" s="33"/>
      <c r="J110" s="33"/>
      <c r="K110" s="33"/>
      <c r="L110" s="43"/>
      <c r="S110" s="33"/>
      <c r="T110" s="33"/>
      <c r="U110" s="33"/>
      <c r="V110" s="33"/>
      <c r="W110" s="33"/>
      <c r="X110" s="33"/>
      <c r="Y110" s="33"/>
      <c r="Z110" s="33"/>
      <c r="AA110" s="33"/>
      <c r="AB110" s="33"/>
      <c r="AC110" s="33"/>
      <c r="AD110" s="33"/>
      <c r="AE110" s="33"/>
    </row>
    <row r="111" spans="1:31" s="2" customFormat="1" ht="12" customHeight="1">
      <c r="A111" s="33"/>
      <c r="B111" s="34"/>
      <c r="C111" s="28" t="s">
        <v>99</v>
      </c>
      <c r="D111" s="33"/>
      <c r="E111" s="33"/>
      <c r="F111" s="33"/>
      <c r="G111" s="33"/>
      <c r="H111" s="33"/>
      <c r="I111" s="33"/>
      <c r="J111" s="33"/>
      <c r="K111" s="33"/>
      <c r="L111" s="43"/>
      <c r="S111" s="33"/>
      <c r="T111" s="33"/>
      <c r="U111" s="33"/>
      <c r="V111" s="33"/>
      <c r="W111" s="33"/>
      <c r="X111" s="33"/>
      <c r="Y111" s="33"/>
      <c r="Z111" s="33"/>
      <c r="AA111" s="33"/>
      <c r="AB111" s="33"/>
      <c r="AC111" s="33"/>
      <c r="AD111" s="33"/>
      <c r="AE111" s="33"/>
    </row>
    <row r="112" spans="1:31" s="2" customFormat="1" ht="16.5" customHeight="1">
      <c r="A112" s="33"/>
      <c r="B112" s="34"/>
      <c r="C112" s="33"/>
      <c r="D112" s="33"/>
      <c r="E112" s="234" t="str">
        <f>E9</f>
        <v>00 - Vedlejší a ostatní náklady</v>
      </c>
      <c r="F112" s="251"/>
      <c r="G112" s="251"/>
      <c r="H112" s="251"/>
      <c r="I112" s="33"/>
      <c r="J112" s="33"/>
      <c r="K112" s="33"/>
      <c r="L112" s="43"/>
      <c r="S112" s="33"/>
      <c r="T112" s="33"/>
      <c r="U112" s="33"/>
      <c r="V112" s="33"/>
      <c r="W112" s="33"/>
      <c r="X112" s="33"/>
      <c r="Y112" s="33"/>
      <c r="Z112" s="33"/>
      <c r="AA112" s="33"/>
      <c r="AB112" s="33"/>
      <c r="AC112" s="33"/>
      <c r="AD112" s="33"/>
      <c r="AE112" s="33"/>
    </row>
    <row r="113" spans="1:65" s="2" customFormat="1" ht="6.95" customHeight="1">
      <c r="A113" s="33"/>
      <c r="B113" s="34"/>
      <c r="C113" s="33"/>
      <c r="D113" s="33"/>
      <c r="E113" s="33"/>
      <c r="F113" s="33"/>
      <c r="G113" s="33"/>
      <c r="H113" s="33"/>
      <c r="I113" s="33"/>
      <c r="J113" s="33"/>
      <c r="K113" s="33"/>
      <c r="L113" s="43"/>
      <c r="S113" s="33"/>
      <c r="T113" s="33"/>
      <c r="U113" s="33"/>
      <c r="V113" s="33"/>
      <c r="W113" s="33"/>
      <c r="X113" s="33"/>
      <c r="Y113" s="33"/>
      <c r="Z113" s="33"/>
      <c r="AA113" s="33"/>
      <c r="AB113" s="33"/>
      <c r="AC113" s="33"/>
      <c r="AD113" s="33"/>
      <c r="AE113" s="33"/>
    </row>
    <row r="114" spans="1:65" s="2" customFormat="1" ht="12" customHeight="1">
      <c r="A114" s="33"/>
      <c r="B114" s="34"/>
      <c r="C114" s="28" t="s">
        <v>20</v>
      </c>
      <c r="D114" s="33"/>
      <c r="E114" s="33"/>
      <c r="F114" s="26" t="str">
        <f>F12</f>
        <v>Vysoké Mýto</v>
      </c>
      <c r="G114" s="33"/>
      <c r="H114" s="33"/>
      <c r="I114" s="28" t="s">
        <v>22</v>
      </c>
      <c r="J114" s="56" t="str">
        <f>IF(J12="","",J12)</f>
        <v>9. 2. 2022</v>
      </c>
      <c r="K114" s="33"/>
      <c r="L114" s="43"/>
      <c r="S114" s="33"/>
      <c r="T114" s="33"/>
      <c r="U114" s="33"/>
      <c r="V114" s="33"/>
      <c r="W114" s="33"/>
      <c r="X114" s="33"/>
      <c r="Y114" s="33"/>
      <c r="Z114" s="33"/>
      <c r="AA114" s="33"/>
      <c r="AB114" s="33"/>
      <c r="AC114" s="33"/>
      <c r="AD114" s="33"/>
      <c r="AE114" s="33"/>
    </row>
    <row r="115" spans="1:65" s="2" customFormat="1" ht="6.95" customHeight="1">
      <c r="A115" s="33"/>
      <c r="B115" s="34"/>
      <c r="C115" s="33"/>
      <c r="D115" s="33"/>
      <c r="E115" s="33"/>
      <c r="F115" s="33"/>
      <c r="G115" s="33"/>
      <c r="H115" s="33"/>
      <c r="I115" s="33"/>
      <c r="J115" s="33"/>
      <c r="K115" s="33"/>
      <c r="L115" s="43"/>
      <c r="S115" s="33"/>
      <c r="T115" s="33"/>
      <c r="U115" s="33"/>
      <c r="V115" s="33"/>
      <c r="W115" s="33"/>
      <c r="X115" s="33"/>
      <c r="Y115" s="33"/>
      <c r="Z115" s="33"/>
      <c r="AA115" s="33"/>
      <c r="AB115" s="33"/>
      <c r="AC115" s="33"/>
      <c r="AD115" s="33"/>
      <c r="AE115" s="33"/>
    </row>
    <row r="116" spans="1:65" s="2" customFormat="1" ht="25.7" customHeight="1">
      <c r="A116" s="33"/>
      <c r="B116" s="34"/>
      <c r="C116" s="28" t="s">
        <v>24</v>
      </c>
      <c r="D116" s="33"/>
      <c r="E116" s="33"/>
      <c r="F116" s="26" t="str">
        <f>E15</f>
        <v>Pardubický kraj</v>
      </c>
      <c r="G116" s="33"/>
      <c r="H116" s="33"/>
      <c r="I116" s="28" t="s">
        <v>30</v>
      </c>
      <c r="J116" s="31" t="str">
        <f>E21</f>
        <v xml:space="preserve">Družstvo Stavoprojekt, Pardubice </v>
      </c>
      <c r="K116" s="33"/>
      <c r="L116" s="43"/>
      <c r="S116" s="33"/>
      <c r="T116" s="33"/>
      <c r="U116" s="33"/>
      <c r="V116" s="33"/>
      <c r="W116" s="33"/>
      <c r="X116" s="33"/>
      <c r="Y116" s="33"/>
      <c r="Z116" s="33"/>
      <c r="AA116" s="33"/>
      <c r="AB116" s="33"/>
      <c r="AC116" s="33"/>
      <c r="AD116" s="33"/>
      <c r="AE116" s="33"/>
    </row>
    <row r="117" spans="1:65" s="2" customFormat="1" ht="15.2" customHeight="1">
      <c r="A117" s="33"/>
      <c r="B117" s="34"/>
      <c r="C117" s="28" t="s">
        <v>28</v>
      </c>
      <c r="D117" s="33"/>
      <c r="E117" s="33"/>
      <c r="F117" s="26" t="str">
        <f>IF(E18="","",E18)</f>
        <v>Vyplň údaj</v>
      </c>
      <c r="G117" s="33"/>
      <c r="H117" s="33"/>
      <c r="I117" s="28" t="s">
        <v>33</v>
      </c>
      <c r="J117" s="31" t="str">
        <f>E24</f>
        <v>A. Vojtěch</v>
      </c>
      <c r="K117" s="33"/>
      <c r="L117" s="43"/>
      <c r="S117" s="33"/>
      <c r="T117" s="33"/>
      <c r="U117" s="33"/>
      <c r="V117" s="33"/>
      <c r="W117" s="33"/>
      <c r="X117" s="33"/>
      <c r="Y117" s="33"/>
      <c r="Z117" s="33"/>
      <c r="AA117" s="33"/>
      <c r="AB117" s="33"/>
      <c r="AC117" s="33"/>
      <c r="AD117" s="33"/>
      <c r="AE117" s="33"/>
    </row>
    <row r="118" spans="1:65" s="2" customFormat="1" ht="10.35" customHeight="1">
      <c r="A118" s="33"/>
      <c r="B118" s="34"/>
      <c r="C118" s="33"/>
      <c r="D118" s="33"/>
      <c r="E118" s="33"/>
      <c r="F118" s="33"/>
      <c r="G118" s="33"/>
      <c r="H118" s="33"/>
      <c r="I118" s="33"/>
      <c r="J118" s="33"/>
      <c r="K118" s="33"/>
      <c r="L118" s="43"/>
      <c r="S118" s="33"/>
      <c r="T118" s="33"/>
      <c r="U118" s="33"/>
      <c r="V118" s="33"/>
      <c r="W118" s="33"/>
      <c r="X118" s="33"/>
      <c r="Y118" s="33"/>
      <c r="Z118" s="33"/>
      <c r="AA118" s="33"/>
      <c r="AB118" s="33"/>
      <c r="AC118" s="33"/>
      <c r="AD118" s="33"/>
      <c r="AE118" s="33"/>
    </row>
    <row r="119" spans="1:65" s="11" customFormat="1" ht="29.25" customHeight="1">
      <c r="A119" s="121"/>
      <c r="B119" s="122"/>
      <c r="C119" s="123" t="s">
        <v>111</v>
      </c>
      <c r="D119" s="124" t="s">
        <v>62</v>
      </c>
      <c r="E119" s="124" t="s">
        <v>58</v>
      </c>
      <c r="F119" s="124" t="s">
        <v>59</v>
      </c>
      <c r="G119" s="124" t="s">
        <v>112</v>
      </c>
      <c r="H119" s="124" t="s">
        <v>113</v>
      </c>
      <c r="I119" s="124" t="s">
        <v>114</v>
      </c>
      <c r="J119" s="124" t="s">
        <v>103</v>
      </c>
      <c r="K119" s="125" t="s">
        <v>115</v>
      </c>
      <c r="L119" s="126"/>
      <c r="M119" s="63" t="s">
        <v>1</v>
      </c>
      <c r="N119" s="64" t="s">
        <v>41</v>
      </c>
      <c r="O119" s="64" t="s">
        <v>116</v>
      </c>
      <c r="P119" s="64" t="s">
        <v>117</v>
      </c>
      <c r="Q119" s="64" t="s">
        <v>118</v>
      </c>
      <c r="R119" s="64" t="s">
        <v>119</v>
      </c>
      <c r="S119" s="64" t="s">
        <v>120</v>
      </c>
      <c r="T119" s="65" t="s">
        <v>121</v>
      </c>
      <c r="U119" s="121"/>
      <c r="V119" s="121"/>
      <c r="W119" s="121"/>
      <c r="X119" s="121"/>
      <c r="Y119" s="121"/>
      <c r="Z119" s="121"/>
      <c r="AA119" s="121"/>
      <c r="AB119" s="121"/>
      <c r="AC119" s="121"/>
      <c r="AD119" s="121"/>
      <c r="AE119" s="121"/>
    </row>
    <row r="120" spans="1:65" s="2" customFormat="1" ht="22.9" customHeight="1">
      <c r="A120" s="33"/>
      <c r="B120" s="34"/>
      <c r="C120" s="70" t="s">
        <v>122</v>
      </c>
      <c r="D120" s="33"/>
      <c r="E120" s="33"/>
      <c r="F120" s="33"/>
      <c r="G120" s="33"/>
      <c r="H120" s="33"/>
      <c r="I120" s="33"/>
      <c r="J120" s="127">
        <f>BK120</f>
        <v>0</v>
      </c>
      <c r="K120" s="33"/>
      <c r="L120" s="34"/>
      <c r="M120" s="66"/>
      <c r="N120" s="57"/>
      <c r="O120" s="67"/>
      <c r="P120" s="128">
        <f>P121</f>
        <v>0</v>
      </c>
      <c r="Q120" s="67"/>
      <c r="R120" s="128">
        <f>R121</f>
        <v>0</v>
      </c>
      <c r="S120" s="67"/>
      <c r="T120" s="129">
        <f>T121</f>
        <v>0</v>
      </c>
      <c r="U120" s="33"/>
      <c r="V120" s="33"/>
      <c r="W120" s="33"/>
      <c r="X120" s="33"/>
      <c r="Y120" s="33"/>
      <c r="Z120" s="33"/>
      <c r="AA120" s="33"/>
      <c r="AB120" s="33"/>
      <c r="AC120" s="33"/>
      <c r="AD120" s="33"/>
      <c r="AE120" s="33"/>
      <c r="AT120" s="18" t="s">
        <v>76</v>
      </c>
      <c r="AU120" s="18" t="s">
        <v>105</v>
      </c>
      <c r="BK120" s="130">
        <f>BK121</f>
        <v>0</v>
      </c>
    </row>
    <row r="121" spans="1:65" s="12" customFormat="1" ht="25.9" customHeight="1">
      <c r="B121" s="131"/>
      <c r="D121" s="132" t="s">
        <v>76</v>
      </c>
      <c r="E121" s="133" t="s">
        <v>123</v>
      </c>
      <c r="F121" s="133" t="s">
        <v>124</v>
      </c>
      <c r="I121" s="134"/>
      <c r="J121" s="135">
        <f>BK121</f>
        <v>0</v>
      </c>
      <c r="L121" s="131"/>
      <c r="M121" s="136"/>
      <c r="N121" s="137"/>
      <c r="O121" s="137"/>
      <c r="P121" s="138">
        <f>P122+P131+P134</f>
        <v>0</v>
      </c>
      <c r="Q121" s="137"/>
      <c r="R121" s="138">
        <f>R122+R131+R134</f>
        <v>0</v>
      </c>
      <c r="S121" s="137"/>
      <c r="T121" s="139">
        <f>T122+T131+T134</f>
        <v>0</v>
      </c>
      <c r="AR121" s="132" t="s">
        <v>125</v>
      </c>
      <c r="AT121" s="140" t="s">
        <v>76</v>
      </c>
      <c r="AU121" s="140" t="s">
        <v>77</v>
      </c>
      <c r="AY121" s="132" t="s">
        <v>126</v>
      </c>
      <c r="BK121" s="141">
        <f>BK122+BK131+BK134</f>
        <v>0</v>
      </c>
    </row>
    <row r="122" spans="1:65" s="12" customFormat="1" ht="22.9" customHeight="1">
      <c r="B122" s="131"/>
      <c r="D122" s="132" t="s">
        <v>76</v>
      </c>
      <c r="E122" s="142" t="s">
        <v>127</v>
      </c>
      <c r="F122" s="142" t="s">
        <v>128</v>
      </c>
      <c r="I122" s="134"/>
      <c r="J122" s="143">
        <f>BK122</f>
        <v>0</v>
      </c>
      <c r="L122" s="131"/>
      <c r="M122" s="136"/>
      <c r="N122" s="137"/>
      <c r="O122" s="137"/>
      <c r="P122" s="138">
        <f>SUM(P123:P130)</f>
        <v>0</v>
      </c>
      <c r="Q122" s="137"/>
      <c r="R122" s="138">
        <f>SUM(R123:R130)</f>
        <v>0</v>
      </c>
      <c r="S122" s="137"/>
      <c r="T122" s="139">
        <f>SUM(T123:T130)</f>
        <v>0</v>
      </c>
      <c r="AR122" s="132" t="s">
        <v>125</v>
      </c>
      <c r="AT122" s="140" t="s">
        <v>76</v>
      </c>
      <c r="AU122" s="140" t="s">
        <v>85</v>
      </c>
      <c r="AY122" s="132" t="s">
        <v>126</v>
      </c>
      <c r="BK122" s="141">
        <f>SUM(BK123:BK130)</f>
        <v>0</v>
      </c>
    </row>
    <row r="123" spans="1:65" s="2" customFormat="1" ht="16.5" customHeight="1">
      <c r="A123" s="33"/>
      <c r="B123" s="144"/>
      <c r="C123" s="145" t="s">
        <v>85</v>
      </c>
      <c r="D123" s="145" t="s">
        <v>129</v>
      </c>
      <c r="E123" s="146" t="s">
        <v>130</v>
      </c>
      <c r="F123" s="147" t="s">
        <v>131</v>
      </c>
      <c r="G123" s="148" t="s">
        <v>132</v>
      </c>
      <c r="H123" s="149">
        <v>1</v>
      </c>
      <c r="I123" s="150"/>
      <c r="J123" s="151">
        <f>ROUND(I123*H123,2)</f>
        <v>0</v>
      </c>
      <c r="K123" s="147" t="s">
        <v>133</v>
      </c>
      <c r="L123" s="34"/>
      <c r="M123" s="152" t="s">
        <v>1</v>
      </c>
      <c r="N123" s="153" t="s">
        <v>42</v>
      </c>
      <c r="O123" s="59"/>
      <c r="P123" s="154">
        <f>O123*H123</f>
        <v>0</v>
      </c>
      <c r="Q123" s="154">
        <v>0</v>
      </c>
      <c r="R123" s="154">
        <f>Q123*H123</f>
        <v>0</v>
      </c>
      <c r="S123" s="154">
        <v>0</v>
      </c>
      <c r="T123" s="155">
        <f>S123*H123</f>
        <v>0</v>
      </c>
      <c r="U123" s="33"/>
      <c r="V123" s="33"/>
      <c r="W123" s="33"/>
      <c r="X123" s="33"/>
      <c r="Y123" s="33"/>
      <c r="Z123" s="33"/>
      <c r="AA123" s="33"/>
      <c r="AB123" s="33"/>
      <c r="AC123" s="33"/>
      <c r="AD123" s="33"/>
      <c r="AE123" s="33"/>
      <c r="AR123" s="156" t="s">
        <v>134</v>
      </c>
      <c r="AT123" s="156" t="s">
        <v>129</v>
      </c>
      <c r="AU123" s="156" t="s">
        <v>87</v>
      </c>
      <c r="AY123" s="18" t="s">
        <v>126</v>
      </c>
      <c r="BE123" s="157">
        <f>IF(N123="základní",J123,0)</f>
        <v>0</v>
      </c>
      <c r="BF123" s="157">
        <f>IF(N123="snížená",J123,0)</f>
        <v>0</v>
      </c>
      <c r="BG123" s="157">
        <f>IF(N123="zákl. přenesená",J123,0)</f>
        <v>0</v>
      </c>
      <c r="BH123" s="157">
        <f>IF(N123="sníž. přenesená",J123,0)</f>
        <v>0</v>
      </c>
      <c r="BI123" s="157">
        <f>IF(N123="nulová",J123,0)</f>
        <v>0</v>
      </c>
      <c r="BJ123" s="18" t="s">
        <v>85</v>
      </c>
      <c r="BK123" s="157">
        <f>ROUND(I123*H123,2)</f>
        <v>0</v>
      </c>
      <c r="BL123" s="18" t="s">
        <v>134</v>
      </c>
      <c r="BM123" s="156" t="s">
        <v>135</v>
      </c>
    </row>
    <row r="124" spans="1:65" s="2" customFormat="1" ht="19.5">
      <c r="A124" s="33"/>
      <c r="B124" s="34"/>
      <c r="C124" s="33"/>
      <c r="D124" s="158" t="s">
        <v>136</v>
      </c>
      <c r="E124" s="33"/>
      <c r="F124" s="159" t="s">
        <v>137</v>
      </c>
      <c r="G124" s="33"/>
      <c r="H124" s="33"/>
      <c r="I124" s="160"/>
      <c r="J124" s="33"/>
      <c r="K124" s="33"/>
      <c r="L124" s="34"/>
      <c r="M124" s="161"/>
      <c r="N124" s="162"/>
      <c r="O124" s="59"/>
      <c r="P124" s="59"/>
      <c r="Q124" s="59"/>
      <c r="R124" s="59"/>
      <c r="S124" s="59"/>
      <c r="T124" s="60"/>
      <c r="U124" s="33"/>
      <c r="V124" s="33"/>
      <c r="W124" s="33"/>
      <c r="X124" s="33"/>
      <c r="Y124" s="33"/>
      <c r="Z124" s="33"/>
      <c r="AA124" s="33"/>
      <c r="AB124" s="33"/>
      <c r="AC124" s="33"/>
      <c r="AD124" s="33"/>
      <c r="AE124" s="33"/>
      <c r="AT124" s="18" t="s">
        <v>136</v>
      </c>
      <c r="AU124" s="18" t="s">
        <v>87</v>
      </c>
    </row>
    <row r="125" spans="1:65" s="2" customFormat="1" ht="16.5" customHeight="1">
      <c r="A125" s="33"/>
      <c r="B125" s="144"/>
      <c r="C125" s="145" t="s">
        <v>87</v>
      </c>
      <c r="D125" s="145" t="s">
        <v>129</v>
      </c>
      <c r="E125" s="146" t="s">
        <v>138</v>
      </c>
      <c r="F125" s="147" t="s">
        <v>139</v>
      </c>
      <c r="G125" s="148" t="s">
        <v>132</v>
      </c>
      <c r="H125" s="149">
        <v>1</v>
      </c>
      <c r="I125" s="150"/>
      <c r="J125" s="151">
        <f>ROUND(I125*H125,2)</f>
        <v>0</v>
      </c>
      <c r="K125" s="147" t="s">
        <v>133</v>
      </c>
      <c r="L125" s="34"/>
      <c r="M125" s="152" t="s">
        <v>1</v>
      </c>
      <c r="N125" s="153" t="s">
        <v>42</v>
      </c>
      <c r="O125" s="59"/>
      <c r="P125" s="154">
        <f>O125*H125</f>
        <v>0</v>
      </c>
      <c r="Q125" s="154">
        <v>0</v>
      </c>
      <c r="R125" s="154">
        <f>Q125*H125</f>
        <v>0</v>
      </c>
      <c r="S125" s="154">
        <v>0</v>
      </c>
      <c r="T125" s="155">
        <f>S125*H125</f>
        <v>0</v>
      </c>
      <c r="U125" s="33"/>
      <c r="V125" s="33"/>
      <c r="W125" s="33"/>
      <c r="X125" s="33"/>
      <c r="Y125" s="33"/>
      <c r="Z125" s="33"/>
      <c r="AA125" s="33"/>
      <c r="AB125" s="33"/>
      <c r="AC125" s="33"/>
      <c r="AD125" s="33"/>
      <c r="AE125" s="33"/>
      <c r="AR125" s="156" t="s">
        <v>134</v>
      </c>
      <c r="AT125" s="156" t="s">
        <v>129</v>
      </c>
      <c r="AU125" s="156" t="s">
        <v>87</v>
      </c>
      <c r="AY125" s="18" t="s">
        <v>126</v>
      </c>
      <c r="BE125" s="157">
        <f>IF(N125="základní",J125,0)</f>
        <v>0</v>
      </c>
      <c r="BF125" s="157">
        <f>IF(N125="snížená",J125,0)</f>
        <v>0</v>
      </c>
      <c r="BG125" s="157">
        <f>IF(N125="zákl. přenesená",J125,0)</f>
        <v>0</v>
      </c>
      <c r="BH125" s="157">
        <f>IF(N125="sníž. přenesená",J125,0)</f>
        <v>0</v>
      </c>
      <c r="BI125" s="157">
        <f>IF(N125="nulová",J125,0)</f>
        <v>0</v>
      </c>
      <c r="BJ125" s="18" t="s">
        <v>85</v>
      </c>
      <c r="BK125" s="157">
        <f>ROUND(I125*H125,2)</f>
        <v>0</v>
      </c>
      <c r="BL125" s="18" t="s">
        <v>134</v>
      </c>
      <c r="BM125" s="156" t="s">
        <v>140</v>
      </c>
    </row>
    <row r="126" spans="1:65" s="2" customFormat="1" ht="29.25">
      <c r="A126" s="33"/>
      <c r="B126" s="34"/>
      <c r="C126" s="33"/>
      <c r="D126" s="158" t="s">
        <v>136</v>
      </c>
      <c r="E126" s="33"/>
      <c r="F126" s="159" t="s">
        <v>141</v>
      </c>
      <c r="G126" s="33"/>
      <c r="H126" s="33"/>
      <c r="I126" s="160"/>
      <c r="J126" s="33"/>
      <c r="K126" s="33"/>
      <c r="L126" s="34"/>
      <c r="M126" s="161"/>
      <c r="N126" s="162"/>
      <c r="O126" s="59"/>
      <c r="P126" s="59"/>
      <c r="Q126" s="59"/>
      <c r="R126" s="59"/>
      <c r="S126" s="59"/>
      <c r="T126" s="60"/>
      <c r="U126" s="33"/>
      <c r="V126" s="33"/>
      <c r="W126" s="33"/>
      <c r="X126" s="33"/>
      <c r="Y126" s="33"/>
      <c r="Z126" s="33"/>
      <c r="AA126" s="33"/>
      <c r="AB126" s="33"/>
      <c r="AC126" s="33"/>
      <c r="AD126" s="33"/>
      <c r="AE126" s="33"/>
      <c r="AT126" s="18" t="s">
        <v>136</v>
      </c>
      <c r="AU126" s="18" t="s">
        <v>87</v>
      </c>
    </row>
    <row r="127" spans="1:65" s="2" customFormat="1" ht="16.5" customHeight="1">
      <c r="A127" s="33"/>
      <c r="B127" s="144"/>
      <c r="C127" s="145" t="s">
        <v>142</v>
      </c>
      <c r="D127" s="145" t="s">
        <v>129</v>
      </c>
      <c r="E127" s="146" t="s">
        <v>143</v>
      </c>
      <c r="F127" s="147" t="s">
        <v>144</v>
      </c>
      <c r="G127" s="148" t="s">
        <v>132</v>
      </c>
      <c r="H127" s="149">
        <v>1</v>
      </c>
      <c r="I127" s="150"/>
      <c r="J127" s="151">
        <f>ROUND(I127*H127,2)</f>
        <v>0</v>
      </c>
      <c r="K127" s="147" t="s">
        <v>133</v>
      </c>
      <c r="L127" s="34"/>
      <c r="M127" s="152" t="s">
        <v>1</v>
      </c>
      <c r="N127" s="153" t="s">
        <v>42</v>
      </c>
      <c r="O127" s="59"/>
      <c r="P127" s="154">
        <f>O127*H127</f>
        <v>0</v>
      </c>
      <c r="Q127" s="154">
        <v>0</v>
      </c>
      <c r="R127" s="154">
        <f>Q127*H127</f>
        <v>0</v>
      </c>
      <c r="S127" s="154">
        <v>0</v>
      </c>
      <c r="T127" s="155">
        <f>S127*H127</f>
        <v>0</v>
      </c>
      <c r="U127" s="33"/>
      <c r="V127" s="33"/>
      <c r="W127" s="33"/>
      <c r="X127" s="33"/>
      <c r="Y127" s="33"/>
      <c r="Z127" s="33"/>
      <c r="AA127" s="33"/>
      <c r="AB127" s="33"/>
      <c r="AC127" s="33"/>
      <c r="AD127" s="33"/>
      <c r="AE127" s="33"/>
      <c r="AR127" s="156" t="s">
        <v>134</v>
      </c>
      <c r="AT127" s="156" t="s">
        <v>129</v>
      </c>
      <c r="AU127" s="156" t="s">
        <v>87</v>
      </c>
      <c r="AY127" s="18" t="s">
        <v>126</v>
      </c>
      <c r="BE127" s="157">
        <f>IF(N127="základní",J127,0)</f>
        <v>0</v>
      </c>
      <c r="BF127" s="157">
        <f>IF(N127="snížená",J127,0)</f>
        <v>0</v>
      </c>
      <c r="BG127" s="157">
        <f>IF(N127="zákl. přenesená",J127,0)</f>
        <v>0</v>
      </c>
      <c r="BH127" s="157">
        <f>IF(N127="sníž. přenesená",J127,0)</f>
        <v>0</v>
      </c>
      <c r="BI127" s="157">
        <f>IF(N127="nulová",J127,0)</f>
        <v>0</v>
      </c>
      <c r="BJ127" s="18" t="s">
        <v>85</v>
      </c>
      <c r="BK127" s="157">
        <f>ROUND(I127*H127,2)</f>
        <v>0</v>
      </c>
      <c r="BL127" s="18" t="s">
        <v>134</v>
      </c>
      <c r="BM127" s="156" t="s">
        <v>145</v>
      </c>
    </row>
    <row r="128" spans="1:65" s="2" customFormat="1" ht="16.5" customHeight="1">
      <c r="A128" s="33"/>
      <c r="B128" s="144"/>
      <c r="C128" s="145" t="s">
        <v>146</v>
      </c>
      <c r="D128" s="145" t="s">
        <v>129</v>
      </c>
      <c r="E128" s="146" t="s">
        <v>147</v>
      </c>
      <c r="F128" s="147" t="s">
        <v>148</v>
      </c>
      <c r="G128" s="148" t="s">
        <v>132</v>
      </c>
      <c r="H128" s="149">
        <v>1</v>
      </c>
      <c r="I128" s="150"/>
      <c r="J128" s="151">
        <f>ROUND(I128*H128,2)</f>
        <v>0</v>
      </c>
      <c r="K128" s="147" t="s">
        <v>133</v>
      </c>
      <c r="L128" s="34"/>
      <c r="M128" s="152" t="s">
        <v>1</v>
      </c>
      <c r="N128" s="153" t="s">
        <v>42</v>
      </c>
      <c r="O128" s="59"/>
      <c r="P128" s="154">
        <f>O128*H128</f>
        <v>0</v>
      </c>
      <c r="Q128" s="154">
        <v>0</v>
      </c>
      <c r="R128" s="154">
        <f>Q128*H128</f>
        <v>0</v>
      </c>
      <c r="S128" s="154">
        <v>0</v>
      </c>
      <c r="T128" s="155">
        <f>S128*H128</f>
        <v>0</v>
      </c>
      <c r="U128" s="33"/>
      <c r="V128" s="33"/>
      <c r="W128" s="33"/>
      <c r="X128" s="33"/>
      <c r="Y128" s="33"/>
      <c r="Z128" s="33"/>
      <c r="AA128" s="33"/>
      <c r="AB128" s="33"/>
      <c r="AC128" s="33"/>
      <c r="AD128" s="33"/>
      <c r="AE128" s="33"/>
      <c r="AR128" s="156" t="s">
        <v>134</v>
      </c>
      <c r="AT128" s="156" t="s">
        <v>129</v>
      </c>
      <c r="AU128" s="156" t="s">
        <v>87</v>
      </c>
      <c r="AY128" s="18" t="s">
        <v>126</v>
      </c>
      <c r="BE128" s="157">
        <f>IF(N128="základní",J128,0)</f>
        <v>0</v>
      </c>
      <c r="BF128" s="157">
        <f>IF(N128="snížená",J128,0)</f>
        <v>0</v>
      </c>
      <c r="BG128" s="157">
        <f>IF(N128="zákl. přenesená",J128,0)</f>
        <v>0</v>
      </c>
      <c r="BH128" s="157">
        <f>IF(N128="sníž. přenesená",J128,0)</f>
        <v>0</v>
      </c>
      <c r="BI128" s="157">
        <f>IF(N128="nulová",J128,0)</f>
        <v>0</v>
      </c>
      <c r="BJ128" s="18" t="s">
        <v>85</v>
      </c>
      <c r="BK128" s="157">
        <f>ROUND(I128*H128,2)</f>
        <v>0</v>
      </c>
      <c r="BL128" s="18" t="s">
        <v>134</v>
      </c>
      <c r="BM128" s="156" t="s">
        <v>149</v>
      </c>
    </row>
    <row r="129" spans="1:65" s="2" customFormat="1" ht="16.5" customHeight="1">
      <c r="A129" s="33"/>
      <c r="B129" s="144"/>
      <c r="C129" s="145" t="s">
        <v>125</v>
      </c>
      <c r="D129" s="145" t="s">
        <v>129</v>
      </c>
      <c r="E129" s="146" t="s">
        <v>150</v>
      </c>
      <c r="F129" s="147" t="s">
        <v>151</v>
      </c>
      <c r="G129" s="148" t="s">
        <v>132</v>
      </c>
      <c r="H129" s="149">
        <v>1</v>
      </c>
      <c r="I129" s="150"/>
      <c r="J129" s="151">
        <f>ROUND(I129*H129,2)</f>
        <v>0</v>
      </c>
      <c r="K129" s="147" t="s">
        <v>133</v>
      </c>
      <c r="L129" s="34"/>
      <c r="M129" s="152" t="s">
        <v>1</v>
      </c>
      <c r="N129" s="153" t="s">
        <v>42</v>
      </c>
      <c r="O129" s="59"/>
      <c r="P129" s="154">
        <f>O129*H129</f>
        <v>0</v>
      </c>
      <c r="Q129" s="154">
        <v>0</v>
      </c>
      <c r="R129" s="154">
        <f>Q129*H129</f>
        <v>0</v>
      </c>
      <c r="S129" s="154">
        <v>0</v>
      </c>
      <c r="T129" s="155">
        <f>S129*H129</f>
        <v>0</v>
      </c>
      <c r="U129" s="33"/>
      <c r="V129" s="33"/>
      <c r="W129" s="33"/>
      <c r="X129" s="33"/>
      <c r="Y129" s="33"/>
      <c r="Z129" s="33"/>
      <c r="AA129" s="33"/>
      <c r="AB129" s="33"/>
      <c r="AC129" s="33"/>
      <c r="AD129" s="33"/>
      <c r="AE129" s="33"/>
      <c r="AR129" s="156" t="s">
        <v>134</v>
      </c>
      <c r="AT129" s="156" t="s">
        <v>129</v>
      </c>
      <c r="AU129" s="156" t="s">
        <v>87</v>
      </c>
      <c r="AY129" s="18" t="s">
        <v>126</v>
      </c>
      <c r="BE129" s="157">
        <f>IF(N129="základní",J129,0)</f>
        <v>0</v>
      </c>
      <c r="BF129" s="157">
        <f>IF(N129="snížená",J129,0)</f>
        <v>0</v>
      </c>
      <c r="BG129" s="157">
        <f>IF(N129="zákl. přenesená",J129,0)</f>
        <v>0</v>
      </c>
      <c r="BH129" s="157">
        <f>IF(N129="sníž. přenesená",J129,0)</f>
        <v>0</v>
      </c>
      <c r="BI129" s="157">
        <f>IF(N129="nulová",J129,0)</f>
        <v>0</v>
      </c>
      <c r="BJ129" s="18" t="s">
        <v>85</v>
      </c>
      <c r="BK129" s="157">
        <f>ROUND(I129*H129,2)</f>
        <v>0</v>
      </c>
      <c r="BL129" s="18" t="s">
        <v>134</v>
      </c>
      <c r="BM129" s="156" t="s">
        <v>152</v>
      </c>
    </row>
    <row r="130" spans="1:65" s="2" customFormat="1" ht="29.25">
      <c r="A130" s="33"/>
      <c r="B130" s="34"/>
      <c r="C130" s="33"/>
      <c r="D130" s="158" t="s">
        <v>136</v>
      </c>
      <c r="E130" s="33"/>
      <c r="F130" s="159" t="s">
        <v>153</v>
      </c>
      <c r="G130" s="33"/>
      <c r="H130" s="33"/>
      <c r="I130" s="160"/>
      <c r="J130" s="33"/>
      <c r="K130" s="33"/>
      <c r="L130" s="34"/>
      <c r="M130" s="161"/>
      <c r="N130" s="162"/>
      <c r="O130" s="59"/>
      <c r="P130" s="59"/>
      <c r="Q130" s="59"/>
      <c r="R130" s="59"/>
      <c r="S130" s="59"/>
      <c r="T130" s="60"/>
      <c r="U130" s="33"/>
      <c r="V130" s="33"/>
      <c r="W130" s="33"/>
      <c r="X130" s="33"/>
      <c r="Y130" s="33"/>
      <c r="Z130" s="33"/>
      <c r="AA130" s="33"/>
      <c r="AB130" s="33"/>
      <c r="AC130" s="33"/>
      <c r="AD130" s="33"/>
      <c r="AE130" s="33"/>
      <c r="AT130" s="18" t="s">
        <v>136</v>
      </c>
      <c r="AU130" s="18" t="s">
        <v>87</v>
      </c>
    </row>
    <row r="131" spans="1:65" s="12" customFormat="1" ht="22.9" customHeight="1">
      <c r="B131" s="131"/>
      <c r="D131" s="132" t="s">
        <v>76</v>
      </c>
      <c r="E131" s="142" t="s">
        <v>154</v>
      </c>
      <c r="F131" s="142" t="s">
        <v>155</v>
      </c>
      <c r="I131" s="134"/>
      <c r="J131" s="143">
        <f>BK131</f>
        <v>0</v>
      </c>
      <c r="L131" s="131"/>
      <c r="M131" s="136"/>
      <c r="N131" s="137"/>
      <c r="O131" s="137"/>
      <c r="P131" s="138">
        <f>SUM(P132:P133)</f>
        <v>0</v>
      </c>
      <c r="Q131" s="137"/>
      <c r="R131" s="138">
        <f>SUM(R132:R133)</f>
        <v>0</v>
      </c>
      <c r="S131" s="137"/>
      <c r="T131" s="139">
        <f>SUM(T132:T133)</f>
        <v>0</v>
      </c>
      <c r="AR131" s="132" t="s">
        <v>125</v>
      </c>
      <c r="AT131" s="140" t="s">
        <v>76</v>
      </c>
      <c r="AU131" s="140" t="s">
        <v>85</v>
      </c>
      <c r="AY131" s="132" t="s">
        <v>126</v>
      </c>
      <c r="BK131" s="141">
        <f>SUM(BK132:BK133)</f>
        <v>0</v>
      </c>
    </row>
    <row r="132" spans="1:65" s="2" customFormat="1" ht="16.5" customHeight="1">
      <c r="A132" s="33"/>
      <c r="B132" s="144"/>
      <c r="C132" s="145" t="s">
        <v>156</v>
      </c>
      <c r="D132" s="145" t="s">
        <v>129</v>
      </c>
      <c r="E132" s="146" t="s">
        <v>157</v>
      </c>
      <c r="F132" s="147" t="s">
        <v>158</v>
      </c>
      <c r="G132" s="148" t="s">
        <v>132</v>
      </c>
      <c r="H132" s="149">
        <v>1</v>
      </c>
      <c r="I132" s="150"/>
      <c r="J132" s="151">
        <f>ROUND(I132*H132,2)</f>
        <v>0</v>
      </c>
      <c r="K132" s="147" t="s">
        <v>133</v>
      </c>
      <c r="L132" s="34"/>
      <c r="M132" s="152" t="s">
        <v>1</v>
      </c>
      <c r="N132" s="153" t="s">
        <v>42</v>
      </c>
      <c r="O132" s="59"/>
      <c r="P132" s="154">
        <f>O132*H132</f>
        <v>0</v>
      </c>
      <c r="Q132" s="154">
        <v>0</v>
      </c>
      <c r="R132" s="154">
        <f>Q132*H132</f>
        <v>0</v>
      </c>
      <c r="S132" s="154">
        <v>0</v>
      </c>
      <c r="T132" s="155">
        <f>S132*H132</f>
        <v>0</v>
      </c>
      <c r="U132" s="33"/>
      <c r="V132" s="33"/>
      <c r="W132" s="33"/>
      <c r="X132" s="33"/>
      <c r="Y132" s="33"/>
      <c r="Z132" s="33"/>
      <c r="AA132" s="33"/>
      <c r="AB132" s="33"/>
      <c r="AC132" s="33"/>
      <c r="AD132" s="33"/>
      <c r="AE132" s="33"/>
      <c r="AR132" s="156" t="s">
        <v>134</v>
      </c>
      <c r="AT132" s="156" t="s">
        <v>129</v>
      </c>
      <c r="AU132" s="156" t="s">
        <v>87</v>
      </c>
      <c r="AY132" s="18" t="s">
        <v>126</v>
      </c>
      <c r="BE132" s="157">
        <f>IF(N132="základní",J132,0)</f>
        <v>0</v>
      </c>
      <c r="BF132" s="157">
        <f>IF(N132="snížená",J132,0)</f>
        <v>0</v>
      </c>
      <c r="BG132" s="157">
        <f>IF(N132="zákl. přenesená",J132,0)</f>
        <v>0</v>
      </c>
      <c r="BH132" s="157">
        <f>IF(N132="sníž. přenesená",J132,0)</f>
        <v>0</v>
      </c>
      <c r="BI132" s="157">
        <f>IF(N132="nulová",J132,0)</f>
        <v>0</v>
      </c>
      <c r="BJ132" s="18" t="s">
        <v>85</v>
      </c>
      <c r="BK132" s="157">
        <f>ROUND(I132*H132,2)</f>
        <v>0</v>
      </c>
      <c r="BL132" s="18" t="s">
        <v>134</v>
      </c>
      <c r="BM132" s="156" t="s">
        <v>159</v>
      </c>
    </row>
    <row r="133" spans="1:65" s="2" customFormat="1" ht="19.5">
      <c r="A133" s="33"/>
      <c r="B133" s="34"/>
      <c r="C133" s="33"/>
      <c r="D133" s="158" t="s">
        <v>136</v>
      </c>
      <c r="E133" s="33"/>
      <c r="F133" s="159" t="s">
        <v>160</v>
      </c>
      <c r="G133" s="33"/>
      <c r="H133" s="33"/>
      <c r="I133" s="160"/>
      <c r="J133" s="33"/>
      <c r="K133" s="33"/>
      <c r="L133" s="34"/>
      <c r="M133" s="161"/>
      <c r="N133" s="162"/>
      <c r="O133" s="59"/>
      <c r="P133" s="59"/>
      <c r="Q133" s="59"/>
      <c r="R133" s="59"/>
      <c r="S133" s="59"/>
      <c r="T133" s="60"/>
      <c r="U133" s="33"/>
      <c r="V133" s="33"/>
      <c r="W133" s="33"/>
      <c r="X133" s="33"/>
      <c r="Y133" s="33"/>
      <c r="Z133" s="33"/>
      <c r="AA133" s="33"/>
      <c r="AB133" s="33"/>
      <c r="AC133" s="33"/>
      <c r="AD133" s="33"/>
      <c r="AE133" s="33"/>
      <c r="AT133" s="18" t="s">
        <v>136</v>
      </c>
      <c r="AU133" s="18" t="s">
        <v>87</v>
      </c>
    </row>
    <row r="134" spans="1:65" s="12" customFormat="1" ht="22.9" customHeight="1">
      <c r="B134" s="131"/>
      <c r="D134" s="132" t="s">
        <v>76</v>
      </c>
      <c r="E134" s="142" t="s">
        <v>161</v>
      </c>
      <c r="F134" s="142" t="s">
        <v>162</v>
      </c>
      <c r="I134" s="134"/>
      <c r="J134" s="143">
        <f>BK134</f>
        <v>0</v>
      </c>
      <c r="L134" s="131"/>
      <c r="M134" s="136"/>
      <c r="N134" s="137"/>
      <c r="O134" s="137"/>
      <c r="P134" s="138">
        <f>SUM(P135:P136)</f>
        <v>0</v>
      </c>
      <c r="Q134" s="137"/>
      <c r="R134" s="138">
        <f>SUM(R135:R136)</f>
        <v>0</v>
      </c>
      <c r="S134" s="137"/>
      <c r="T134" s="139">
        <f>SUM(T135:T136)</f>
        <v>0</v>
      </c>
      <c r="AR134" s="132" t="s">
        <v>125</v>
      </c>
      <c r="AT134" s="140" t="s">
        <v>76</v>
      </c>
      <c r="AU134" s="140" t="s">
        <v>85</v>
      </c>
      <c r="AY134" s="132" t="s">
        <v>126</v>
      </c>
      <c r="BK134" s="141">
        <f>SUM(BK135:BK136)</f>
        <v>0</v>
      </c>
    </row>
    <row r="135" spans="1:65" s="2" customFormat="1" ht="16.5" customHeight="1">
      <c r="A135" s="33"/>
      <c r="B135" s="144"/>
      <c r="C135" s="145" t="s">
        <v>163</v>
      </c>
      <c r="D135" s="145" t="s">
        <v>129</v>
      </c>
      <c r="E135" s="146" t="s">
        <v>164</v>
      </c>
      <c r="F135" s="147" t="s">
        <v>165</v>
      </c>
      <c r="G135" s="148" t="s">
        <v>132</v>
      </c>
      <c r="H135" s="149">
        <v>1</v>
      </c>
      <c r="I135" s="150"/>
      <c r="J135" s="151">
        <f>ROUND(I135*H135,2)</f>
        <v>0</v>
      </c>
      <c r="K135" s="147" t="s">
        <v>133</v>
      </c>
      <c r="L135" s="34"/>
      <c r="M135" s="152" t="s">
        <v>1</v>
      </c>
      <c r="N135" s="153" t="s">
        <v>42</v>
      </c>
      <c r="O135" s="59"/>
      <c r="P135" s="154">
        <f>O135*H135</f>
        <v>0</v>
      </c>
      <c r="Q135" s="154">
        <v>0</v>
      </c>
      <c r="R135" s="154">
        <f>Q135*H135</f>
        <v>0</v>
      </c>
      <c r="S135" s="154">
        <v>0</v>
      </c>
      <c r="T135" s="155">
        <f>S135*H135</f>
        <v>0</v>
      </c>
      <c r="U135" s="33"/>
      <c r="V135" s="33"/>
      <c r="W135" s="33"/>
      <c r="X135" s="33"/>
      <c r="Y135" s="33"/>
      <c r="Z135" s="33"/>
      <c r="AA135" s="33"/>
      <c r="AB135" s="33"/>
      <c r="AC135" s="33"/>
      <c r="AD135" s="33"/>
      <c r="AE135" s="33"/>
      <c r="AR135" s="156" t="s">
        <v>134</v>
      </c>
      <c r="AT135" s="156" t="s">
        <v>129</v>
      </c>
      <c r="AU135" s="156" t="s">
        <v>87</v>
      </c>
      <c r="AY135" s="18" t="s">
        <v>126</v>
      </c>
      <c r="BE135" s="157">
        <f>IF(N135="základní",J135,0)</f>
        <v>0</v>
      </c>
      <c r="BF135" s="157">
        <f>IF(N135="snížená",J135,0)</f>
        <v>0</v>
      </c>
      <c r="BG135" s="157">
        <f>IF(N135="zákl. přenesená",J135,0)</f>
        <v>0</v>
      </c>
      <c r="BH135" s="157">
        <f>IF(N135="sníž. přenesená",J135,0)</f>
        <v>0</v>
      </c>
      <c r="BI135" s="157">
        <f>IF(N135="nulová",J135,0)</f>
        <v>0</v>
      </c>
      <c r="BJ135" s="18" t="s">
        <v>85</v>
      </c>
      <c r="BK135" s="157">
        <f>ROUND(I135*H135,2)</f>
        <v>0</v>
      </c>
      <c r="BL135" s="18" t="s">
        <v>134</v>
      </c>
      <c r="BM135" s="156" t="s">
        <v>166</v>
      </c>
    </row>
    <row r="136" spans="1:65" s="2" customFormat="1" ht="19.5">
      <c r="A136" s="33"/>
      <c r="B136" s="34"/>
      <c r="C136" s="33"/>
      <c r="D136" s="158" t="s">
        <v>136</v>
      </c>
      <c r="E136" s="33"/>
      <c r="F136" s="159" t="s">
        <v>167</v>
      </c>
      <c r="G136" s="33"/>
      <c r="H136" s="33"/>
      <c r="I136" s="160"/>
      <c r="J136" s="33"/>
      <c r="K136" s="33"/>
      <c r="L136" s="34"/>
      <c r="M136" s="163"/>
      <c r="N136" s="164"/>
      <c r="O136" s="165"/>
      <c r="P136" s="165"/>
      <c r="Q136" s="165"/>
      <c r="R136" s="165"/>
      <c r="S136" s="165"/>
      <c r="T136" s="166"/>
      <c r="U136" s="33"/>
      <c r="V136" s="33"/>
      <c r="W136" s="33"/>
      <c r="X136" s="33"/>
      <c r="Y136" s="33"/>
      <c r="Z136" s="33"/>
      <c r="AA136" s="33"/>
      <c r="AB136" s="33"/>
      <c r="AC136" s="33"/>
      <c r="AD136" s="33"/>
      <c r="AE136" s="33"/>
      <c r="AT136" s="18" t="s">
        <v>136</v>
      </c>
      <c r="AU136" s="18" t="s">
        <v>87</v>
      </c>
    </row>
    <row r="137" spans="1:65" s="2" customFormat="1" ht="6.95" customHeight="1">
      <c r="A137" s="33"/>
      <c r="B137" s="48"/>
      <c r="C137" s="49"/>
      <c r="D137" s="49"/>
      <c r="E137" s="49"/>
      <c r="F137" s="49"/>
      <c r="G137" s="49"/>
      <c r="H137" s="49"/>
      <c r="I137" s="49"/>
      <c r="J137" s="49"/>
      <c r="K137" s="49"/>
      <c r="L137" s="34"/>
      <c r="M137" s="33"/>
      <c r="O137" s="33"/>
      <c r="P137" s="33"/>
      <c r="Q137" s="33"/>
      <c r="R137" s="33"/>
      <c r="S137" s="33"/>
      <c r="T137" s="33"/>
      <c r="U137" s="33"/>
      <c r="V137" s="33"/>
      <c r="W137" s="33"/>
      <c r="X137" s="33"/>
      <c r="Y137" s="33"/>
      <c r="Z137" s="33"/>
      <c r="AA137" s="33"/>
      <c r="AB137" s="33"/>
      <c r="AC137" s="33"/>
      <c r="AD137" s="33"/>
      <c r="AE137" s="33"/>
    </row>
  </sheetData>
  <autoFilter ref="C119:K136"/>
  <mergeCells count="9">
    <mergeCell ref="E87:H87"/>
    <mergeCell ref="E110:H110"/>
    <mergeCell ref="E112:H112"/>
    <mergeCell ref="L2:V2"/>
    <mergeCell ref="E7:H7"/>
    <mergeCell ref="E9:H9"/>
    <mergeCell ref="E18:H18"/>
    <mergeCell ref="E27:H27"/>
    <mergeCell ref="E85:H85"/>
  </mergeCells>
  <pageMargins left="0.59055118110236227" right="0.39370078740157483" top="0.59055118110236227" bottom="0.59055118110236227" header="0" footer="0"/>
  <pageSetup paperSize="9" scale="74"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2:BM1117"/>
  <sheetViews>
    <sheetView showGridLines="0" tabSelected="1" topLeftCell="A587" workbookViewId="0">
      <selection activeCell="I614" sqref="I61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1.66406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2" t="s">
        <v>5</v>
      </c>
      <c r="M2" s="213"/>
      <c r="N2" s="213"/>
      <c r="O2" s="213"/>
      <c r="P2" s="213"/>
      <c r="Q2" s="213"/>
      <c r="R2" s="213"/>
      <c r="S2" s="213"/>
      <c r="T2" s="213"/>
      <c r="U2" s="213"/>
      <c r="V2" s="213"/>
      <c r="AT2" s="18" t="s">
        <v>91</v>
      </c>
    </row>
    <row r="3" spans="1:46" s="1" customFormat="1" ht="6.95" customHeight="1">
      <c r="B3" s="19"/>
      <c r="C3" s="20"/>
      <c r="D3" s="20"/>
      <c r="E3" s="20"/>
      <c r="F3" s="20"/>
      <c r="G3" s="20"/>
      <c r="H3" s="20"/>
      <c r="I3" s="20"/>
      <c r="J3" s="20"/>
      <c r="K3" s="20"/>
      <c r="L3" s="21"/>
      <c r="AT3" s="18" t="s">
        <v>87</v>
      </c>
    </row>
    <row r="4" spans="1:46" s="1" customFormat="1" ht="24.95" customHeight="1">
      <c r="B4" s="21"/>
      <c r="D4" s="22" t="s">
        <v>98</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52" t="str">
        <f>'Rekapitulace stavby'!K6</f>
        <v>VOŠ a SŠ stavební Vysoké Mýto, areál Kpt. Poplera</v>
      </c>
      <c r="F7" s="253"/>
      <c r="G7" s="253"/>
      <c r="H7" s="253"/>
      <c r="L7" s="21"/>
    </row>
    <row r="8" spans="1:46" s="2" customFormat="1" ht="12" customHeight="1">
      <c r="A8" s="33"/>
      <c r="B8" s="34"/>
      <c r="C8" s="33"/>
      <c r="D8" s="28" t="s">
        <v>99</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34" t="s">
        <v>168</v>
      </c>
      <c r="F9" s="251"/>
      <c r="G9" s="251"/>
      <c r="H9" s="251"/>
      <c r="I9" s="33"/>
      <c r="J9" s="33"/>
      <c r="K9" s="33"/>
      <c r="L9" s="43"/>
      <c r="S9" s="33"/>
      <c r="T9" s="33"/>
      <c r="U9" s="33"/>
      <c r="V9" s="33"/>
      <c r="W9" s="33"/>
      <c r="X9" s="33"/>
      <c r="Y9" s="33"/>
      <c r="Z9" s="33"/>
      <c r="AA9" s="33"/>
      <c r="AB9" s="33"/>
      <c r="AC9" s="33"/>
      <c r="AD9" s="33"/>
      <c r="AE9" s="33"/>
    </row>
    <row r="10" spans="1:46" s="2" customFormat="1">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9. 2. 2022</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24</v>
      </c>
      <c r="E14" s="33"/>
      <c r="F14" s="33"/>
      <c r="G14" s="33"/>
      <c r="H14" s="33"/>
      <c r="I14" s="28" t="s">
        <v>25</v>
      </c>
      <c r="J14" s="26" t="s">
        <v>1</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
        <v>26</v>
      </c>
      <c r="F15" s="33"/>
      <c r="G15" s="33"/>
      <c r="H15" s="33"/>
      <c r="I15" s="28" t="s">
        <v>27</v>
      </c>
      <c r="J15" s="26" t="s">
        <v>1</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28</v>
      </c>
      <c r="E17" s="33"/>
      <c r="F17" s="33"/>
      <c r="G17" s="33"/>
      <c r="H17" s="33"/>
      <c r="I17" s="28" t="s">
        <v>25</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54" t="str">
        <f>'Rekapitulace stavby'!E14</f>
        <v>Vyplň údaj</v>
      </c>
      <c r="F18" s="224"/>
      <c r="G18" s="224"/>
      <c r="H18" s="224"/>
      <c r="I18" s="28" t="s">
        <v>27</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30</v>
      </c>
      <c r="E20" s="33"/>
      <c r="F20" s="33"/>
      <c r="G20" s="33"/>
      <c r="H20" s="33"/>
      <c r="I20" s="28" t="s">
        <v>25</v>
      </c>
      <c r="J20" s="26" t="s">
        <v>1</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
        <v>31</v>
      </c>
      <c r="F21" s="33"/>
      <c r="G21" s="33"/>
      <c r="H21" s="33"/>
      <c r="I21" s="28" t="s">
        <v>27</v>
      </c>
      <c r="J21" s="26" t="s">
        <v>1</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33</v>
      </c>
      <c r="E23" s="33"/>
      <c r="F23" s="33"/>
      <c r="G23" s="33"/>
      <c r="H23" s="33"/>
      <c r="I23" s="28" t="s">
        <v>25</v>
      </c>
      <c r="J23" s="26" t="s">
        <v>1</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
        <v>34</v>
      </c>
      <c r="F24" s="33"/>
      <c r="G24" s="33"/>
      <c r="H24" s="33"/>
      <c r="I24" s="28" t="s">
        <v>27</v>
      </c>
      <c r="J24" s="26" t="s">
        <v>1</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35</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28" t="s">
        <v>1</v>
      </c>
      <c r="F27" s="228"/>
      <c r="G27" s="228"/>
      <c r="H27" s="228"/>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37</v>
      </c>
      <c r="E30" s="33"/>
      <c r="F30" s="33"/>
      <c r="G30" s="33"/>
      <c r="H30" s="33"/>
      <c r="I30" s="33"/>
      <c r="J30" s="72">
        <f>ROUND(J148,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39</v>
      </c>
      <c r="G32" s="33"/>
      <c r="H32" s="33"/>
      <c r="I32" s="37" t="s">
        <v>38</v>
      </c>
      <c r="J32" s="37" t="s">
        <v>40</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41</v>
      </c>
      <c r="E33" s="28" t="s">
        <v>42</v>
      </c>
      <c r="F33" s="100">
        <f>ROUND((SUM(BE148:BE1116)),  2)</f>
        <v>0</v>
      </c>
      <c r="G33" s="33"/>
      <c r="H33" s="33"/>
      <c r="I33" s="101">
        <v>0.21</v>
      </c>
      <c r="J33" s="100">
        <f>ROUND(((SUM(BE148:BE1116))*I33),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43</v>
      </c>
      <c r="F34" s="100">
        <f>ROUND((SUM(BF148:BF1116)),  2)</f>
        <v>0</v>
      </c>
      <c r="G34" s="33"/>
      <c r="H34" s="33"/>
      <c r="I34" s="101">
        <v>0.15</v>
      </c>
      <c r="J34" s="100">
        <f>ROUND(((SUM(BF148:BF1116))*I34),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44</v>
      </c>
      <c r="F35" s="100">
        <f>ROUND((SUM(BG148:BG1116)),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45</v>
      </c>
      <c r="F36" s="100">
        <f>ROUND((SUM(BH148:BH1116)),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46</v>
      </c>
      <c r="F37" s="100">
        <f>ROUND((SUM(BI148:BI1116)),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47</v>
      </c>
      <c r="E39" s="61"/>
      <c r="F39" s="61"/>
      <c r="G39" s="104" t="s">
        <v>48</v>
      </c>
      <c r="H39" s="105" t="s">
        <v>49</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50</v>
      </c>
      <c r="E50" s="45"/>
      <c r="F50" s="45"/>
      <c r="G50" s="44" t="s">
        <v>51</v>
      </c>
      <c r="H50" s="45"/>
      <c r="I50" s="45"/>
      <c r="J50" s="45"/>
      <c r="K50" s="45"/>
      <c r="L50" s="43"/>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3"/>
      <c r="B61" s="34"/>
      <c r="C61" s="33"/>
      <c r="D61" s="46" t="s">
        <v>52</v>
      </c>
      <c r="E61" s="36"/>
      <c r="F61" s="108" t="s">
        <v>53</v>
      </c>
      <c r="G61" s="46" t="s">
        <v>52</v>
      </c>
      <c r="H61" s="36"/>
      <c r="I61" s="36"/>
      <c r="J61" s="109" t="s">
        <v>53</v>
      </c>
      <c r="K61" s="36"/>
      <c r="L61" s="43"/>
      <c r="S61" s="33"/>
      <c r="T61" s="33"/>
      <c r="U61" s="33"/>
      <c r="V61" s="33"/>
      <c r="W61" s="33"/>
      <c r="X61" s="33"/>
      <c r="Y61" s="33"/>
      <c r="Z61" s="33"/>
      <c r="AA61" s="33"/>
      <c r="AB61" s="33"/>
      <c r="AC61" s="33"/>
      <c r="AD61" s="33"/>
      <c r="AE61" s="33"/>
    </row>
    <row r="62" spans="1:31">
      <c r="B62" s="21"/>
      <c r="L62" s="21"/>
    </row>
    <row r="63" spans="1:31">
      <c r="B63" s="21"/>
      <c r="L63" s="21"/>
    </row>
    <row r="64" spans="1:31">
      <c r="B64" s="21"/>
      <c r="L64" s="21"/>
    </row>
    <row r="65" spans="1:31" s="2" customFormat="1" ht="12.75">
      <c r="A65" s="33"/>
      <c r="B65" s="34"/>
      <c r="C65" s="33"/>
      <c r="D65" s="44" t="s">
        <v>54</v>
      </c>
      <c r="E65" s="47"/>
      <c r="F65" s="47"/>
      <c r="G65" s="44" t="s">
        <v>55</v>
      </c>
      <c r="H65" s="47"/>
      <c r="I65" s="47"/>
      <c r="J65" s="47"/>
      <c r="K65" s="47"/>
      <c r="L65" s="43"/>
      <c r="S65" s="33"/>
      <c r="T65" s="33"/>
      <c r="U65" s="33"/>
      <c r="V65" s="33"/>
      <c r="W65" s="33"/>
      <c r="X65" s="33"/>
      <c r="Y65" s="33"/>
      <c r="Z65" s="33"/>
      <c r="AA65" s="33"/>
      <c r="AB65" s="33"/>
      <c r="AC65" s="33"/>
      <c r="AD65" s="33"/>
      <c r="AE65" s="33"/>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3"/>
      <c r="B76" s="34"/>
      <c r="C76" s="33"/>
      <c r="D76" s="46" t="s">
        <v>52</v>
      </c>
      <c r="E76" s="36"/>
      <c r="F76" s="108" t="s">
        <v>53</v>
      </c>
      <c r="G76" s="46" t="s">
        <v>52</v>
      </c>
      <c r="H76" s="36"/>
      <c r="I76" s="36"/>
      <c r="J76" s="109" t="s">
        <v>53</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customHeight="1">
      <c r="A82" s="33"/>
      <c r="B82" s="34"/>
      <c r="C82" s="22" t="s">
        <v>101</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customHeight="1">
      <c r="A85" s="33"/>
      <c r="B85" s="34"/>
      <c r="C85" s="33"/>
      <c r="D85" s="33"/>
      <c r="E85" s="252" t="str">
        <f>E7</f>
        <v>VOŠ a SŠ stavební Vysoké Mýto, areál Kpt. Poplera</v>
      </c>
      <c r="F85" s="253"/>
      <c r="G85" s="253"/>
      <c r="H85" s="253"/>
      <c r="I85" s="33"/>
      <c r="J85" s="33"/>
      <c r="K85" s="33"/>
      <c r="L85" s="43"/>
      <c r="S85" s="33"/>
      <c r="T85" s="33"/>
      <c r="U85" s="33"/>
      <c r="V85" s="33"/>
      <c r="W85" s="33"/>
      <c r="X85" s="33"/>
      <c r="Y85" s="33"/>
      <c r="Z85" s="33"/>
      <c r="AA85" s="33"/>
      <c r="AB85" s="33"/>
      <c r="AC85" s="33"/>
      <c r="AD85" s="33"/>
      <c r="AE85" s="33"/>
    </row>
    <row r="86" spans="1:47" s="2" customFormat="1" ht="12" customHeight="1">
      <c r="A86" s="33"/>
      <c r="B86" s="34"/>
      <c r="C86" s="28" t="s">
        <v>99</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customHeight="1">
      <c r="A87" s="33"/>
      <c r="B87" s="34"/>
      <c r="C87" s="33"/>
      <c r="D87" s="33"/>
      <c r="E87" s="234" t="str">
        <f>E9</f>
        <v>01 - SO 01 - Rekonstrukce objektu č.6</v>
      </c>
      <c r="F87" s="251"/>
      <c r="G87" s="251"/>
      <c r="H87" s="251"/>
      <c r="I87" s="33"/>
      <c r="J87" s="33"/>
      <c r="K87" s="33"/>
      <c r="L87" s="43"/>
      <c r="S87" s="33"/>
      <c r="T87" s="33"/>
      <c r="U87" s="33"/>
      <c r="V87" s="33"/>
      <c r="W87" s="33"/>
      <c r="X87" s="33"/>
      <c r="Y87" s="33"/>
      <c r="Z87" s="33"/>
      <c r="AA87" s="33"/>
      <c r="AB87" s="33"/>
      <c r="AC87" s="33"/>
      <c r="AD87" s="33"/>
      <c r="AE87" s="33"/>
    </row>
    <row r="88" spans="1:47" s="2" customFormat="1" ht="6.95"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customHeight="1">
      <c r="A89" s="33"/>
      <c r="B89" s="34"/>
      <c r="C89" s="28" t="s">
        <v>20</v>
      </c>
      <c r="D89" s="33"/>
      <c r="E89" s="33"/>
      <c r="F89" s="26" t="str">
        <f>F12</f>
        <v>Vysoké Mýto</v>
      </c>
      <c r="G89" s="33"/>
      <c r="H89" s="33"/>
      <c r="I89" s="28" t="s">
        <v>22</v>
      </c>
      <c r="J89" s="56" t="str">
        <f>IF(J12="","",J12)</f>
        <v>9. 2. 2022</v>
      </c>
      <c r="K89" s="33"/>
      <c r="L89" s="43"/>
      <c r="S89" s="33"/>
      <c r="T89" s="33"/>
      <c r="U89" s="33"/>
      <c r="V89" s="33"/>
      <c r="W89" s="33"/>
      <c r="X89" s="33"/>
      <c r="Y89" s="33"/>
      <c r="Z89" s="33"/>
      <c r="AA89" s="33"/>
      <c r="AB89" s="33"/>
      <c r="AC89" s="33"/>
      <c r="AD89" s="33"/>
      <c r="AE89" s="33"/>
    </row>
    <row r="90" spans="1:47" s="2" customFormat="1" ht="6.95"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25.7" customHeight="1">
      <c r="A91" s="33"/>
      <c r="B91" s="34"/>
      <c r="C91" s="28" t="s">
        <v>24</v>
      </c>
      <c r="D91" s="33"/>
      <c r="E91" s="33"/>
      <c r="F91" s="26" t="str">
        <f>E15</f>
        <v>Pardubický kraj</v>
      </c>
      <c r="G91" s="33"/>
      <c r="H91" s="33"/>
      <c r="I91" s="28" t="s">
        <v>30</v>
      </c>
      <c r="J91" s="31" t="str">
        <f>E21</f>
        <v xml:space="preserve">Družstvo Stavoprojekt, Pardubice </v>
      </c>
      <c r="K91" s="33"/>
      <c r="L91" s="43"/>
      <c r="S91" s="33"/>
      <c r="T91" s="33"/>
      <c r="U91" s="33"/>
      <c r="V91" s="33"/>
      <c r="W91" s="33"/>
      <c r="X91" s="33"/>
      <c r="Y91" s="33"/>
      <c r="Z91" s="33"/>
      <c r="AA91" s="33"/>
      <c r="AB91" s="33"/>
      <c r="AC91" s="33"/>
      <c r="AD91" s="33"/>
      <c r="AE91" s="33"/>
    </row>
    <row r="92" spans="1:47" s="2" customFormat="1" ht="15.2" customHeight="1">
      <c r="A92" s="33"/>
      <c r="B92" s="34"/>
      <c r="C92" s="28" t="s">
        <v>28</v>
      </c>
      <c r="D92" s="33"/>
      <c r="E92" s="33"/>
      <c r="F92" s="26" t="str">
        <f>IF(E18="","",E18)</f>
        <v>Vyplň údaj</v>
      </c>
      <c r="G92" s="33"/>
      <c r="H92" s="33"/>
      <c r="I92" s="28" t="s">
        <v>33</v>
      </c>
      <c r="J92" s="31" t="str">
        <f>E24</f>
        <v>A. Vojtěch</v>
      </c>
      <c r="K92" s="33"/>
      <c r="L92" s="43"/>
      <c r="S92" s="33"/>
      <c r="T92" s="33"/>
      <c r="U92" s="33"/>
      <c r="V92" s="33"/>
      <c r="W92" s="33"/>
      <c r="X92" s="33"/>
      <c r="Y92" s="33"/>
      <c r="Z92" s="33"/>
      <c r="AA92" s="33"/>
      <c r="AB92" s="33"/>
      <c r="AC92" s="33"/>
      <c r="AD92" s="33"/>
      <c r="AE92" s="33"/>
    </row>
    <row r="93" spans="1:47" s="2" customFormat="1" ht="10.35"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customHeight="1">
      <c r="A94" s="33"/>
      <c r="B94" s="34"/>
      <c r="C94" s="110" t="s">
        <v>102</v>
      </c>
      <c r="D94" s="102"/>
      <c r="E94" s="102"/>
      <c r="F94" s="102"/>
      <c r="G94" s="102"/>
      <c r="H94" s="102"/>
      <c r="I94" s="102"/>
      <c r="J94" s="111" t="s">
        <v>103</v>
      </c>
      <c r="K94" s="102"/>
      <c r="L94" s="43"/>
      <c r="S94" s="33"/>
      <c r="T94" s="33"/>
      <c r="U94" s="33"/>
      <c r="V94" s="33"/>
      <c r="W94" s="33"/>
      <c r="X94" s="33"/>
      <c r="Y94" s="33"/>
      <c r="Z94" s="33"/>
      <c r="AA94" s="33"/>
      <c r="AB94" s="33"/>
      <c r="AC94" s="33"/>
      <c r="AD94" s="33"/>
      <c r="AE94" s="33"/>
    </row>
    <row r="95" spans="1:47" s="2" customFormat="1" ht="10.35"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customHeight="1">
      <c r="A96" s="33"/>
      <c r="B96" s="34"/>
      <c r="C96" s="112" t="s">
        <v>104</v>
      </c>
      <c r="D96" s="33"/>
      <c r="E96" s="33"/>
      <c r="F96" s="33"/>
      <c r="G96" s="33"/>
      <c r="H96" s="33"/>
      <c r="I96" s="33"/>
      <c r="J96" s="72">
        <f>J148</f>
        <v>0</v>
      </c>
      <c r="K96" s="33"/>
      <c r="L96" s="43"/>
      <c r="S96" s="33"/>
      <c r="T96" s="33"/>
      <c r="U96" s="33"/>
      <c r="V96" s="33"/>
      <c r="W96" s="33"/>
      <c r="X96" s="33"/>
      <c r="Y96" s="33"/>
      <c r="Z96" s="33"/>
      <c r="AA96" s="33"/>
      <c r="AB96" s="33"/>
      <c r="AC96" s="33"/>
      <c r="AD96" s="33"/>
      <c r="AE96" s="33"/>
      <c r="AU96" s="18" t="s">
        <v>105</v>
      </c>
    </row>
    <row r="97" spans="2:12" s="9" customFormat="1" ht="24.95" customHeight="1">
      <c r="B97" s="113"/>
      <c r="D97" s="114" t="s">
        <v>169</v>
      </c>
      <c r="E97" s="115"/>
      <c r="F97" s="115"/>
      <c r="G97" s="115"/>
      <c r="H97" s="115"/>
      <c r="I97" s="115"/>
      <c r="J97" s="116">
        <f>J149</f>
        <v>0</v>
      </c>
      <c r="L97" s="113"/>
    </row>
    <row r="98" spans="2:12" s="10" customFormat="1" ht="19.899999999999999" customHeight="1">
      <c r="B98" s="117"/>
      <c r="D98" s="118" t="s">
        <v>170</v>
      </c>
      <c r="E98" s="119"/>
      <c r="F98" s="119"/>
      <c r="G98" s="119"/>
      <c r="H98" s="119"/>
      <c r="I98" s="119"/>
      <c r="J98" s="120">
        <f>J150</f>
        <v>0</v>
      </c>
      <c r="L98" s="117"/>
    </row>
    <row r="99" spans="2:12" s="10" customFormat="1" ht="19.899999999999999" customHeight="1">
      <c r="B99" s="117"/>
      <c r="D99" s="118" t="s">
        <v>171</v>
      </c>
      <c r="E99" s="119"/>
      <c r="F99" s="119"/>
      <c r="G99" s="119"/>
      <c r="H99" s="119"/>
      <c r="I99" s="119"/>
      <c r="J99" s="120">
        <f>J163</f>
        <v>0</v>
      </c>
      <c r="L99" s="117"/>
    </row>
    <row r="100" spans="2:12" s="10" customFormat="1" ht="19.899999999999999" customHeight="1">
      <c r="B100" s="117"/>
      <c r="D100" s="118" t="s">
        <v>172</v>
      </c>
      <c r="E100" s="119"/>
      <c r="F100" s="119"/>
      <c r="G100" s="119"/>
      <c r="H100" s="119"/>
      <c r="I100" s="119"/>
      <c r="J100" s="120">
        <f>J240</f>
        <v>0</v>
      </c>
      <c r="L100" s="117"/>
    </row>
    <row r="101" spans="2:12" s="10" customFormat="1" ht="19.899999999999999" customHeight="1">
      <c r="B101" s="117"/>
      <c r="D101" s="118" t="s">
        <v>173</v>
      </c>
      <c r="E101" s="119"/>
      <c r="F101" s="119"/>
      <c r="G101" s="119"/>
      <c r="H101" s="119"/>
      <c r="I101" s="119"/>
      <c r="J101" s="120">
        <f>J262</f>
        <v>0</v>
      </c>
      <c r="L101" s="117"/>
    </row>
    <row r="102" spans="2:12" s="10" customFormat="1" ht="19.899999999999999" customHeight="1">
      <c r="B102" s="117"/>
      <c r="D102" s="118" t="s">
        <v>174</v>
      </c>
      <c r="E102" s="119"/>
      <c r="F102" s="119"/>
      <c r="G102" s="119"/>
      <c r="H102" s="119"/>
      <c r="I102" s="119"/>
      <c r="J102" s="120">
        <f>J273</f>
        <v>0</v>
      </c>
      <c r="L102" s="117"/>
    </row>
    <row r="103" spans="2:12" s="10" customFormat="1" ht="19.899999999999999" customHeight="1">
      <c r="B103" s="117"/>
      <c r="D103" s="118" t="s">
        <v>175</v>
      </c>
      <c r="E103" s="119"/>
      <c r="F103" s="119"/>
      <c r="G103" s="119"/>
      <c r="H103" s="119"/>
      <c r="I103" s="119"/>
      <c r="J103" s="120">
        <f>J311</f>
        <v>0</v>
      </c>
      <c r="L103" s="117"/>
    </row>
    <row r="104" spans="2:12" s="10" customFormat="1" ht="19.899999999999999" customHeight="1">
      <c r="B104" s="117"/>
      <c r="D104" s="118" t="s">
        <v>176</v>
      </c>
      <c r="E104" s="119"/>
      <c r="F104" s="119"/>
      <c r="G104" s="119"/>
      <c r="H104" s="119"/>
      <c r="I104" s="119"/>
      <c r="J104" s="120">
        <f>J360</f>
        <v>0</v>
      </c>
      <c r="L104" s="117"/>
    </row>
    <row r="105" spans="2:12" s="10" customFormat="1" ht="19.899999999999999" customHeight="1">
      <c r="B105" s="117"/>
      <c r="D105" s="118" t="s">
        <v>177</v>
      </c>
      <c r="E105" s="119"/>
      <c r="F105" s="119"/>
      <c r="G105" s="119"/>
      <c r="H105" s="119"/>
      <c r="I105" s="119"/>
      <c r="J105" s="120">
        <f>J397</f>
        <v>0</v>
      </c>
      <c r="L105" s="117"/>
    </row>
    <row r="106" spans="2:12" s="10" customFormat="1" ht="19.899999999999999" customHeight="1">
      <c r="B106" s="117"/>
      <c r="D106" s="118" t="s">
        <v>178</v>
      </c>
      <c r="E106" s="119"/>
      <c r="F106" s="119"/>
      <c r="G106" s="119"/>
      <c r="H106" s="119"/>
      <c r="I106" s="119"/>
      <c r="J106" s="120">
        <f>J418</f>
        <v>0</v>
      </c>
      <c r="L106" s="117"/>
    </row>
    <row r="107" spans="2:12" s="10" customFormat="1" ht="19.899999999999999" customHeight="1">
      <c r="B107" s="117"/>
      <c r="D107" s="118" t="s">
        <v>179</v>
      </c>
      <c r="E107" s="119"/>
      <c r="F107" s="119"/>
      <c r="G107" s="119"/>
      <c r="H107" s="119"/>
      <c r="I107" s="119"/>
      <c r="J107" s="120">
        <f>J435</f>
        <v>0</v>
      </c>
      <c r="L107" s="117"/>
    </row>
    <row r="108" spans="2:12" s="10" customFormat="1" ht="19.899999999999999" customHeight="1">
      <c r="B108" s="117"/>
      <c r="D108" s="118" t="s">
        <v>180</v>
      </c>
      <c r="E108" s="119"/>
      <c r="F108" s="119"/>
      <c r="G108" s="119"/>
      <c r="H108" s="119"/>
      <c r="I108" s="119"/>
      <c r="J108" s="120">
        <f>J495</f>
        <v>0</v>
      </c>
      <c r="L108" s="117"/>
    </row>
    <row r="109" spans="2:12" s="10" customFormat="1" ht="19.899999999999999" customHeight="1">
      <c r="B109" s="117"/>
      <c r="D109" s="118" t="s">
        <v>181</v>
      </c>
      <c r="E109" s="119"/>
      <c r="F109" s="119"/>
      <c r="G109" s="119"/>
      <c r="H109" s="119"/>
      <c r="I109" s="119"/>
      <c r="J109" s="120">
        <f>J504</f>
        <v>0</v>
      </c>
      <c r="L109" s="117"/>
    </row>
    <row r="110" spans="2:12" s="9" customFormat="1" ht="24.95" customHeight="1">
      <c r="B110" s="113"/>
      <c r="D110" s="114" t="s">
        <v>182</v>
      </c>
      <c r="E110" s="115"/>
      <c r="F110" s="115"/>
      <c r="G110" s="115"/>
      <c r="H110" s="115"/>
      <c r="I110" s="115"/>
      <c r="J110" s="116">
        <f>J506</f>
        <v>0</v>
      </c>
      <c r="L110" s="113"/>
    </row>
    <row r="111" spans="2:12" s="10" customFormat="1" ht="19.899999999999999" customHeight="1">
      <c r="B111" s="117"/>
      <c r="D111" s="118" t="s">
        <v>183</v>
      </c>
      <c r="E111" s="119"/>
      <c r="F111" s="119"/>
      <c r="G111" s="119"/>
      <c r="H111" s="119"/>
      <c r="I111" s="119"/>
      <c r="J111" s="120">
        <f>J507</f>
        <v>0</v>
      </c>
      <c r="L111" s="117"/>
    </row>
    <row r="112" spans="2:12" s="10" customFormat="1" ht="19.899999999999999" customHeight="1">
      <c r="B112" s="117"/>
      <c r="D112" s="118" t="s">
        <v>184</v>
      </c>
      <c r="E112" s="119"/>
      <c r="F112" s="119"/>
      <c r="G112" s="119"/>
      <c r="H112" s="119"/>
      <c r="I112" s="119"/>
      <c r="J112" s="120">
        <f>J527</f>
        <v>0</v>
      </c>
      <c r="L112" s="117"/>
    </row>
    <row r="113" spans="2:12" s="10" customFormat="1" ht="19.899999999999999" customHeight="1">
      <c r="B113" s="117"/>
      <c r="D113" s="118" t="s">
        <v>185</v>
      </c>
      <c r="E113" s="119"/>
      <c r="F113" s="119"/>
      <c r="G113" s="119"/>
      <c r="H113" s="119"/>
      <c r="I113" s="119"/>
      <c r="J113" s="120">
        <f>J544</f>
        <v>0</v>
      </c>
      <c r="L113" s="117"/>
    </row>
    <row r="114" spans="2:12" s="10" customFormat="1" ht="19.899999999999999" customHeight="1">
      <c r="B114" s="117"/>
      <c r="D114" s="118" t="s">
        <v>186</v>
      </c>
      <c r="E114" s="119"/>
      <c r="F114" s="119"/>
      <c r="G114" s="119"/>
      <c r="H114" s="119"/>
      <c r="I114" s="119"/>
      <c r="J114" s="120">
        <f>J570</f>
        <v>0</v>
      </c>
      <c r="L114" s="117"/>
    </row>
    <row r="115" spans="2:12" s="10" customFormat="1" ht="19.899999999999999" customHeight="1">
      <c r="B115" s="117"/>
      <c r="D115" s="118" t="s">
        <v>187</v>
      </c>
      <c r="E115" s="119"/>
      <c r="F115" s="119"/>
      <c r="G115" s="119"/>
      <c r="H115" s="119"/>
      <c r="I115" s="119"/>
      <c r="J115" s="120">
        <f>J572</f>
        <v>0</v>
      </c>
      <c r="L115" s="117"/>
    </row>
    <row r="116" spans="2:12" s="10" customFormat="1" ht="19.899999999999999" customHeight="1">
      <c r="B116" s="117"/>
      <c r="D116" s="118" t="s">
        <v>188</v>
      </c>
      <c r="E116" s="119"/>
      <c r="F116" s="119"/>
      <c r="G116" s="119"/>
      <c r="H116" s="119"/>
      <c r="I116" s="119"/>
      <c r="J116" s="120">
        <f>J574</f>
        <v>0</v>
      </c>
      <c r="L116" s="117"/>
    </row>
    <row r="117" spans="2:12" s="10" customFormat="1" ht="19.899999999999999" customHeight="1">
      <c r="B117" s="117"/>
      <c r="D117" s="118" t="s">
        <v>189</v>
      </c>
      <c r="E117" s="119"/>
      <c r="F117" s="119"/>
      <c r="G117" s="119"/>
      <c r="H117" s="119"/>
      <c r="I117" s="119"/>
      <c r="J117" s="120">
        <f>J576</f>
        <v>0</v>
      </c>
      <c r="L117" s="117"/>
    </row>
    <row r="118" spans="2:12" s="10" customFormat="1" ht="19.899999999999999" customHeight="1">
      <c r="B118" s="117"/>
      <c r="D118" s="118" t="s">
        <v>190</v>
      </c>
      <c r="E118" s="119"/>
      <c r="F118" s="119"/>
      <c r="G118" s="119"/>
      <c r="H118" s="119"/>
      <c r="I118" s="119"/>
      <c r="J118" s="120">
        <f>J578</f>
        <v>0</v>
      </c>
      <c r="L118" s="117"/>
    </row>
    <row r="119" spans="2:12" s="10" customFormat="1" ht="19.899999999999999" customHeight="1">
      <c r="B119" s="117"/>
      <c r="D119" s="118" t="s">
        <v>191</v>
      </c>
      <c r="E119" s="119"/>
      <c r="F119" s="119"/>
      <c r="G119" s="119"/>
      <c r="H119" s="119"/>
      <c r="I119" s="119"/>
      <c r="J119" s="120">
        <f>J580</f>
        <v>0</v>
      </c>
      <c r="L119" s="117"/>
    </row>
    <row r="120" spans="2:12" s="10" customFormat="1" ht="19.899999999999999" customHeight="1">
      <c r="B120" s="117"/>
      <c r="D120" s="118" t="s">
        <v>192</v>
      </c>
      <c r="E120" s="119"/>
      <c r="F120" s="119"/>
      <c r="G120" s="119"/>
      <c r="H120" s="119"/>
      <c r="I120" s="119"/>
      <c r="J120" s="120">
        <f>J596</f>
        <v>0</v>
      </c>
      <c r="L120" s="117"/>
    </row>
    <row r="121" spans="2:12" s="10" customFormat="1" ht="19.899999999999999" customHeight="1">
      <c r="B121" s="117"/>
      <c r="D121" s="118" t="s">
        <v>193</v>
      </c>
      <c r="E121" s="119"/>
      <c r="F121" s="119"/>
      <c r="G121" s="119"/>
      <c r="H121" s="119"/>
      <c r="I121" s="119"/>
      <c r="J121" s="120">
        <f>J629</f>
        <v>0</v>
      </c>
      <c r="L121" s="117"/>
    </row>
    <row r="122" spans="2:12" s="10" customFormat="1" ht="19.899999999999999" customHeight="1">
      <c r="B122" s="117"/>
      <c r="D122" s="118" t="s">
        <v>194</v>
      </c>
      <c r="E122" s="119"/>
      <c r="F122" s="119"/>
      <c r="G122" s="119"/>
      <c r="H122" s="119"/>
      <c r="I122" s="119"/>
      <c r="J122" s="120">
        <f>J675</f>
        <v>0</v>
      </c>
      <c r="L122" s="117"/>
    </row>
    <row r="123" spans="2:12" s="10" customFormat="1" ht="19.899999999999999" customHeight="1">
      <c r="B123" s="117"/>
      <c r="D123" s="118" t="s">
        <v>195</v>
      </c>
      <c r="E123" s="119"/>
      <c r="F123" s="119"/>
      <c r="G123" s="119"/>
      <c r="H123" s="119"/>
      <c r="I123" s="119"/>
      <c r="J123" s="120">
        <f>J838</f>
        <v>0</v>
      </c>
      <c r="L123" s="117"/>
    </row>
    <row r="124" spans="2:12" s="10" customFormat="1" ht="19.899999999999999" customHeight="1">
      <c r="B124" s="117"/>
      <c r="D124" s="118" t="s">
        <v>196</v>
      </c>
      <c r="E124" s="119"/>
      <c r="F124" s="119"/>
      <c r="G124" s="119"/>
      <c r="H124" s="119"/>
      <c r="I124" s="119"/>
      <c r="J124" s="120">
        <f>J922</f>
        <v>0</v>
      </c>
      <c r="L124" s="117"/>
    </row>
    <row r="125" spans="2:12" s="10" customFormat="1" ht="19.899999999999999" customHeight="1">
      <c r="B125" s="117"/>
      <c r="D125" s="118" t="s">
        <v>197</v>
      </c>
      <c r="E125" s="119"/>
      <c r="F125" s="119"/>
      <c r="G125" s="119"/>
      <c r="H125" s="119"/>
      <c r="I125" s="119"/>
      <c r="J125" s="120">
        <f>J973</f>
        <v>0</v>
      </c>
      <c r="L125" s="117"/>
    </row>
    <row r="126" spans="2:12" s="10" customFormat="1" ht="19.899999999999999" customHeight="1">
      <c r="B126" s="117"/>
      <c r="D126" s="118" t="s">
        <v>198</v>
      </c>
      <c r="E126" s="119"/>
      <c r="F126" s="119"/>
      <c r="G126" s="119"/>
      <c r="H126" s="119"/>
      <c r="I126" s="119"/>
      <c r="J126" s="120">
        <f>J1004</f>
        <v>0</v>
      </c>
      <c r="L126" s="117"/>
    </row>
    <row r="127" spans="2:12" s="10" customFormat="1" ht="19.899999999999999" customHeight="1">
      <c r="B127" s="117"/>
      <c r="D127" s="118" t="s">
        <v>199</v>
      </c>
      <c r="E127" s="119"/>
      <c r="F127" s="119"/>
      <c r="G127" s="119"/>
      <c r="H127" s="119"/>
      <c r="I127" s="119"/>
      <c r="J127" s="120">
        <f>J1061</f>
        <v>0</v>
      </c>
      <c r="L127" s="117"/>
    </row>
    <row r="128" spans="2:12" s="10" customFormat="1" ht="19.899999999999999" customHeight="1">
      <c r="B128" s="117"/>
      <c r="D128" s="118" t="s">
        <v>200</v>
      </c>
      <c r="E128" s="119"/>
      <c r="F128" s="119"/>
      <c r="G128" s="119"/>
      <c r="H128" s="119"/>
      <c r="I128" s="119"/>
      <c r="J128" s="120">
        <f>J1100</f>
        <v>0</v>
      </c>
      <c r="L128" s="117"/>
    </row>
    <row r="129" spans="1:31" s="2" customFormat="1" ht="21.75" customHeight="1">
      <c r="A129" s="33"/>
      <c r="B129" s="34"/>
      <c r="C129" s="33"/>
      <c r="D129" s="33"/>
      <c r="E129" s="33"/>
      <c r="F129" s="33"/>
      <c r="G129" s="33"/>
      <c r="H129" s="33"/>
      <c r="I129" s="33"/>
      <c r="J129" s="33"/>
      <c r="K129" s="33"/>
      <c r="L129" s="43"/>
      <c r="S129" s="33"/>
      <c r="T129" s="33"/>
      <c r="U129" s="33"/>
      <c r="V129" s="33"/>
      <c r="W129" s="33"/>
      <c r="X129" s="33"/>
      <c r="Y129" s="33"/>
      <c r="Z129" s="33"/>
      <c r="AA129" s="33"/>
      <c r="AB129" s="33"/>
      <c r="AC129" s="33"/>
      <c r="AD129" s="33"/>
      <c r="AE129" s="33"/>
    </row>
    <row r="130" spans="1:31" s="2" customFormat="1" ht="6.95" customHeight="1">
      <c r="A130" s="33"/>
      <c r="B130" s="48"/>
      <c r="C130" s="49"/>
      <c r="D130" s="49"/>
      <c r="E130" s="49"/>
      <c r="F130" s="49"/>
      <c r="G130" s="49"/>
      <c r="H130" s="49"/>
      <c r="I130" s="49"/>
      <c r="J130" s="49"/>
      <c r="K130" s="49"/>
      <c r="L130" s="43"/>
      <c r="S130" s="33"/>
      <c r="T130" s="33"/>
      <c r="U130" s="33"/>
      <c r="V130" s="33"/>
      <c r="W130" s="33"/>
      <c r="X130" s="33"/>
      <c r="Y130" s="33"/>
      <c r="Z130" s="33"/>
      <c r="AA130" s="33"/>
      <c r="AB130" s="33"/>
      <c r="AC130" s="33"/>
      <c r="AD130" s="33"/>
      <c r="AE130" s="33"/>
    </row>
    <row r="134" spans="1:31" s="2" customFormat="1" ht="6.95" customHeight="1">
      <c r="A134" s="33"/>
      <c r="B134" s="50"/>
      <c r="C134" s="51"/>
      <c r="D134" s="51"/>
      <c r="E134" s="51"/>
      <c r="F134" s="51"/>
      <c r="G134" s="51"/>
      <c r="H134" s="51"/>
      <c r="I134" s="51"/>
      <c r="J134" s="51"/>
      <c r="K134" s="51"/>
      <c r="L134" s="43"/>
      <c r="S134" s="33"/>
      <c r="T134" s="33"/>
      <c r="U134" s="33"/>
      <c r="V134" s="33"/>
      <c r="W134" s="33"/>
      <c r="X134" s="33"/>
      <c r="Y134" s="33"/>
      <c r="Z134" s="33"/>
      <c r="AA134" s="33"/>
      <c r="AB134" s="33"/>
      <c r="AC134" s="33"/>
      <c r="AD134" s="33"/>
      <c r="AE134" s="33"/>
    </row>
    <row r="135" spans="1:31" s="2" customFormat="1" ht="24.95" customHeight="1">
      <c r="A135" s="33"/>
      <c r="B135" s="34"/>
      <c r="C135" s="22" t="s">
        <v>110</v>
      </c>
      <c r="D135" s="33"/>
      <c r="E135" s="33"/>
      <c r="F135" s="33"/>
      <c r="G135" s="33"/>
      <c r="H135" s="33"/>
      <c r="I135" s="33"/>
      <c r="J135" s="33"/>
      <c r="K135" s="33"/>
      <c r="L135" s="43"/>
      <c r="S135" s="33"/>
      <c r="T135" s="33"/>
      <c r="U135" s="33"/>
      <c r="V135" s="33"/>
      <c r="W135" s="33"/>
      <c r="X135" s="33"/>
      <c r="Y135" s="33"/>
      <c r="Z135" s="33"/>
      <c r="AA135" s="33"/>
      <c r="AB135" s="33"/>
      <c r="AC135" s="33"/>
      <c r="AD135" s="33"/>
      <c r="AE135" s="33"/>
    </row>
    <row r="136" spans="1:31" s="2" customFormat="1" ht="6.95" customHeight="1">
      <c r="A136" s="33"/>
      <c r="B136" s="34"/>
      <c r="C136" s="33"/>
      <c r="D136" s="33"/>
      <c r="E136" s="33"/>
      <c r="F136" s="33"/>
      <c r="G136" s="33"/>
      <c r="H136" s="33"/>
      <c r="I136" s="33"/>
      <c r="J136" s="33"/>
      <c r="K136" s="33"/>
      <c r="L136" s="43"/>
      <c r="S136" s="33"/>
      <c r="T136" s="33"/>
      <c r="U136" s="33"/>
      <c r="V136" s="33"/>
      <c r="W136" s="33"/>
      <c r="X136" s="33"/>
      <c r="Y136" s="33"/>
      <c r="Z136" s="33"/>
      <c r="AA136" s="33"/>
      <c r="AB136" s="33"/>
      <c r="AC136" s="33"/>
      <c r="AD136" s="33"/>
      <c r="AE136" s="33"/>
    </row>
    <row r="137" spans="1:31" s="2" customFormat="1" ht="12" customHeight="1">
      <c r="A137" s="33"/>
      <c r="B137" s="34"/>
      <c r="C137" s="28" t="s">
        <v>16</v>
      </c>
      <c r="D137" s="33"/>
      <c r="E137" s="33"/>
      <c r="F137" s="33"/>
      <c r="G137" s="33"/>
      <c r="H137" s="33"/>
      <c r="I137" s="33"/>
      <c r="J137" s="33"/>
      <c r="K137" s="33"/>
      <c r="L137" s="43"/>
      <c r="S137" s="33"/>
      <c r="T137" s="33"/>
      <c r="U137" s="33"/>
      <c r="V137" s="33"/>
      <c r="W137" s="33"/>
      <c r="X137" s="33"/>
      <c r="Y137" s="33"/>
      <c r="Z137" s="33"/>
      <c r="AA137" s="33"/>
      <c r="AB137" s="33"/>
      <c r="AC137" s="33"/>
      <c r="AD137" s="33"/>
      <c r="AE137" s="33"/>
    </row>
    <row r="138" spans="1:31" s="2" customFormat="1" ht="16.5" customHeight="1">
      <c r="A138" s="33"/>
      <c r="B138" s="34"/>
      <c r="C138" s="33"/>
      <c r="D138" s="33"/>
      <c r="E138" s="252" t="str">
        <f>E7</f>
        <v>VOŠ a SŠ stavební Vysoké Mýto, areál Kpt. Poplera</v>
      </c>
      <c r="F138" s="253"/>
      <c r="G138" s="253"/>
      <c r="H138" s="253"/>
      <c r="I138" s="33"/>
      <c r="J138" s="33"/>
      <c r="K138" s="33"/>
      <c r="L138" s="43"/>
      <c r="S138" s="33"/>
      <c r="T138" s="33"/>
      <c r="U138" s="33"/>
      <c r="V138" s="33"/>
      <c r="W138" s="33"/>
      <c r="X138" s="33"/>
      <c r="Y138" s="33"/>
      <c r="Z138" s="33"/>
      <c r="AA138" s="33"/>
      <c r="AB138" s="33"/>
      <c r="AC138" s="33"/>
      <c r="AD138" s="33"/>
      <c r="AE138" s="33"/>
    </row>
    <row r="139" spans="1:31" s="2" customFormat="1" ht="12" customHeight="1">
      <c r="A139" s="33"/>
      <c r="B139" s="34"/>
      <c r="C139" s="28" t="s">
        <v>99</v>
      </c>
      <c r="D139" s="33"/>
      <c r="E139" s="33"/>
      <c r="F139" s="33"/>
      <c r="G139" s="33"/>
      <c r="H139" s="33"/>
      <c r="I139" s="33"/>
      <c r="J139" s="33"/>
      <c r="K139" s="33"/>
      <c r="L139" s="43"/>
      <c r="S139" s="33"/>
      <c r="T139" s="33"/>
      <c r="U139" s="33"/>
      <c r="V139" s="33"/>
      <c r="W139" s="33"/>
      <c r="X139" s="33"/>
      <c r="Y139" s="33"/>
      <c r="Z139" s="33"/>
      <c r="AA139" s="33"/>
      <c r="AB139" s="33"/>
      <c r="AC139" s="33"/>
      <c r="AD139" s="33"/>
      <c r="AE139" s="33"/>
    </row>
    <row r="140" spans="1:31" s="2" customFormat="1" ht="16.5" customHeight="1">
      <c r="A140" s="33"/>
      <c r="B140" s="34"/>
      <c r="C140" s="33"/>
      <c r="D140" s="33"/>
      <c r="E140" s="234" t="str">
        <f>E9</f>
        <v>01 - SO 01 - Rekonstrukce objektu č.6</v>
      </c>
      <c r="F140" s="251"/>
      <c r="G140" s="251"/>
      <c r="H140" s="251"/>
      <c r="I140" s="33"/>
      <c r="J140" s="33"/>
      <c r="K140" s="33"/>
      <c r="L140" s="43"/>
      <c r="S140" s="33"/>
      <c r="T140" s="33"/>
      <c r="U140" s="33"/>
      <c r="V140" s="33"/>
      <c r="W140" s="33"/>
      <c r="X140" s="33"/>
      <c r="Y140" s="33"/>
      <c r="Z140" s="33"/>
      <c r="AA140" s="33"/>
      <c r="AB140" s="33"/>
      <c r="AC140" s="33"/>
      <c r="AD140" s="33"/>
      <c r="AE140" s="33"/>
    </row>
    <row r="141" spans="1:31" s="2" customFormat="1" ht="6.95" customHeight="1">
      <c r="A141" s="33"/>
      <c r="B141" s="34"/>
      <c r="C141" s="33"/>
      <c r="D141" s="33"/>
      <c r="E141" s="33"/>
      <c r="F141" s="33"/>
      <c r="G141" s="33"/>
      <c r="H141" s="33"/>
      <c r="I141" s="33"/>
      <c r="J141" s="33"/>
      <c r="K141" s="33"/>
      <c r="L141" s="43"/>
      <c r="S141" s="33"/>
      <c r="T141" s="33"/>
      <c r="U141" s="33"/>
      <c r="V141" s="33"/>
      <c r="W141" s="33"/>
      <c r="X141" s="33"/>
      <c r="Y141" s="33"/>
      <c r="Z141" s="33"/>
      <c r="AA141" s="33"/>
      <c r="AB141" s="33"/>
      <c r="AC141" s="33"/>
      <c r="AD141" s="33"/>
      <c r="AE141" s="33"/>
    </row>
    <row r="142" spans="1:31" s="2" customFormat="1" ht="12" customHeight="1">
      <c r="A142" s="33"/>
      <c r="B142" s="34"/>
      <c r="C142" s="28" t="s">
        <v>20</v>
      </c>
      <c r="D142" s="33"/>
      <c r="E142" s="33"/>
      <c r="F142" s="26" t="str">
        <f>F12</f>
        <v>Vysoké Mýto</v>
      </c>
      <c r="G142" s="33"/>
      <c r="H142" s="33"/>
      <c r="I142" s="28" t="s">
        <v>22</v>
      </c>
      <c r="J142" s="56" t="str">
        <f>IF(J12="","",J12)</f>
        <v>9. 2. 2022</v>
      </c>
      <c r="K142" s="33"/>
      <c r="L142" s="43"/>
      <c r="S142" s="33"/>
      <c r="T142" s="33"/>
      <c r="U142" s="33"/>
      <c r="V142" s="33"/>
      <c r="W142" s="33"/>
      <c r="X142" s="33"/>
      <c r="Y142" s="33"/>
      <c r="Z142" s="33"/>
      <c r="AA142" s="33"/>
      <c r="AB142" s="33"/>
      <c r="AC142" s="33"/>
      <c r="AD142" s="33"/>
      <c r="AE142" s="33"/>
    </row>
    <row r="143" spans="1:31" s="2" customFormat="1" ht="6.95" customHeight="1">
      <c r="A143" s="33"/>
      <c r="B143" s="34"/>
      <c r="C143" s="33"/>
      <c r="D143" s="33"/>
      <c r="E143" s="33"/>
      <c r="F143" s="33"/>
      <c r="G143" s="33"/>
      <c r="H143" s="33"/>
      <c r="I143" s="33"/>
      <c r="J143" s="33"/>
      <c r="K143" s="33"/>
      <c r="L143" s="43"/>
      <c r="S143" s="33"/>
      <c r="T143" s="33"/>
      <c r="U143" s="33"/>
      <c r="V143" s="33"/>
      <c r="W143" s="33"/>
      <c r="X143" s="33"/>
      <c r="Y143" s="33"/>
      <c r="Z143" s="33"/>
      <c r="AA143" s="33"/>
      <c r="AB143" s="33"/>
      <c r="AC143" s="33"/>
      <c r="AD143" s="33"/>
      <c r="AE143" s="33"/>
    </row>
    <row r="144" spans="1:31" s="2" customFormat="1" ht="25.7" customHeight="1">
      <c r="A144" s="33"/>
      <c r="B144" s="34"/>
      <c r="C144" s="28" t="s">
        <v>24</v>
      </c>
      <c r="D144" s="33"/>
      <c r="E144" s="33"/>
      <c r="F144" s="26" t="str">
        <f>E15</f>
        <v>Pardubický kraj</v>
      </c>
      <c r="G144" s="33"/>
      <c r="H144" s="33"/>
      <c r="I144" s="28" t="s">
        <v>30</v>
      </c>
      <c r="J144" s="31" t="str">
        <f>E21</f>
        <v xml:space="preserve">Družstvo Stavoprojekt, Pardubice </v>
      </c>
      <c r="K144" s="33"/>
      <c r="L144" s="43"/>
      <c r="S144" s="33"/>
      <c r="T144" s="33"/>
      <c r="U144" s="33"/>
      <c r="V144" s="33"/>
      <c r="W144" s="33"/>
      <c r="X144" s="33"/>
      <c r="Y144" s="33"/>
      <c r="Z144" s="33"/>
      <c r="AA144" s="33"/>
      <c r="AB144" s="33"/>
      <c r="AC144" s="33"/>
      <c r="AD144" s="33"/>
      <c r="AE144" s="33"/>
    </row>
    <row r="145" spans="1:65" s="2" customFormat="1" ht="15.2" customHeight="1">
      <c r="A145" s="33"/>
      <c r="B145" s="34"/>
      <c r="C145" s="28" t="s">
        <v>28</v>
      </c>
      <c r="D145" s="33"/>
      <c r="E145" s="33"/>
      <c r="F145" s="26" t="str">
        <f>IF(E18="","",E18)</f>
        <v>Vyplň údaj</v>
      </c>
      <c r="G145" s="33"/>
      <c r="H145" s="33"/>
      <c r="I145" s="28" t="s">
        <v>33</v>
      </c>
      <c r="J145" s="31" t="str">
        <f>E24</f>
        <v>A. Vojtěch</v>
      </c>
      <c r="K145" s="33"/>
      <c r="L145" s="43"/>
      <c r="S145" s="33"/>
      <c r="T145" s="33"/>
      <c r="U145" s="33"/>
      <c r="V145" s="33"/>
      <c r="W145" s="33"/>
      <c r="X145" s="33"/>
      <c r="Y145" s="33"/>
      <c r="Z145" s="33"/>
      <c r="AA145" s="33"/>
      <c r="AB145" s="33"/>
      <c r="AC145" s="33"/>
      <c r="AD145" s="33"/>
      <c r="AE145" s="33"/>
    </row>
    <row r="146" spans="1:65" s="2" customFormat="1" ht="10.35" customHeight="1">
      <c r="A146" s="33"/>
      <c r="B146" s="34"/>
      <c r="C146" s="33"/>
      <c r="D146" s="33"/>
      <c r="E146" s="33"/>
      <c r="F146" s="33"/>
      <c r="G146" s="33"/>
      <c r="H146" s="33"/>
      <c r="I146" s="33"/>
      <c r="J146" s="33"/>
      <c r="K146" s="33"/>
      <c r="L146" s="43"/>
      <c r="S146" s="33"/>
      <c r="T146" s="33"/>
      <c r="U146" s="33"/>
      <c r="V146" s="33"/>
      <c r="W146" s="33"/>
      <c r="X146" s="33"/>
      <c r="Y146" s="33"/>
      <c r="Z146" s="33"/>
      <c r="AA146" s="33"/>
      <c r="AB146" s="33"/>
      <c r="AC146" s="33"/>
      <c r="AD146" s="33"/>
      <c r="AE146" s="33"/>
    </row>
    <row r="147" spans="1:65" s="11" customFormat="1" ht="29.25" customHeight="1">
      <c r="A147" s="121"/>
      <c r="B147" s="122"/>
      <c r="C147" s="123" t="s">
        <v>111</v>
      </c>
      <c r="D147" s="124" t="s">
        <v>62</v>
      </c>
      <c r="E147" s="124" t="s">
        <v>58</v>
      </c>
      <c r="F147" s="124" t="s">
        <v>59</v>
      </c>
      <c r="G147" s="124" t="s">
        <v>112</v>
      </c>
      <c r="H147" s="124" t="s">
        <v>113</v>
      </c>
      <c r="I147" s="124" t="s">
        <v>114</v>
      </c>
      <c r="J147" s="124" t="s">
        <v>103</v>
      </c>
      <c r="K147" s="125" t="s">
        <v>115</v>
      </c>
      <c r="L147" s="126"/>
      <c r="M147" s="63" t="s">
        <v>1</v>
      </c>
      <c r="N147" s="64" t="s">
        <v>41</v>
      </c>
      <c r="O147" s="64" t="s">
        <v>116</v>
      </c>
      <c r="P147" s="64" t="s">
        <v>117</v>
      </c>
      <c r="Q147" s="64" t="s">
        <v>118</v>
      </c>
      <c r="R147" s="64" t="s">
        <v>119</v>
      </c>
      <c r="S147" s="64" t="s">
        <v>120</v>
      </c>
      <c r="T147" s="65" t="s">
        <v>121</v>
      </c>
      <c r="U147" s="121"/>
      <c r="V147" s="121"/>
      <c r="W147" s="121"/>
      <c r="X147" s="121"/>
      <c r="Y147" s="121"/>
      <c r="Z147" s="121"/>
      <c r="AA147" s="121"/>
      <c r="AB147" s="121"/>
      <c r="AC147" s="121"/>
      <c r="AD147" s="121"/>
      <c r="AE147" s="121"/>
    </row>
    <row r="148" spans="1:65" s="2" customFormat="1" ht="22.9" customHeight="1">
      <c r="A148" s="33"/>
      <c r="B148" s="34"/>
      <c r="C148" s="70" t="s">
        <v>122</v>
      </c>
      <c r="D148" s="33"/>
      <c r="E148" s="33"/>
      <c r="F148" s="33"/>
      <c r="G148" s="33"/>
      <c r="H148" s="33"/>
      <c r="I148" s="33"/>
      <c r="J148" s="127">
        <f>BK148</f>
        <v>0</v>
      </c>
      <c r="K148" s="33"/>
      <c r="L148" s="34"/>
      <c r="M148" s="66"/>
      <c r="N148" s="57"/>
      <c r="O148" s="67"/>
      <c r="P148" s="128">
        <f>P149+P506</f>
        <v>0</v>
      </c>
      <c r="Q148" s="67"/>
      <c r="R148" s="128">
        <f>R149+R506</f>
        <v>527.37214646999996</v>
      </c>
      <c r="S148" s="67"/>
      <c r="T148" s="129">
        <f>T149+T506</f>
        <v>130.880595</v>
      </c>
      <c r="U148" s="33"/>
      <c r="V148" s="33"/>
      <c r="W148" s="33"/>
      <c r="X148" s="33"/>
      <c r="Y148" s="33"/>
      <c r="Z148" s="33"/>
      <c r="AA148" s="33"/>
      <c r="AB148" s="33"/>
      <c r="AC148" s="33"/>
      <c r="AD148" s="33"/>
      <c r="AE148" s="33"/>
      <c r="AT148" s="18" t="s">
        <v>76</v>
      </c>
      <c r="AU148" s="18" t="s">
        <v>105</v>
      </c>
      <c r="BK148" s="130">
        <f>BK149+BK506</f>
        <v>0</v>
      </c>
    </row>
    <row r="149" spans="1:65" s="12" customFormat="1" ht="25.9" customHeight="1">
      <c r="B149" s="131"/>
      <c r="D149" s="132" t="s">
        <v>76</v>
      </c>
      <c r="E149" s="133" t="s">
        <v>201</v>
      </c>
      <c r="F149" s="133" t="s">
        <v>202</v>
      </c>
      <c r="I149" s="134"/>
      <c r="J149" s="135">
        <f>BK149</f>
        <v>0</v>
      </c>
      <c r="L149" s="131"/>
      <c r="M149" s="136"/>
      <c r="N149" s="137"/>
      <c r="O149" s="137"/>
      <c r="P149" s="138">
        <f>P150+P163+P240+P262+P273+P311+P360+P397+P418+P435+P495+P504</f>
        <v>0</v>
      </c>
      <c r="Q149" s="137"/>
      <c r="R149" s="138">
        <f>R150+R163+R240+R262+R273+R311+R360+R397+R418+R435+R495+R504</f>
        <v>473.81616529999997</v>
      </c>
      <c r="S149" s="137"/>
      <c r="T149" s="139">
        <f>T150+T163+T240+T262+T273+T311+T360+T397+T418+T435+T495+T504</f>
        <v>100.331075</v>
      </c>
      <c r="AR149" s="132" t="s">
        <v>85</v>
      </c>
      <c r="AT149" s="140" t="s">
        <v>76</v>
      </c>
      <c r="AU149" s="140" t="s">
        <v>77</v>
      </c>
      <c r="AY149" s="132" t="s">
        <v>126</v>
      </c>
      <c r="BK149" s="141">
        <f>BK150+BK163+BK240+BK262+BK273+BK311+BK360+BK397+BK418+BK435+BK495+BK504</f>
        <v>0</v>
      </c>
    </row>
    <row r="150" spans="1:65" s="12" customFormat="1" ht="22.9" customHeight="1">
      <c r="B150" s="131"/>
      <c r="D150" s="132" t="s">
        <v>76</v>
      </c>
      <c r="E150" s="142" t="s">
        <v>87</v>
      </c>
      <c r="F150" s="142" t="s">
        <v>203</v>
      </c>
      <c r="I150" s="134"/>
      <c r="J150" s="143">
        <f>BK150</f>
        <v>0</v>
      </c>
      <c r="L150" s="131"/>
      <c r="M150" s="136"/>
      <c r="N150" s="137"/>
      <c r="O150" s="137"/>
      <c r="P150" s="138">
        <f>SUM(P151:P162)</f>
        <v>0</v>
      </c>
      <c r="Q150" s="137"/>
      <c r="R150" s="138">
        <f>SUM(R151:R162)</f>
        <v>46.203722089999999</v>
      </c>
      <c r="S150" s="137"/>
      <c r="T150" s="139">
        <f>SUM(T151:T162)</f>
        <v>0</v>
      </c>
      <c r="AR150" s="132" t="s">
        <v>85</v>
      </c>
      <c r="AT150" s="140" t="s">
        <v>76</v>
      </c>
      <c r="AU150" s="140" t="s">
        <v>85</v>
      </c>
      <c r="AY150" s="132" t="s">
        <v>126</v>
      </c>
      <c r="BK150" s="141">
        <f>SUM(BK151:BK162)</f>
        <v>0</v>
      </c>
    </row>
    <row r="151" spans="1:65" s="2" customFormat="1" ht="24.2" customHeight="1">
      <c r="A151" s="33"/>
      <c r="B151" s="144"/>
      <c r="C151" s="145" t="s">
        <v>85</v>
      </c>
      <c r="D151" s="145" t="s">
        <v>129</v>
      </c>
      <c r="E151" s="146" t="s">
        <v>204</v>
      </c>
      <c r="F151" s="147" t="s">
        <v>205</v>
      </c>
      <c r="G151" s="148" t="s">
        <v>206</v>
      </c>
      <c r="H151" s="149">
        <v>18.03</v>
      </c>
      <c r="I151" s="150"/>
      <c r="J151" s="151">
        <f>ROUND(I151*H151,2)</f>
        <v>0</v>
      </c>
      <c r="K151" s="147" t="s">
        <v>133</v>
      </c>
      <c r="L151" s="34"/>
      <c r="M151" s="152" t="s">
        <v>1</v>
      </c>
      <c r="N151" s="153" t="s">
        <v>42</v>
      </c>
      <c r="O151" s="59"/>
      <c r="P151" s="154">
        <f>O151*H151</f>
        <v>0</v>
      </c>
      <c r="Q151" s="154">
        <v>2.16</v>
      </c>
      <c r="R151" s="154">
        <f>Q151*H151</f>
        <v>38.944800000000008</v>
      </c>
      <c r="S151" s="154">
        <v>0</v>
      </c>
      <c r="T151" s="155">
        <f>S151*H151</f>
        <v>0</v>
      </c>
      <c r="U151" s="33"/>
      <c r="V151" s="33"/>
      <c r="W151" s="33"/>
      <c r="X151" s="33"/>
      <c r="Y151" s="33"/>
      <c r="Z151" s="33"/>
      <c r="AA151" s="33"/>
      <c r="AB151" s="33"/>
      <c r="AC151" s="33"/>
      <c r="AD151" s="33"/>
      <c r="AE151" s="33"/>
      <c r="AR151" s="156" t="s">
        <v>146</v>
      </c>
      <c r="AT151" s="156" t="s">
        <v>129</v>
      </c>
      <c r="AU151" s="156" t="s">
        <v>87</v>
      </c>
      <c r="AY151" s="18" t="s">
        <v>126</v>
      </c>
      <c r="BE151" s="157">
        <f>IF(N151="základní",J151,0)</f>
        <v>0</v>
      </c>
      <c r="BF151" s="157">
        <f>IF(N151="snížená",J151,0)</f>
        <v>0</v>
      </c>
      <c r="BG151" s="157">
        <f>IF(N151="zákl. přenesená",J151,0)</f>
        <v>0</v>
      </c>
      <c r="BH151" s="157">
        <f>IF(N151="sníž. přenesená",J151,0)</f>
        <v>0</v>
      </c>
      <c r="BI151" s="157">
        <f>IF(N151="nulová",J151,0)</f>
        <v>0</v>
      </c>
      <c r="BJ151" s="18" t="s">
        <v>85</v>
      </c>
      <c r="BK151" s="157">
        <f>ROUND(I151*H151,2)</f>
        <v>0</v>
      </c>
      <c r="BL151" s="18" t="s">
        <v>146</v>
      </c>
      <c r="BM151" s="156" t="s">
        <v>207</v>
      </c>
    </row>
    <row r="152" spans="1:65" s="13" customFormat="1">
      <c r="B152" s="167"/>
      <c r="D152" s="158" t="s">
        <v>208</v>
      </c>
      <c r="E152" s="168" t="s">
        <v>1</v>
      </c>
      <c r="F152" s="169" t="s">
        <v>209</v>
      </c>
      <c r="H152" s="170">
        <v>18.03</v>
      </c>
      <c r="I152" s="171"/>
      <c r="L152" s="167"/>
      <c r="M152" s="172"/>
      <c r="N152" s="173"/>
      <c r="O152" s="173"/>
      <c r="P152" s="173"/>
      <c r="Q152" s="173"/>
      <c r="R152" s="173"/>
      <c r="S152" s="173"/>
      <c r="T152" s="174"/>
      <c r="AT152" s="168" t="s">
        <v>208</v>
      </c>
      <c r="AU152" s="168" t="s">
        <v>87</v>
      </c>
      <c r="AV152" s="13" t="s">
        <v>87</v>
      </c>
      <c r="AW152" s="13" t="s">
        <v>32</v>
      </c>
      <c r="AX152" s="13" t="s">
        <v>85</v>
      </c>
      <c r="AY152" s="168" t="s">
        <v>126</v>
      </c>
    </row>
    <row r="153" spans="1:65" s="2" customFormat="1" ht="24.2" customHeight="1">
      <c r="A153" s="33"/>
      <c r="B153" s="144"/>
      <c r="C153" s="145" t="s">
        <v>87</v>
      </c>
      <c r="D153" s="145" t="s">
        <v>129</v>
      </c>
      <c r="E153" s="146" t="s">
        <v>210</v>
      </c>
      <c r="F153" s="147" t="s">
        <v>211</v>
      </c>
      <c r="G153" s="148" t="s">
        <v>212</v>
      </c>
      <c r="H153" s="149">
        <v>36</v>
      </c>
      <c r="I153" s="150"/>
      <c r="J153" s="151">
        <f>ROUND(I153*H153,2)</f>
        <v>0</v>
      </c>
      <c r="K153" s="147" t="s">
        <v>133</v>
      </c>
      <c r="L153" s="34"/>
      <c r="M153" s="152" t="s">
        <v>1</v>
      </c>
      <c r="N153" s="153" t="s">
        <v>42</v>
      </c>
      <c r="O153" s="59"/>
      <c r="P153" s="154">
        <f>O153*H153</f>
        <v>0</v>
      </c>
      <c r="Q153" s="154">
        <v>1.3509999999999999E-2</v>
      </c>
      <c r="R153" s="154">
        <f>Q153*H153</f>
        <v>0.48635999999999996</v>
      </c>
      <c r="S153" s="154">
        <v>0</v>
      </c>
      <c r="T153" s="155">
        <f>S153*H153</f>
        <v>0</v>
      </c>
      <c r="U153" s="33"/>
      <c r="V153" s="33"/>
      <c r="W153" s="33"/>
      <c r="X153" s="33"/>
      <c r="Y153" s="33"/>
      <c r="Z153" s="33"/>
      <c r="AA153" s="33"/>
      <c r="AB153" s="33"/>
      <c r="AC153" s="33"/>
      <c r="AD153" s="33"/>
      <c r="AE153" s="33"/>
      <c r="AR153" s="156" t="s">
        <v>146</v>
      </c>
      <c r="AT153" s="156" t="s">
        <v>129</v>
      </c>
      <c r="AU153" s="156" t="s">
        <v>87</v>
      </c>
      <c r="AY153" s="18" t="s">
        <v>126</v>
      </c>
      <c r="BE153" s="157">
        <f>IF(N153="základní",J153,0)</f>
        <v>0</v>
      </c>
      <c r="BF153" s="157">
        <f>IF(N153="snížená",J153,0)</f>
        <v>0</v>
      </c>
      <c r="BG153" s="157">
        <f>IF(N153="zákl. přenesená",J153,0)</f>
        <v>0</v>
      </c>
      <c r="BH153" s="157">
        <f>IF(N153="sníž. přenesená",J153,0)</f>
        <v>0</v>
      </c>
      <c r="BI153" s="157">
        <f>IF(N153="nulová",J153,0)</f>
        <v>0</v>
      </c>
      <c r="BJ153" s="18" t="s">
        <v>85</v>
      </c>
      <c r="BK153" s="157">
        <f>ROUND(I153*H153,2)</f>
        <v>0</v>
      </c>
      <c r="BL153" s="18" t="s">
        <v>146</v>
      </c>
      <c r="BM153" s="156" t="s">
        <v>213</v>
      </c>
    </row>
    <row r="154" spans="1:65" s="13" customFormat="1">
      <c r="B154" s="167"/>
      <c r="D154" s="158" t="s">
        <v>208</v>
      </c>
      <c r="E154" s="168" t="s">
        <v>1</v>
      </c>
      <c r="F154" s="169" t="s">
        <v>214</v>
      </c>
      <c r="H154" s="170">
        <v>36</v>
      </c>
      <c r="I154" s="171"/>
      <c r="L154" s="167"/>
      <c r="M154" s="172"/>
      <c r="N154" s="173"/>
      <c r="O154" s="173"/>
      <c r="P154" s="173"/>
      <c r="Q154" s="173"/>
      <c r="R154" s="173"/>
      <c r="S154" s="173"/>
      <c r="T154" s="174"/>
      <c r="AT154" s="168" t="s">
        <v>208</v>
      </c>
      <c r="AU154" s="168" t="s">
        <v>87</v>
      </c>
      <c r="AV154" s="13" t="s">
        <v>87</v>
      </c>
      <c r="AW154" s="13" t="s">
        <v>32</v>
      </c>
      <c r="AX154" s="13" t="s">
        <v>85</v>
      </c>
      <c r="AY154" s="168" t="s">
        <v>126</v>
      </c>
    </row>
    <row r="155" spans="1:65" s="2" customFormat="1" ht="33" customHeight="1">
      <c r="A155" s="33"/>
      <c r="B155" s="144"/>
      <c r="C155" s="145" t="s">
        <v>142</v>
      </c>
      <c r="D155" s="145" t="s">
        <v>129</v>
      </c>
      <c r="E155" s="146" t="s">
        <v>215</v>
      </c>
      <c r="F155" s="147" t="s">
        <v>216</v>
      </c>
      <c r="G155" s="148" t="s">
        <v>206</v>
      </c>
      <c r="H155" s="149">
        <v>0.78700000000000003</v>
      </c>
      <c r="I155" s="150"/>
      <c r="J155" s="151">
        <f>ROUND(I155*H155,2)</f>
        <v>0</v>
      </c>
      <c r="K155" s="147" t="s">
        <v>133</v>
      </c>
      <c r="L155" s="34"/>
      <c r="M155" s="152" t="s">
        <v>1</v>
      </c>
      <c r="N155" s="153" t="s">
        <v>42</v>
      </c>
      <c r="O155" s="59"/>
      <c r="P155" s="154">
        <f>O155*H155</f>
        <v>0</v>
      </c>
      <c r="Q155" s="154">
        <v>2.5018699999999998</v>
      </c>
      <c r="R155" s="154">
        <f>Q155*H155</f>
        <v>1.9689716899999998</v>
      </c>
      <c r="S155" s="154">
        <v>0</v>
      </c>
      <c r="T155" s="155">
        <f>S155*H155</f>
        <v>0</v>
      </c>
      <c r="U155" s="33"/>
      <c r="V155" s="33"/>
      <c r="W155" s="33"/>
      <c r="X155" s="33"/>
      <c r="Y155" s="33"/>
      <c r="Z155" s="33"/>
      <c r="AA155" s="33"/>
      <c r="AB155" s="33"/>
      <c r="AC155" s="33"/>
      <c r="AD155" s="33"/>
      <c r="AE155" s="33"/>
      <c r="AR155" s="156" t="s">
        <v>146</v>
      </c>
      <c r="AT155" s="156" t="s">
        <v>129</v>
      </c>
      <c r="AU155" s="156" t="s">
        <v>87</v>
      </c>
      <c r="AY155" s="18" t="s">
        <v>126</v>
      </c>
      <c r="BE155" s="157">
        <f>IF(N155="základní",J155,0)</f>
        <v>0</v>
      </c>
      <c r="BF155" s="157">
        <f>IF(N155="snížená",J155,0)</f>
        <v>0</v>
      </c>
      <c r="BG155" s="157">
        <f>IF(N155="zákl. přenesená",J155,0)</f>
        <v>0</v>
      </c>
      <c r="BH155" s="157">
        <f>IF(N155="sníž. přenesená",J155,0)</f>
        <v>0</v>
      </c>
      <c r="BI155" s="157">
        <f>IF(N155="nulová",J155,0)</f>
        <v>0</v>
      </c>
      <c r="BJ155" s="18" t="s">
        <v>85</v>
      </c>
      <c r="BK155" s="157">
        <f>ROUND(I155*H155,2)</f>
        <v>0</v>
      </c>
      <c r="BL155" s="18" t="s">
        <v>146</v>
      </c>
      <c r="BM155" s="156" t="s">
        <v>217</v>
      </c>
    </row>
    <row r="156" spans="1:65" s="14" customFormat="1">
      <c r="B156" s="175"/>
      <c r="D156" s="158" t="s">
        <v>208</v>
      </c>
      <c r="E156" s="176" t="s">
        <v>1</v>
      </c>
      <c r="F156" s="177" t="s">
        <v>218</v>
      </c>
      <c r="H156" s="176" t="s">
        <v>1</v>
      </c>
      <c r="I156" s="178"/>
      <c r="L156" s="175"/>
      <c r="M156" s="179"/>
      <c r="N156" s="180"/>
      <c r="O156" s="180"/>
      <c r="P156" s="180"/>
      <c r="Q156" s="180"/>
      <c r="R156" s="180"/>
      <c r="S156" s="180"/>
      <c r="T156" s="181"/>
      <c r="AT156" s="176" t="s">
        <v>208</v>
      </c>
      <c r="AU156" s="176" t="s">
        <v>87</v>
      </c>
      <c r="AV156" s="14" t="s">
        <v>85</v>
      </c>
      <c r="AW156" s="14" t="s">
        <v>32</v>
      </c>
      <c r="AX156" s="14" t="s">
        <v>77</v>
      </c>
      <c r="AY156" s="176" t="s">
        <v>126</v>
      </c>
    </row>
    <row r="157" spans="1:65" s="13" customFormat="1">
      <c r="B157" s="167"/>
      <c r="D157" s="158" t="s">
        <v>208</v>
      </c>
      <c r="E157" s="168" t="s">
        <v>1</v>
      </c>
      <c r="F157" s="169" t="s">
        <v>219</v>
      </c>
      <c r="H157" s="170">
        <v>0.64</v>
      </c>
      <c r="I157" s="171"/>
      <c r="L157" s="167"/>
      <c r="M157" s="172"/>
      <c r="N157" s="173"/>
      <c r="O157" s="173"/>
      <c r="P157" s="173"/>
      <c r="Q157" s="173"/>
      <c r="R157" s="173"/>
      <c r="S157" s="173"/>
      <c r="T157" s="174"/>
      <c r="AT157" s="168" t="s">
        <v>208</v>
      </c>
      <c r="AU157" s="168" t="s">
        <v>87</v>
      </c>
      <c r="AV157" s="13" t="s">
        <v>87</v>
      </c>
      <c r="AW157" s="13" t="s">
        <v>32</v>
      </c>
      <c r="AX157" s="13" t="s">
        <v>77</v>
      </c>
      <c r="AY157" s="168" t="s">
        <v>126</v>
      </c>
    </row>
    <row r="158" spans="1:65" s="13" customFormat="1">
      <c r="B158" s="167"/>
      <c r="D158" s="158" t="s">
        <v>208</v>
      </c>
      <c r="E158" s="168" t="s">
        <v>1</v>
      </c>
      <c r="F158" s="169" t="s">
        <v>220</v>
      </c>
      <c r="H158" s="170">
        <v>0.14699999999999999</v>
      </c>
      <c r="I158" s="171"/>
      <c r="L158" s="167"/>
      <c r="M158" s="172"/>
      <c r="N158" s="173"/>
      <c r="O158" s="173"/>
      <c r="P158" s="173"/>
      <c r="Q158" s="173"/>
      <c r="R158" s="173"/>
      <c r="S158" s="173"/>
      <c r="T158" s="174"/>
      <c r="AT158" s="168" t="s">
        <v>208</v>
      </c>
      <c r="AU158" s="168" t="s">
        <v>87</v>
      </c>
      <c r="AV158" s="13" t="s">
        <v>87</v>
      </c>
      <c r="AW158" s="13" t="s">
        <v>32</v>
      </c>
      <c r="AX158" s="13" t="s">
        <v>77</v>
      </c>
      <c r="AY158" s="168" t="s">
        <v>126</v>
      </c>
    </row>
    <row r="159" spans="1:65" s="15" customFormat="1">
      <c r="B159" s="182"/>
      <c r="D159" s="158" t="s">
        <v>208</v>
      </c>
      <c r="E159" s="183" t="s">
        <v>1</v>
      </c>
      <c r="F159" s="184" t="s">
        <v>221</v>
      </c>
      <c r="H159" s="185">
        <v>0.78700000000000003</v>
      </c>
      <c r="I159" s="186"/>
      <c r="L159" s="182"/>
      <c r="M159" s="187"/>
      <c r="N159" s="188"/>
      <c r="O159" s="188"/>
      <c r="P159" s="188"/>
      <c r="Q159" s="188"/>
      <c r="R159" s="188"/>
      <c r="S159" s="188"/>
      <c r="T159" s="189"/>
      <c r="AT159" s="183" t="s">
        <v>208</v>
      </c>
      <c r="AU159" s="183" t="s">
        <v>87</v>
      </c>
      <c r="AV159" s="15" t="s">
        <v>146</v>
      </c>
      <c r="AW159" s="15" t="s">
        <v>32</v>
      </c>
      <c r="AX159" s="15" t="s">
        <v>85</v>
      </c>
      <c r="AY159" s="183" t="s">
        <v>126</v>
      </c>
    </row>
    <row r="160" spans="1:65" s="2" customFormat="1" ht="33" customHeight="1">
      <c r="A160" s="33"/>
      <c r="B160" s="144"/>
      <c r="C160" s="145" t="s">
        <v>146</v>
      </c>
      <c r="D160" s="145" t="s">
        <v>129</v>
      </c>
      <c r="E160" s="146" t="s">
        <v>222</v>
      </c>
      <c r="F160" s="147" t="s">
        <v>223</v>
      </c>
      <c r="G160" s="148" t="s">
        <v>206</v>
      </c>
      <c r="H160" s="149">
        <v>1.92</v>
      </c>
      <c r="I160" s="150"/>
      <c r="J160" s="151">
        <f>ROUND(I160*H160,2)</f>
        <v>0</v>
      </c>
      <c r="K160" s="147" t="s">
        <v>133</v>
      </c>
      <c r="L160" s="34"/>
      <c r="M160" s="152" t="s">
        <v>1</v>
      </c>
      <c r="N160" s="153" t="s">
        <v>42</v>
      </c>
      <c r="O160" s="59"/>
      <c r="P160" s="154">
        <f>O160*H160</f>
        <v>0</v>
      </c>
      <c r="Q160" s="154">
        <v>2.5018699999999998</v>
      </c>
      <c r="R160" s="154">
        <f>Q160*H160</f>
        <v>4.8035903999999991</v>
      </c>
      <c r="S160" s="154">
        <v>0</v>
      </c>
      <c r="T160" s="155">
        <f>S160*H160</f>
        <v>0</v>
      </c>
      <c r="U160" s="33"/>
      <c r="V160" s="33"/>
      <c r="W160" s="33"/>
      <c r="X160" s="33"/>
      <c r="Y160" s="33"/>
      <c r="Z160" s="33"/>
      <c r="AA160" s="33"/>
      <c r="AB160" s="33"/>
      <c r="AC160" s="33"/>
      <c r="AD160" s="33"/>
      <c r="AE160" s="33"/>
      <c r="AR160" s="156" t="s">
        <v>146</v>
      </c>
      <c r="AT160" s="156" t="s">
        <v>129</v>
      </c>
      <c r="AU160" s="156" t="s">
        <v>87</v>
      </c>
      <c r="AY160" s="18" t="s">
        <v>126</v>
      </c>
      <c r="BE160" s="157">
        <f>IF(N160="základní",J160,0)</f>
        <v>0</v>
      </c>
      <c r="BF160" s="157">
        <f>IF(N160="snížená",J160,0)</f>
        <v>0</v>
      </c>
      <c r="BG160" s="157">
        <f>IF(N160="zákl. přenesená",J160,0)</f>
        <v>0</v>
      </c>
      <c r="BH160" s="157">
        <f>IF(N160="sníž. přenesená",J160,0)</f>
        <v>0</v>
      </c>
      <c r="BI160" s="157">
        <f>IF(N160="nulová",J160,0)</f>
        <v>0</v>
      </c>
      <c r="BJ160" s="18" t="s">
        <v>85</v>
      </c>
      <c r="BK160" s="157">
        <f>ROUND(I160*H160,2)</f>
        <v>0</v>
      </c>
      <c r="BL160" s="18" t="s">
        <v>146</v>
      </c>
      <c r="BM160" s="156" t="s">
        <v>224</v>
      </c>
    </row>
    <row r="161" spans="1:65" s="13" customFormat="1">
      <c r="B161" s="167"/>
      <c r="D161" s="158" t="s">
        <v>208</v>
      </c>
      <c r="E161" s="168" t="s">
        <v>1</v>
      </c>
      <c r="F161" s="169" t="s">
        <v>225</v>
      </c>
      <c r="H161" s="170">
        <v>1.92</v>
      </c>
      <c r="I161" s="171"/>
      <c r="L161" s="167"/>
      <c r="M161" s="172"/>
      <c r="N161" s="173"/>
      <c r="O161" s="173"/>
      <c r="P161" s="173"/>
      <c r="Q161" s="173"/>
      <c r="R161" s="173"/>
      <c r="S161" s="173"/>
      <c r="T161" s="174"/>
      <c r="AT161" s="168" t="s">
        <v>208</v>
      </c>
      <c r="AU161" s="168" t="s">
        <v>87</v>
      </c>
      <c r="AV161" s="13" t="s">
        <v>87</v>
      </c>
      <c r="AW161" s="13" t="s">
        <v>32</v>
      </c>
      <c r="AX161" s="13" t="s">
        <v>77</v>
      </c>
      <c r="AY161" s="168" t="s">
        <v>126</v>
      </c>
    </row>
    <row r="162" spans="1:65" s="15" customFormat="1">
      <c r="B162" s="182"/>
      <c r="D162" s="158" t="s">
        <v>208</v>
      </c>
      <c r="E162" s="183" t="s">
        <v>1</v>
      </c>
      <c r="F162" s="184" t="s">
        <v>221</v>
      </c>
      <c r="H162" s="185">
        <v>1.92</v>
      </c>
      <c r="I162" s="186"/>
      <c r="L162" s="182"/>
      <c r="M162" s="187"/>
      <c r="N162" s="188"/>
      <c r="O162" s="188"/>
      <c r="P162" s="188"/>
      <c r="Q162" s="188"/>
      <c r="R162" s="188"/>
      <c r="S162" s="188"/>
      <c r="T162" s="189"/>
      <c r="AT162" s="183" t="s">
        <v>208</v>
      </c>
      <c r="AU162" s="183" t="s">
        <v>87</v>
      </c>
      <c r="AV162" s="15" t="s">
        <v>146</v>
      </c>
      <c r="AW162" s="15" t="s">
        <v>32</v>
      </c>
      <c r="AX162" s="15" t="s">
        <v>85</v>
      </c>
      <c r="AY162" s="183" t="s">
        <v>126</v>
      </c>
    </row>
    <row r="163" spans="1:65" s="12" customFormat="1" ht="22.9" customHeight="1">
      <c r="B163" s="131"/>
      <c r="D163" s="132" t="s">
        <v>76</v>
      </c>
      <c r="E163" s="142" t="s">
        <v>142</v>
      </c>
      <c r="F163" s="142" t="s">
        <v>226</v>
      </c>
      <c r="I163" s="134"/>
      <c r="J163" s="143">
        <f>BK163</f>
        <v>0</v>
      </c>
      <c r="L163" s="131"/>
      <c r="M163" s="136"/>
      <c r="N163" s="137"/>
      <c r="O163" s="137"/>
      <c r="P163" s="138">
        <f>SUM(P164:P239)</f>
        <v>0</v>
      </c>
      <c r="Q163" s="137"/>
      <c r="R163" s="138">
        <f>SUM(R164:R239)</f>
        <v>198.30639824999997</v>
      </c>
      <c r="S163" s="137"/>
      <c r="T163" s="139">
        <f>SUM(T164:T239)</f>
        <v>0</v>
      </c>
      <c r="AR163" s="132" t="s">
        <v>85</v>
      </c>
      <c r="AT163" s="140" t="s">
        <v>76</v>
      </c>
      <c r="AU163" s="140" t="s">
        <v>85</v>
      </c>
      <c r="AY163" s="132" t="s">
        <v>126</v>
      </c>
      <c r="BK163" s="141">
        <f>SUM(BK164:BK239)</f>
        <v>0</v>
      </c>
    </row>
    <row r="164" spans="1:65" s="2" customFormat="1" ht="33" customHeight="1">
      <c r="A164" s="33"/>
      <c r="B164" s="144"/>
      <c r="C164" s="145" t="s">
        <v>125</v>
      </c>
      <c r="D164" s="145" t="s">
        <v>129</v>
      </c>
      <c r="E164" s="146" t="s">
        <v>227</v>
      </c>
      <c r="F164" s="147" t="s">
        <v>228</v>
      </c>
      <c r="G164" s="148" t="s">
        <v>206</v>
      </c>
      <c r="H164" s="149">
        <v>2.8980000000000001</v>
      </c>
      <c r="I164" s="150"/>
      <c r="J164" s="151">
        <f>ROUND(I164*H164,2)</f>
        <v>0</v>
      </c>
      <c r="K164" s="147" t="s">
        <v>133</v>
      </c>
      <c r="L164" s="34"/>
      <c r="M164" s="152" t="s">
        <v>1</v>
      </c>
      <c r="N164" s="153" t="s">
        <v>42</v>
      </c>
      <c r="O164" s="59"/>
      <c r="P164" s="154">
        <f>O164*H164</f>
        <v>0</v>
      </c>
      <c r="Q164" s="154">
        <v>1.3271500000000001</v>
      </c>
      <c r="R164" s="154">
        <f>Q164*H164</f>
        <v>3.8460807000000004</v>
      </c>
      <c r="S164" s="154">
        <v>0</v>
      </c>
      <c r="T164" s="155">
        <f>S164*H164</f>
        <v>0</v>
      </c>
      <c r="U164" s="33"/>
      <c r="V164" s="33"/>
      <c r="W164" s="33"/>
      <c r="X164" s="33"/>
      <c r="Y164" s="33"/>
      <c r="Z164" s="33"/>
      <c r="AA164" s="33"/>
      <c r="AB164" s="33"/>
      <c r="AC164" s="33"/>
      <c r="AD164" s="33"/>
      <c r="AE164" s="33"/>
      <c r="AR164" s="156" t="s">
        <v>146</v>
      </c>
      <c r="AT164" s="156" t="s">
        <v>129</v>
      </c>
      <c r="AU164" s="156" t="s">
        <v>87</v>
      </c>
      <c r="AY164" s="18" t="s">
        <v>126</v>
      </c>
      <c r="BE164" s="157">
        <f>IF(N164="základní",J164,0)</f>
        <v>0</v>
      </c>
      <c r="BF164" s="157">
        <f>IF(N164="snížená",J164,0)</f>
        <v>0</v>
      </c>
      <c r="BG164" s="157">
        <f>IF(N164="zákl. přenesená",J164,0)</f>
        <v>0</v>
      </c>
      <c r="BH164" s="157">
        <f>IF(N164="sníž. přenesená",J164,0)</f>
        <v>0</v>
      </c>
      <c r="BI164" s="157">
        <f>IF(N164="nulová",J164,0)</f>
        <v>0</v>
      </c>
      <c r="BJ164" s="18" t="s">
        <v>85</v>
      </c>
      <c r="BK164" s="157">
        <f>ROUND(I164*H164,2)</f>
        <v>0</v>
      </c>
      <c r="BL164" s="18" t="s">
        <v>146</v>
      </c>
      <c r="BM164" s="156" t="s">
        <v>229</v>
      </c>
    </row>
    <row r="165" spans="1:65" s="13" customFormat="1">
      <c r="B165" s="167"/>
      <c r="D165" s="158" t="s">
        <v>208</v>
      </c>
      <c r="E165" s="168" t="s">
        <v>1</v>
      </c>
      <c r="F165" s="169" t="s">
        <v>230</v>
      </c>
      <c r="H165" s="170">
        <v>0.19800000000000001</v>
      </c>
      <c r="I165" s="171"/>
      <c r="L165" s="167"/>
      <c r="M165" s="172"/>
      <c r="N165" s="173"/>
      <c r="O165" s="173"/>
      <c r="P165" s="173"/>
      <c r="Q165" s="173"/>
      <c r="R165" s="173"/>
      <c r="S165" s="173"/>
      <c r="T165" s="174"/>
      <c r="AT165" s="168" t="s">
        <v>208</v>
      </c>
      <c r="AU165" s="168" t="s">
        <v>87</v>
      </c>
      <c r="AV165" s="13" t="s">
        <v>87</v>
      </c>
      <c r="AW165" s="13" t="s">
        <v>32</v>
      </c>
      <c r="AX165" s="13" t="s">
        <v>77</v>
      </c>
      <c r="AY165" s="168" t="s">
        <v>126</v>
      </c>
    </row>
    <row r="166" spans="1:65" s="13" customFormat="1">
      <c r="B166" s="167"/>
      <c r="D166" s="158" t="s">
        <v>208</v>
      </c>
      <c r="E166" s="168" t="s">
        <v>1</v>
      </c>
      <c r="F166" s="169" t="s">
        <v>231</v>
      </c>
      <c r="H166" s="170">
        <v>2.7</v>
      </c>
      <c r="I166" s="171"/>
      <c r="L166" s="167"/>
      <c r="M166" s="172"/>
      <c r="N166" s="173"/>
      <c r="O166" s="173"/>
      <c r="P166" s="173"/>
      <c r="Q166" s="173"/>
      <c r="R166" s="173"/>
      <c r="S166" s="173"/>
      <c r="T166" s="174"/>
      <c r="AT166" s="168" t="s">
        <v>208</v>
      </c>
      <c r="AU166" s="168" t="s">
        <v>87</v>
      </c>
      <c r="AV166" s="13" t="s">
        <v>87</v>
      </c>
      <c r="AW166" s="13" t="s">
        <v>32</v>
      </c>
      <c r="AX166" s="13" t="s">
        <v>77</v>
      </c>
      <c r="AY166" s="168" t="s">
        <v>126</v>
      </c>
    </row>
    <row r="167" spans="1:65" s="15" customFormat="1">
      <c r="B167" s="182"/>
      <c r="D167" s="158" t="s">
        <v>208</v>
      </c>
      <c r="E167" s="183" t="s">
        <v>1</v>
      </c>
      <c r="F167" s="184" t="s">
        <v>221</v>
      </c>
      <c r="H167" s="185">
        <v>2.8980000000000001</v>
      </c>
      <c r="I167" s="186"/>
      <c r="L167" s="182"/>
      <c r="M167" s="187"/>
      <c r="N167" s="188"/>
      <c r="O167" s="188"/>
      <c r="P167" s="188"/>
      <c r="Q167" s="188"/>
      <c r="R167" s="188"/>
      <c r="S167" s="188"/>
      <c r="T167" s="189"/>
      <c r="AT167" s="183" t="s">
        <v>208</v>
      </c>
      <c r="AU167" s="183" t="s">
        <v>87</v>
      </c>
      <c r="AV167" s="15" t="s">
        <v>146</v>
      </c>
      <c r="AW167" s="15" t="s">
        <v>32</v>
      </c>
      <c r="AX167" s="15" t="s">
        <v>85</v>
      </c>
      <c r="AY167" s="183" t="s">
        <v>126</v>
      </c>
    </row>
    <row r="168" spans="1:65" s="2" customFormat="1" ht="37.9" customHeight="1">
      <c r="A168" s="33"/>
      <c r="B168" s="144"/>
      <c r="C168" s="145" t="s">
        <v>156</v>
      </c>
      <c r="D168" s="145" t="s">
        <v>129</v>
      </c>
      <c r="E168" s="146" t="s">
        <v>232</v>
      </c>
      <c r="F168" s="147" t="s">
        <v>233</v>
      </c>
      <c r="G168" s="148" t="s">
        <v>234</v>
      </c>
      <c r="H168" s="149">
        <v>139.9</v>
      </c>
      <c r="I168" s="150"/>
      <c r="J168" s="151">
        <f>ROUND(I168*H168,2)</f>
        <v>0</v>
      </c>
      <c r="K168" s="147" t="s">
        <v>133</v>
      </c>
      <c r="L168" s="34"/>
      <c r="M168" s="152" t="s">
        <v>1</v>
      </c>
      <c r="N168" s="153" t="s">
        <v>42</v>
      </c>
      <c r="O168" s="59"/>
      <c r="P168" s="154">
        <f>O168*H168</f>
        <v>0</v>
      </c>
      <c r="Q168" s="154">
        <v>0.14574000000000001</v>
      </c>
      <c r="R168" s="154">
        <f>Q168*H168</f>
        <v>20.389026000000001</v>
      </c>
      <c r="S168" s="154">
        <v>0</v>
      </c>
      <c r="T168" s="155">
        <f>S168*H168</f>
        <v>0</v>
      </c>
      <c r="U168" s="33"/>
      <c r="V168" s="33"/>
      <c r="W168" s="33"/>
      <c r="X168" s="33"/>
      <c r="Y168" s="33"/>
      <c r="Z168" s="33"/>
      <c r="AA168" s="33"/>
      <c r="AB168" s="33"/>
      <c r="AC168" s="33"/>
      <c r="AD168" s="33"/>
      <c r="AE168" s="33"/>
      <c r="AR168" s="156" t="s">
        <v>146</v>
      </c>
      <c r="AT168" s="156" t="s">
        <v>129</v>
      </c>
      <c r="AU168" s="156" t="s">
        <v>87</v>
      </c>
      <c r="AY168" s="18" t="s">
        <v>126</v>
      </c>
      <c r="BE168" s="157">
        <f>IF(N168="základní",J168,0)</f>
        <v>0</v>
      </c>
      <c r="BF168" s="157">
        <f>IF(N168="snížená",J168,0)</f>
        <v>0</v>
      </c>
      <c r="BG168" s="157">
        <f>IF(N168="zákl. přenesená",J168,0)</f>
        <v>0</v>
      </c>
      <c r="BH168" s="157">
        <f>IF(N168="sníž. přenesená",J168,0)</f>
        <v>0</v>
      </c>
      <c r="BI168" s="157">
        <f>IF(N168="nulová",J168,0)</f>
        <v>0</v>
      </c>
      <c r="BJ168" s="18" t="s">
        <v>85</v>
      </c>
      <c r="BK168" s="157">
        <f>ROUND(I168*H168,2)</f>
        <v>0</v>
      </c>
      <c r="BL168" s="18" t="s">
        <v>146</v>
      </c>
      <c r="BM168" s="156" t="s">
        <v>235</v>
      </c>
    </row>
    <row r="169" spans="1:65" s="14" customFormat="1">
      <c r="B169" s="175"/>
      <c r="D169" s="158" t="s">
        <v>208</v>
      </c>
      <c r="E169" s="176" t="s">
        <v>1</v>
      </c>
      <c r="F169" s="177" t="s">
        <v>236</v>
      </c>
      <c r="H169" s="176" t="s">
        <v>1</v>
      </c>
      <c r="I169" s="178"/>
      <c r="L169" s="175"/>
      <c r="M169" s="179"/>
      <c r="N169" s="180"/>
      <c r="O169" s="180"/>
      <c r="P169" s="180"/>
      <c r="Q169" s="180"/>
      <c r="R169" s="180"/>
      <c r="S169" s="180"/>
      <c r="T169" s="181"/>
      <c r="AT169" s="176" t="s">
        <v>208</v>
      </c>
      <c r="AU169" s="176" t="s">
        <v>87</v>
      </c>
      <c r="AV169" s="14" t="s">
        <v>85</v>
      </c>
      <c r="AW169" s="14" t="s">
        <v>32</v>
      </c>
      <c r="AX169" s="14" t="s">
        <v>77</v>
      </c>
      <c r="AY169" s="176" t="s">
        <v>126</v>
      </c>
    </row>
    <row r="170" spans="1:65" s="13" customFormat="1">
      <c r="B170" s="167"/>
      <c r="D170" s="158" t="s">
        <v>208</v>
      </c>
      <c r="E170" s="168" t="s">
        <v>1</v>
      </c>
      <c r="F170" s="169" t="s">
        <v>237</v>
      </c>
      <c r="H170" s="170">
        <v>63.6</v>
      </c>
      <c r="I170" s="171"/>
      <c r="L170" s="167"/>
      <c r="M170" s="172"/>
      <c r="N170" s="173"/>
      <c r="O170" s="173"/>
      <c r="P170" s="173"/>
      <c r="Q170" s="173"/>
      <c r="R170" s="173"/>
      <c r="S170" s="173"/>
      <c r="T170" s="174"/>
      <c r="AT170" s="168" t="s">
        <v>208</v>
      </c>
      <c r="AU170" s="168" t="s">
        <v>87</v>
      </c>
      <c r="AV170" s="13" t="s">
        <v>87</v>
      </c>
      <c r="AW170" s="13" t="s">
        <v>32</v>
      </c>
      <c r="AX170" s="13" t="s">
        <v>77</v>
      </c>
      <c r="AY170" s="168" t="s">
        <v>126</v>
      </c>
    </row>
    <row r="171" spans="1:65" s="13" customFormat="1">
      <c r="B171" s="167"/>
      <c r="D171" s="158" t="s">
        <v>208</v>
      </c>
      <c r="E171" s="168" t="s">
        <v>1</v>
      </c>
      <c r="F171" s="169" t="s">
        <v>238</v>
      </c>
      <c r="H171" s="170">
        <v>64.8</v>
      </c>
      <c r="I171" s="171"/>
      <c r="L171" s="167"/>
      <c r="M171" s="172"/>
      <c r="N171" s="173"/>
      <c r="O171" s="173"/>
      <c r="P171" s="173"/>
      <c r="Q171" s="173"/>
      <c r="R171" s="173"/>
      <c r="S171" s="173"/>
      <c r="T171" s="174"/>
      <c r="AT171" s="168" t="s">
        <v>208</v>
      </c>
      <c r="AU171" s="168" t="s">
        <v>87</v>
      </c>
      <c r="AV171" s="13" t="s">
        <v>87</v>
      </c>
      <c r="AW171" s="13" t="s">
        <v>32</v>
      </c>
      <c r="AX171" s="13" t="s">
        <v>77</v>
      </c>
      <c r="AY171" s="168" t="s">
        <v>126</v>
      </c>
    </row>
    <row r="172" spans="1:65" s="13" customFormat="1">
      <c r="B172" s="167"/>
      <c r="D172" s="158" t="s">
        <v>208</v>
      </c>
      <c r="E172" s="168" t="s">
        <v>1</v>
      </c>
      <c r="F172" s="169" t="s">
        <v>239</v>
      </c>
      <c r="H172" s="170">
        <v>11.5</v>
      </c>
      <c r="I172" s="171"/>
      <c r="L172" s="167"/>
      <c r="M172" s="172"/>
      <c r="N172" s="173"/>
      <c r="O172" s="173"/>
      <c r="P172" s="173"/>
      <c r="Q172" s="173"/>
      <c r="R172" s="173"/>
      <c r="S172" s="173"/>
      <c r="T172" s="174"/>
      <c r="AT172" s="168" t="s">
        <v>208</v>
      </c>
      <c r="AU172" s="168" t="s">
        <v>87</v>
      </c>
      <c r="AV172" s="13" t="s">
        <v>87</v>
      </c>
      <c r="AW172" s="13" t="s">
        <v>32</v>
      </c>
      <c r="AX172" s="13" t="s">
        <v>77</v>
      </c>
      <c r="AY172" s="168" t="s">
        <v>126</v>
      </c>
    </row>
    <row r="173" spans="1:65" s="15" customFormat="1">
      <c r="B173" s="182"/>
      <c r="D173" s="158" t="s">
        <v>208</v>
      </c>
      <c r="E173" s="183" t="s">
        <v>1</v>
      </c>
      <c r="F173" s="184" t="s">
        <v>221</v>
      </c>
      <c r="H173" s="185">
        <v>139.9</v>
      </c>
      <c r="I173" s="186"/>
      <c r="L173" s="182"/>
      <c r="M173" s="187"/>
      <c r="N173" s="188"/>
      <c r="O173" s="188"/>
      <c r="P173" s="188"/>
      <c r="Q173" s="188"/>
      <c r="R173" s="188"/>
      <c r="S173" s="188"/>
      <c r="T173" s="189"/>
      <c r="AT173" s="183" t="s">
        <v>208</v>
      </c>
      <c r="AU173" s="183" t="s">
        <v>87</v>
      </c>
      <c r="AV173" s="15" t="s">
        <v>146</v>
      </c>
      <c r="AW173" s="15" t="s">
        <v>32</v>
      </c>
      <c r="AX173" s="15" t="s">
        <v>85</v>
      </c>
      <c r="AY173" s="183" t="s">
        <v>126</v>
      </c>
    </row>
    <row r="174" spans="1:65" s="2" customFormat="1" ht="37.9" customHeight="1">
      <c r="A174" s="33"/>
      <c r="B174" s="144"/>
      <c r="C174" s="145" t="s">
        <v>163</v>
      </c>
      <c r="D174" s="145" t="s">
        <v>129</v>
      </c>
      <c r="E174" s="146" t="s">
        <v>240</v>
      </c>
      <c r="F174" s="147" t="s">
        <v>241</v>
      </c>
      <c r="G174" s="148" t="s">
        <v>234</v>
      </c>
      <c r="H174" s="149">
        <v>41</v>
      </c>
      <c r="I174" s="150"/>
      <c r="J174" s="151">
        <f>ROUND(I174*H174,2)</f>
        <v>0</v>
      </c>
      <c r="K174" s="147" t="s">
        <v>133</v>
      </c>
      <c r="L174" s="34"/>
      <c r="M174" s="152" t="s">
        <v>1</v>
      </c>
      <c r="N174" s="153" t="s">
        <v>42</v>
      </c>
      <c r="O174" s="59"/>
      <c r="P174" s="154">
        <f>O174*H174</f>
        <v>0</v>
      </c>
      <c r="Q174" s="154">
        <v>0.16905999999999999</v>
      </c>
      <c r="R174" s="154">
        <f>Q174*H174</f>
        <v>6.9314599999999995</v>
      </c>
      <c r="S174" s="154">
        <v>0</v>
      </c>
      <c r="T174" s="155">
        <f>S174*H174</f>
        <v>0</v>
      </c>
      <c r="U174" s="33"/>
      <c r="V174" s="33"/>
      <c r="W174" s="33"/>
      <c r="X174" s="33"/>
      <c r="Y174" s="33"/>
      <c r="Z174" s="33"/>
      <c r="AA174" s="33"/>
      <c r="AB174" s="33"/>
      <c r="AC174" s="33"/>
      <c r="AD174" s="33"/>
      <c r="AE174" s="33"/>
      <c r="AR174" s="156" t="s">
        <v>146</v>
      </c>
      <c r="AT174" s="156" t="s">
        <v>129</v>
      </c>
      <c r="AU174" s="156" t="s">
        <v>87</v>
      </c>
      <c r="AY174" s="18" t="s">
        <v>126</v>
      </c>
      <c r="BE174" s="157">
        <f>IF(N174="základní",J174,0)</f>
        <v>0</v>
      </c>
      <c r="BF174" s="157">
        <f>IF(N174="snížená",J174,0)</f>
        <v>0</v>
      </c>
      <c r="BG174" s="157">
        <f>IF(N174="zákl. přenesená",J174,0)</f>
        <v>0</v>
      </c>
      <c r="BH174" s="157">
        <f>IF(N174="sníž. přenesená",J174,0)</f>
        <v>0</v>
      </c>
      <c r="BI174" s="157">
        <f>IF(N174="nulová",J174,0)</f>
        <v>0</v>
      </c>
      <c r="BJ174" s="18" t="s">
        <v>85</v>
      </c>
      <c r="BK174" s="157">
        <f>ROUND(I174*H174,2)</f>
        <v>0</v>
      </c>
      <c r="BL174" s="18" t="s">
        <v>146</v>
      </c>
      <c r="BM174" s="156" t="s">
        <v>242</v>
      </c>
    </row>
    <row r="175" spans="1:65" s="13" customFormat="1">
      <c r="B175" s="167"/>
      <c r="D175" s="158" t="s">
        <v>208</v>
      </c>
      <c r="E175" s="168" t="s">
        <v>1</v>
      </c>
      <c r="F175" s="169" t="s">
        <v>243</v>
      </c>
      <c r="H175" s="170">
        <v>41</v>
      </c>
      <c r="I175" s="171"/>
      <c r="L175" s="167"/>
      <c r="M175" s="172"/>
      <c r="N175" s="173"/>
      <c r="O175" s="173"/>
      <c r="P175" s="173"/>
      <c r="Q175" s="173"/>
      <c r="R175" s="173"/>
      <c r="S175" s="173"/>
      <c r="T175" s="174"/>
      <c r="AT175" s="168" t="s">
        <v>208</v>
      </c>
      <c r="AU175" s="168" t="s">
        <v>87</v>
      </c>
      <c r="AV175" s="13" t="s">
        <v>87</v>
      </c>
      <c r="AW175" s="13" t="s">
        <v>32</v>
      </c>
      <c r="AX175" s="13" t="s">
        <v>77</v>
      </c>
      <c r="AY175" s="168" t="s">
        <v>126</v>
      </c>
    </row>
    <row r="176" spans="1:65" s="16" customFormat="1">
      <c r="B176" s="190"/>
      <c r="D176" s="158" t="s">
        <v>208</v>
      </c>
      <c r="E176" s="191" t="s">
        <v>1</v>
      </c>
      <c r="F176" s="192" t="s">
        <v>244</v>
      </c>
      <c r="H176" s="193">
        <v>41</v>
      </c>
      <c r="I176" s="194"/>
      <c r="L176" s="190"/>
      <c r="M176" s="195"/>
      <c r="N176" s="196"/>
      <c r="O176" s="196"/>
      <c r="P176" s="196"/>
      <c r="Q176" s="196"/>
      <c r="R176" s="196"/>
      <c r="S176" s="196"/>
      <c r="T176" s="197"/>
      <c r="AT176" s="191" t="s">
        <v>208</v>
      </c>
      <c r="AU176" s="191" t="s">
        <v>87</v>
      </c>
      <c r="AV176" s="16" t="s">
        <v>142</v>
      </c>
      <c r="AW176" s="16" t="s">
        <v>32</v>
      </c>
      <c r="AX176" s="16" t="s">
        <v>77</v>
      </c>
      <c r="AY176" s="191" t="s">
        <v>126</v>
      </c>
    </row>
    <row r="177" spans="1:65" s="15" customFormat="1">
      <c r="B177" s="182"/>
      <c r="D177" s="158" t="s">
        <v>208</v>
      </c>
      <c r="E177" s="183" t="s">
        <v>1</v>
      </c>
      <c r="F177" s="184" t="s">
        <v>221</v>
      </c>
      <c r="H177" s="185">
        <v>41</v>
      </c>
      <c r="I177" s="186"/>
      <c r="L177" s="182"/>
      <c r="M177" s="187"/>
      <c r="N177" s="188"/>
      <c r="O177" s="188"/>
      <c r="P177" s="188"/>
      <c r="Q177" s="188"/>
      <c r="R177" s="188"/>
      <c r="S177" s="188"/>
      <c r="T177" s="189"/>
      <c r="AT177" s="183" t="s">
        <v>208</v>
      </c>
      <c r="AU177" s="183" t="s">
        <v>87</v>
      </c>
      <c r="AV177" s="15" t="s">
        <v>146</v>
      </c>
      <c r="AW177" s="15" t="s">
        <v>32</v>
      </c>
      <c r="AX177" s="15" t="s">
        <v>85</v>
      </c>
      <c r="AY177" s="183" t="s">
        <v>126</v>
      </c>
    </row>
    <row r="178" spans="1:65" s="2" customFormat="1" ht="33" customHeight="1">
      <c r="A178" s="33"/>
      <c r="B178" s="144"/>
      <c r="C178" s="145" t="s">
        <v>245</v>
      </c>
      <c r="D178" s="145" t="s">
        <v>129</v>
      </c>
      <c r="E178" s="146" t="s">
        <v>246</v>
      </c>
      <c r="F178" s="147" t="s">
        <v>247</v>
      </c>
      <c r="G178" s="148" t="s">
        <v>234</v>
      </c>
      <c r="H178" s="149">
        <v>108.7</v>
      </c>
      <c r="I178" s="150"/>
      <c r="J178" s="151">
        <f>ROUND(I178*H178,2)</f>
        <v>0</v>
      </c>
      <c r="K178" s="147" t="s">
        <v>133</v>
      </c>
      <c r="L178" s="34"/>
      <c r="M178" s="152" t="s">
        <v>1</v>
      </c>
      <c r="N178" s="153" t="s">
        <v>42</v>
      </c>
      <c r="O178" s="59"/>
      <c r="P178" s="154">
        <f>O178*H178</f>
        <v>0</v>
      </c>
      <c r="Q178" s="154">
        <v>0.14898</v>
      </c>
      <c r="R178" s="154">
        <f>Q178*H178</f>
        <v>16.194126000000001</v>
      </c>
      <c r="S178" s="154">
        <v>0</v>
      </c>
      <c r="T178" s="155">
        <f>S178*H178</f>
        <v>0</v>
      </c>
      <c r="U178" s="33"/>
      <c r="V178" s="33"/>
      <c r="W178" s="33"/>
      <c r="X178" s="33"/>
      <c r="Y178" s="33"/>
      <c r="Z178" s="33"/>
      <c r="AA178" s="33"/>
      <c r="AB178" s="33"/>
      <c r="AC178" s="33"/>
      <c r="AD178" s="33"/>
      <c r="AE178" s="33"/>
      <c r="AR178" s="156" t="s">
        <v>146</v>
      </c>
      <c r="AT178" s="156" t="s">
        <v>129</v>
      </c>
      <c r="AU178" s="156" t="s">
        <v>87</v>
      </c>
      <c r="AY178" s="18" t="s">
        <v>126</v>
      </c>
      <c r="BE178" s="157">
        <f>IF(N178="základní",J178,0)</f>
        <v>0</v>
      </c>
      <c r="BF178" s="157">
        <f>IF(N178="snížená",J178,0)</f>
        <v>0</v>
      </c>
      <c r="BG178" s="157">
        <f>IF(N178="zákl. přenesená",J178,0)</f>
        <v>0</v>
      </c>
      <c r="BH178" s="157">
        <f>IF(N178="sníž. přenesená",J178,0)</f>
        <v>0</v>
      </c>
      <c r="BI178" s="157">
        <f>IF(N178="nulová",J178,0)</f>
        <v>0</v>
      </c>
      <c r="BJ178" s="18" t="s">
        <v>85</v>
      </c>
      <c r="BK178" s="157">
        <f>ROUND(I178*H178,2)</f>
        <v>0</v>
      </c>
      <c r="BL178" s="18" t="s">
        <v>146</v>
      </c>
      <c r="BM178" s="156" t="s">
        <v>248</v>
      </c>
    </row>
    <row r="179" spans="1:65" s="13" customFormat="1">
      <c r="B179" s="167"/>
      <c r="D179" s="158" t="s">
        <v>208</v>
      </c>
      <c r="E179" s="168" t="s">
        <v>1</v>
      </c>
      <c r="F179" s="169" t="s">
        <v>249</v>
      </c>
      <c r="H179" s="170">
        <v>108.7</v>
      </c>
      <c r="I179" s="171"/>
      <c r="L179" s="167"/>
      <c r="M179" s="172"/>
      <c r="N179" s="173"/>
      <c r="O179" s="173"/>
      <c r="P179" s="173"/>
      <c r="Q179" s="173"/>
      <c r="R179" s="173"/>
      <c r="S179" s="173"/>
      <c r="T179" s="174"/>
      <c r="AT179" s="168" t="s">
        <v>208</v>
      </c>
      <c r="AU179" s="168" t="s">
        <v>87</v>
      </c>
      <c r="AV179" s="13" t="s">
        <v>87</v>
      </c>
      <c r="AW179" s="13" t="s">
        <v>32</v>
      </c>
      <c r="AX179" s="13" t="s">
        <v>77</v>
      </c>
      <c r="AY179" s="168" t="s">
        <v>126</v>
      </c>
    </row>
    <row r="180" spans="1:65" s="15" customFormat="1">
      <c r="B180" s="182"/>
      <c r="D180" s="158" t="s">
        <v>208</v>
      </c>
      <c r="E180" s="183" t="s">
        <v>1</v>
      </c>
      <c r="F180" s="184" t="s">
        <v>221</v>
      </c>
      <c r="H180" s="185">
        <v>108.7</v>
      </c>
      <c r="I180" s="186"/>
      <c r="L180" s="182"/>
      <c r="M180" s="187"/>
      <c r="N180" s="188"/>
      <c r="O180" s="188"/>
      <c r="P180" s="188"/>
      <c r="Q180" s="188"/>
      <c r="R180" s="188"/>
      <c r="S180" s="188"/>
      <c r="T180" s="189"/>
      <c r="AT180" s="183" t="s">
        <v>208</v>
      </c>
      <c r="AU180" s="183" t="s">
        <v>87</v>
      </c>
      <c r="AV180" s="15" t="s">
        <v>146</v>
      </c>
      <c r="AW180" s="15" t="s">
        <v>32</v>
      </c>
      <c r="AX180" s="15" t="s">
        <v>85</v>
      </c>
      <c r="AY180" s="183" t="s">
        <v>126</v>
      </c>
    </row>
    <row r="181" spans="1:65" s="2" customFormat="1" ht="33" customHeight="1">
      <c r="A181" s="33"/>
      <c r="B181" s="144"/>
      <c r="C181" s="145" t="s">
        <v>250</v>
      </c>
      <c r="D181" s="145" t="s">
        <v>129</v>
      </c>
      <c r="E181" s="146" t="s">
        <v>251</v>
      </c>
      <c r="F181" s="147" t="s">
        <v>252</v>
      </c>
      <c r="G181" s="148" t="s">
        <v>234</v>
      </c>
      <c r="H181" s="149">
        <v>487</v>
      </c>
      <c r="I181" s="150"/>
      <c r="J181" s="151">
        <f>ROUND(I181*H181,2)</f>
        <v>0</v>
      </c>
      <c r="K181" s="147" t="s">
        <v>133</v>
      </c>
      <c r="L181" s="34"/>
      <c r="M181" s="152" t="s">
        <v>1</v>
      </c>
      <c r="N181" s="153" t="s">
        <v>42</v>
      </c>
      <c r="O181" s="59"/>
      <c r="P181" s="154">
        <f>O181*H181</f>
        <v>0</v>
      </c>
      <c r="Q181" s="154">
        <v>0.23291999999999999</v>
      </c>
      <c r="R181" s="154">
        <f>Q181*H181</f>
        <v>113.43204</v>
      </c>
      <c r="S181" s="154">
        <v>0</v>
      </c>
      <c r="T181" s="155">
        <f>S181*H181</f>
        <v>0</v>
      </c>
      <c r="U181" s="33"/>
      <c r="V181" s="33"/>
      <c r="W181" s="33"/>
      <c r="X181" s="33"/>
      <c r="Y181" s="33"/>
      <c r="Z181" s="33"/>
      <c r="AA181" s="33"/>
      <c r="AB181" s="33"/>
      <c r="AC181" s="33"/>
      <c r="AD181" s="33"/>
      <c r="AE181" s="33"/>
      <c r="AR181" s="156" t="s">
        <v>146</v>
      </c>
      <c r="AT181" s="156" t="s">
        <v>129</v>
      </c>
      <c r="AU181" s="156" t="s">
        <v>87</v>
      </c>
      <c r="AY181" s="18" t="s">
        <v>126</v>
      </c>
      <c r="BE181" s="157">
        <f>IF(N181="základní",J181,0)</f>
        <v>0</v>
      </c>
      <c r="BF181" s="157">
        <f>IF(N181="snížená",J181,0)</f>
        <v>0</v>
      </c>
      <c r="BG181" s="157">
        <f>IF(N181="zákl. přenesená",J181,0)</f>
        <v>0</v>
      </c>
      <c r="BH181" s="157">
        <f>IF(N181="sníž. přenesená",J181,0)</f>
        <v>0</v>
      </c>
      <c r="BI181" s="157">
        <f>IF(N181="nulová",J181,0)</f>
        <v>0</v>
      </c>
      <c r="BJ181" s="18" t="s">
        <v>85</v>
      </c>
      <c r="BK181" s="157">
        <f>ROUND(I181*H181,2)</f>
        <v>0</v>
      </c>
      <c r="BL181" s="18" t="s">
        <v>146</v>
      </c>
      <c r="BM181" s="156" t="s">
        <v>253</v>
      </c>
    </row>
    <row r="182" spans="1:65" s="13" customFormat="1">
      <c r="B182" s="167"/>
      <c r="D182" s="158" t="s">
        <v>208</v>
      </c>
      <c r="E182" s="168" t="s">
        <v>1</v>
      </c>
      <c r="F182" s="169" t="s">
        <v>254</v>
      </c>
      <c r="H182" s="170">
        <v>149</v>
      </c>
      <c r="I182" s="171"/>
      <c r="L182" s="167"/>
      <c r="M182" s="172"/>
      <c r="N182" s="173"/>
      <c r="O182" s="173"/>
      <c r="P182" s="173"/>
      <c r="Q182" s="173"/>
      <c r="R182" s="173"/>
      <c r="S182" s="173"/>
      <c r="T182" s="174"/>
      <c r="AT182" s="168" t="s">
        <v>208</v>
      </c>
      <c r="AU182" s="168" t="s">
        <v>87</v>
      </c>
      <c r="AV182" s="13" t="s">
        <v>87</v>
      </c>
      <c r="AW182" s="13" t="s">
        <v>32</v>
      </c>
      <c r="AX182" s="13" t="s">
        <v>77</v>
      </c>
      <c r="AY182" s="168" t="s">
        <v>126</v>
      </c>
    </row>
    <row r="183" spans="1:65" s="13" customFormat="1">
      <c r="B183" s="167"/>
      <c r="D183" s="158" t="s">
        <v>208</v>
      </c>
      <c r="E183" s="168" t="s">
        <v>1</v>
      </c>
      <c r="F183" s="169" t="s">
        <v>255</v>
      </c>
      <c r="H183" s="170">
        <v>190</v>
      </c>
      <c r="I183" s="171"/>
      <c r="L183" s="167"/>
      <c r="M183" s="172"/>
      <c r="N183" s="173"/>
      <c r="O183" s="173"/>
      <c r="P183" s="173"/>
      <c r="Q183" s="173"/>
      <c r="R183" s="173"/>
      <c r="S183" s="173"/>
      <c r="T183" s="174"/>
      <c r="AT183" s="168" t="s">
        <v>208</v>
      </c>
      <c r="AU183" s="168" t="s">
        <v>87</v>
      </c>
      <c r="AV183" s="13" t="s">
        <v>87</v>
      </c>
      <c r="AW183" s="13" t="s">
        <v>32</v>
      </c>
      <c r="AX183" s="13" t="s">
        <v>77</v>
      </c>
      <c r="AY183" s="168" t="s">
        <v>126</v>
      </c>
    </row>
    <row r="184" spans="1:65" s="13" customFormat="1">
      <c r="B184" s="167"/>
      <c r="D184" s="158" t="s">
        <v>208</v>
      </c>
      <c r="E184" s="168" t="s">
        <v>1</v>
      </c>
      <c r="F184" s="169" t="s">
        <v>256</v>
      </c>
      <c r="H184" s="170">
        <v>74</v>
      </c>
      <c r="I184" s="171"/>
      <c r="L184" s="167"/>
      <c r="M184" s="172"/>
      <c r="N184" s="173"/>
      <c r="O184" s="173"/>
      <c r="P184" s="173"/>
      <c r="Q184" s="173"/>
      <c r="R184" s="173"/>
      <c r="S184" s="173"/>
      <c r="T184" s="174"/>
      <c r="AT184" s="168" t="s">
        <v>208</v>
      </c>
      <c r="AU184" s="168" t="s">
        <v>87</v>
      </c>
      <c r="AV184" s="13" t="s">
        <v>87</v>
      </c>
      <c r="AW184" s="13" t="s">
        <v>32</v>
      </c>
      <c r="AX184" s="13" t="s">
        <v>77</v>
      </c>
      <c r="AY184" s="168" t="s">
        <v>126</v>
      </c>
    </row>
    <row r="185" spans="1:65" s="13" customFormat="1">
      <c r="B185" s="167"/>
      <c r="D185" s="158" t="s">
        <v>208</v>
      </c>
      <c r="E185" s="168" t="s">
        <v>1</v>
      </c>
      <c r="F185" s="169" t="s">
        <v>257</v>
      </c>
      <c r="H185" s="170">
        <v>74</v>
      </c>
      <c r="I185" s="171"/>
      <c r="L185" s="167"/>
      <c r="M185" s="172"/>
      <c r="N185" s="173"/>
      <c r="O185" s="173"/>
      <c r="P185" s="173"/>
      <c r="Q185" s="173"/>
      <c r="R185" s="173"/>
      <c r="S185" s="173"/>
      <c r="T185" s="174"/>
      <c r="AT185" s="168" t="s">
        <v>208</v>
      </c>
      <c r="AU185" s="168" t="s">
        <v>87</v>
      </c>
      <c r="AV185" s="13" t="s">
        <v>87</v>
      </c>
      <c r="AW185" s="13" t="s">
        <v>32</v>
      </c>
      <c r="AX185" s="13" t="s">
        <v>77</v>
      </c>
      <c r="AY185" s="168" t="s">
        <v>126</v>
      </c>
    </row>
    <row r="186" spans="1:65" s="15" customFormat="1">
      <c r="B186" s="182"/>
      <c r="D186" s="158" t="s">
        <v>208</v>
      </c>
      <c r="E186" s="183" t="s">
        <v>1</v>
      </c>
      <c r="F186" s="184" t="s">
        <v>221</v>
      </c>
      <c r="H186" s="185">
        <v>487</v>
      </c>
      <c r="I186" s="186"/>
      <c r="L186" s="182"/>
      <c r="M186" s="187"/>
      <c r="N186" s="188"/>
      <c r="O186" s="188"/>
      <c r="P186" s="188"/>
      <c r="Q186" s="188"/>
      <c r="R186" s="188"/>
      <c r="S186" s="188"/>
      <c r="T186" s="189"/>
      <c r="AT186" s="183" t="s">
        <v>208</v>
      </c>
      <c r="AU186" s="183" t="s">
        <v>87</v>
      </c>
      <c r="AV186" s="15" t="s">
        <v>146</v>
      </c>
      <c r="AW186" s="15" t="s">
        <v>32</v>
      </c>
      <c r="AX186" s="15" t="s">
        <v>85</v>
      </c>
      <c r="AY186" s="183" t="s">
        <v>126</v>
      </c>
    </row>
    <row r="187" spans="1:65" s="2" customFormat="1" ht="24.2" customHeight="1">
      <c r="A187" s="33"/>
      <c r="B187" s="144"/>
      <c r="C187" s="145" t="s">
        <v>258</v>
      </c>
      <c r="D187" s="145" t="s">
        <v>129</v>
      </c>
      <c r="E187" s="146" t="s">
        <v>259</v>
      </c>
      <c r="F187" s="147" t="s">
        <v>260</v>
      </c>
      <c r="G187" s="148" t="s">
        <v>212</v>
      </c>
      <c r="H187" s="149">
        <v>9</v>
      </c>
      <c r="I187" s="150"/>
      <c r="J187" s="151">
        <f>ROUND(I187*H187,2)</f>
        <v>0</v>
      </c>
      <c r="K187" s="147" t="s">
        <v>133</v>
      </c>
      <c r="L187" s="34"/>
      <c r="M187" s="152" t="s">
        <v>1</v>
      </c>
      <c r="N187" s="153" t="s">
        <v>42</v>
      </c>
      <c r="O187" s="59"/>
      <c r="P187" s="154">
        <f>O187*H187</f>
        <v>0</v>
      </c>
      <c r="Q187" s="154">
        <v>2.836E-2</v>
      </c>
      <c r="R187" s="154">
        <f>Q187*H187</f>
        <v>0.25524000000000002</v>
      </c>
      <c r="S187" s="154">
        <v>0</v>
      </c>
      <c r="T187" s="155">
        <f>S187*H187</f>
        <v>0</v>
      </c>
      <c r="U187" s="33"/>
      <c r="V187" s="33"/>
      <c r="W187" s="33"/>
      <c r="X187" s="33"/>
      <c r="Y187" s="33"/>
      <c r="Z187" s="33"/>
      <c r="AA187" s="33"/>
      <c r="AB187" s="33"/>
      <c r="AC187" s="33"/>
      <c r="AD187" s="33"/>
      <c r="AE187" s="33"/>
      <c r="AR187" s="156" t="s">
        <v>146</v>
      </c>
      <c r="AT187" s="156" t="s">
        <v>129</v>
      </c>
      <c r="AU187" s="156" t="s">
        <v>87</v>
      </c>
      <c r="AY187" s="18" t="s">
        <v>126</v>
      </c>
      <c r="BE187" s="157">
        <f>IF(N187="základní",J187,0)</f>
        <v>0</v>
      </c>
      <c r="BF187" s="157">
        <f>IF(N187="snížená",J187,0)</f>
        <v>0</v>
      </c>
      <c r="BG187" s="157">
        <f>IF(N187="zákl. přenesená",J187,0)</f>
        <v>0</v>
      </c>
      <c r="BH187" s="157">
        <f>IF(N187="sníž. přenesená",J187,0)</f>
        <v>0</v>
      </c>
      <c r="BI187" s="157">
        <f>IF(N187="nulová",J187,0)</f>
        <v>0</v>
      </c>
      <c r="BJ187" s="18" t="s">
        <v>85</v>
      </c>
      <c r="BK187" s="157">
        <f>ROUND(I187*H187,2)</f>
        <v>0</v>
      </c>
      <c r="BL187" s="18" t="s">
        <v>146</v>
      </c>
      <c r="BM187" s="156" t="s">
        <v>261</v>
      </c>
    </row>
    <row r="188" spans="1:65" s="2" customFormat="1" ht="24.2" customHeight="1">
      <c r="A188" s="33"/>
      <c r="B188" s="144"/>
      <c r="C188" s="145" t="s">
        <v>262</v>
      </c>
      <c r="D188" s="145" t="s">
        <v>129</v>
      </c>
      <c r="E188" s="146" t="s">
        <v>263</v>
      </c>
      <c r="F188" s="147" t="s">
        <v>264</v>
      </c>
      <c r="G188" s="148" t="s">
        <v>212</v>
      </c>
      <c r="H188" s="149">
        <v>3</v>
      </c>
      <c r="I188" s="150"/>
      <c r="J188" s="151">
        <f>ROUND(I188*H188,2)</f>
        <v>0</v>
      </c>
      <c r="K188" s="147" t="s">
        <v>133</v>
      </c>
      <c r="L188" s="34"/>
      <c r="M188" s="152" t="s">
        <v>1</v>
      </c>
      <c r="N188" s="153" t="s">
        <v>42</v>
      </c>
      <c r="O188" s="59"/>
      <c r="P188" s="154">
        <f>O188*H188</f>
        <v>0</v>
      </c>
      <c r="Q188" s="154">
        <v>3.4520000000000002E-2</v>
      </c>
      <c r="R188" s="154">
        <f>Q188*H188</f>
        <v>0.10356000000000001</v>
      </c>
      <c r="S188" s="154">
        <v>0</v>
      </c>
      <c r="T188" s="155">
        <f>S188*H188</f>
        <v>0</v>
      </c>
      <c r="U188" s="33"/>
      <c r="V188" s="33"/>
      <c r="W188" s="33"/>
      <c r="X188" s="33"/>
      <c r="Y188" s="33"/>
      <c r="Z188" s="33"/>
      <c r="AA188" s="33"/>
      <c r="AB188" s="33"/>
      <c r="AC188" s="33"/>
      <c r="AD188" s="33"/>
      <c r="AE188" s="33"/>
      <c r="AR188" s="156" t="s">
        <v>146</v>
      </c>
      <c r="AT188" s="156" t="s">
        <v>129</v>
      </c>
      <c r="AU188" s="156" t="s">
        <v>87</v>
      </c>
      <c r="AY188" s="18" t="s">
        <v>126</v>
      </c>
      <c r="BE188" s="157">
        <f>IF(N188="základní",J188,0)</f>
        <v>0</v>
      </c>
      <c r="BF188" s="157">
        <f>IF(N188="snížená",J188,0)</f>
        <v>0</v>
      </c>
      <c r="BG188" s="157">
        <f>IF(N188="zákl. přenesená",J188,0)</f>
        <v>0</v>
      </c>
      <c r="BH188" s="157">
        <f>IF(N188="sníž. přenesená",J188,0)</f>
        <v>0</v>
      </c>
      <c r="BI188" s="157">
        <f>IF(N188="nulová",J188,0)</f>
        <v>0</v>
      </c>
      <c r="BJ188" s="18" t="s">
        <v>85</v>
      </c>
      <c r="BK188" s="157">
        <f>ROUND(I188*H188,2)</f>
        <v>0</v>
      </c>
      <c r="BL188" s="18" t="s">
        <v>146</v>
      </c>
      <c r="BM188" s="156" t="s">
        <v>265</v>
      </c>
    </row>
    <row r="189" spans="1:65" s="2" customFormat="1" ht="33" customHeight="1">
      <c r="A189" s="33"/>
      <c r="B189" s="144"/>
      <c r="C189" s="145" t="s">
        <v>266</v>
      </c>
      <c r="D189" s="145" t="s">
        <v>129</v>
      </c>
      <c r="E189" s="146" t="s">
        <v>267</v>
      </c>
      <c r="F189" s="147" t="s">
        <v>268</v>
      </c>
      <c r="G189" s="148" t="s">
        <v>212</v>
      </c>
      <c r="H189" s="149">
        <v>4</v>
      </c>
      <c r="I189" s="150"/>
      <c r="J189" s="151">
        <f>ROUND(I189*H189,2)</f>
        <v>0</v>
      </c>
      <c r="K189" s="147" t="s">
        <v>133</v>
      </c>
      <c r="L189" s="34"/>
      <c r="M189" s="152" t="s">
        <v>1</v>
      </c>
      <c r="N189" s="153" t="s">
        <v>42</v>
      </c>
      <c r="O189" s="59"/>
      <c r="P189" s="154">
        <f>O189*H189</f>
        <v>0</v>
      </c>
      <c r="Q189" s="154">
        <v>3.4279999999999998E-2</v>
      </c>
      <c r="R189" s="154">
        <f>Q189*H189</f>
        <v>0.13711999999999999</v>
      </c>
      <c r="S189" s="154">
        <v>0</v>
      </c>
      <c r="T189" s="155">
        <f>S189*H189</f>
        <v>0</v>
      </c>
      <c r="U189" s="33"/>
      <c r="V189" s="33"/>
      <c r="W189" s="33"/>
      <c r="X189" s="33"/>
      <c r="Y189" s="33"/>
      <c r="Z189" s="33"/>
      <c r="AA189" s="33"/>
      <c r="AB189" s="33"/>
      <c r="AC189" s="33"/>
      <c r="AD189" s="33"/>
      <c r="AE189" s="33"/>
      <c r="AR189" s="156" t="s">
        <v>146</v>
      </c>
      <c r="AT189" s="156" t="s">
        <v>129</v>
      </c>
      <c r="AU189" s="156" t="s">
        <v>87</v>
      </c>
      <c r="AY189" s="18" t="s">
        <v>126</v>
      </c>
      <c r="BE189" s="157">
        <f>IF(N189="základní",J189,0)</f>
        <v>0</v>
      </c>
      <c r="BF189" s="157">
        <f>IF(N189="snížená",J189,0)</f>
        <v>0</v>
      </c>
      <c r="BG189" s="157">
        <f>IF(N189="zákl. přenesená",J189,0)</f>
        <v>0</v>
      </c>
      <c r="BH189" s="157">
        <f>IF(N189="sníž. přenesená",J189,0)</f>
        <v>0</v>
      </c>
      <c r="BI189" s="157">
        <f>IF(N189="nulová",J189,0)</f>
        <v>0</v>
      </c>
      <c r="BJ189" s="18" t="s">
        <v>85</v>
      </c>
      <c r="BK189" s="157">
        <f>ROUND(I189*H189,2)</f>
        <v>0</v>
      </c>
      <c r="BL189" s="18" t="s">
        <v>146</v>
      </c>
      <c r="BM189" s="156" t="s">
        <v>269</v>
      </c>
    </row>
    <row r="190" spans="1:65" s="2" customFormat="1" ht="33" customHeight="1">
      <c r="A190" s="33"/>
      <c r="B190" s="144"/>
      <c r="C190" s="145" t="s">
        <v>270</v>
      </c>
      <c r="D190" s="145" t="s">
        <v>129</v>
      </c>
      <c r="E190" s="146" t="s">
        <v>271</v>
      </c>
      <c r="F190" s="147" t="s">
        <v>272</v>
      </c>
      <c r="G190" s="148" t="s">
        <v>212</v>
      </c>
      <c r="H190" s="149">
        <v>2</v>
      </c>
      <c r="I190" s="150"/>
      <c r="J190" s="151">
        <f>ROUND(I190*H190,2)</f>
        <v>0</v>
      </c>
      <c r="K190" s="147" t="s">
        <v>133</v>
      </c>
      <c r="L190" s="34"/>
      <c r="M190" s="152" t="s">
        <v>1</v>
      </c>
      <c r="N190" s="153" t="s">
        <v>42</v>
      </c>
      <c r="O190" s="59"/>
      <c r="P190" s="154">
        <f>O190*H190</f>
        <v>0</v>
      </c>
      <c r="Q190" s="154">
        <v>5.5280000000000003E-2</v>
      </c>
      <c r="R190" s="154">
        <f>Q190*H190</f>
        <v>0.11056000000000001</v>
      </c>
      <c r="S190" s="154">
        <v>0</v>
      </c>
      <c r="T190" s="155">
        <f>S190*H190</f>
        <v>0</v>
      </c>
      <c r="U190" s="33"/>
      <c r="V190" s="33"/>
      <c r="W190" s="33"/>
      <c r="X190" s="33"/>
      <c r="Y190" s="33"/>
      <c r="Z190" s="33"/>
      <c r="AA190" s="33"/>
      <c r="AB190" s="33"/>
      <c r="AC190" s="33"/>
      <c r="AD190" s="33"/>
      <c r="AE190" s="33"/>
      <c r="AR190" s="156" t="s">
        <v>146</v>
      </c>
      <c r="AT190" s="156" t="s">
        <v>129</v>
      </c>
      <c r="AU190" s="156" t="s">
        <v>87</v>
      </c>
      <c r="AY190" s="18" t="s">
        <v>126</v>
      </c>
      <c r="BE190" s="157">
        <f>IF(N190="základní",J190,0)</f>
        <v>0</v>
      </c>
      <c r="BF190" s="157">
        <f>IF(N190="snížená",J190,0)</f>
        <v>0</v>
      </c>
      <c r="BG190" s="157">
        <f>IF(N190="zákl. přenesená",J190,0)</f>
        <v>0</v>
      </c>
      <c r="BH190" s="157">
        <f>IF(N190="sníž. přenesená",J190,0)</f>
        <v>0</v>
      </c>
      <c r="BI190" s="157">
        <f>IF(N190="nulová",J190,0)</f>
        <v>0</v>
      </c>
      <c r="BJ190" s="18" t="s">
        <v>85</v>
      </c>
      <c r="BK190" s="157">
        <f>ROUND(I190*H190,2)</f>
        <v>0</v>
      </c>
      <c r="BL190" s="18" t="s">
        <v>146</v>
      </c>
      <c r="BM190" s="156" t="s">
        <v>273</v>
      </c>
    </row>
    <row r="191" spans="1:65" s="2" customFormat="1" ht="24.2" customHeight="1">
      <c r="A191" s="33"/>
      <c r="B191" s="144"/>
      <c r="C191" s="145" t="s">
        <v>274</v>
      </c>
      <c r="D191" s="145" t="s">
        <v>129</v>
      </c>
      <c r="E191" s="146" t="s">
        <v>275</v>
      </c>
      <c r="F191" s="147" t="s">
        <v>276</v>
      </c>
      <c r="G191" s="148" t="s">
        <v>277</v>
      </c>
      <c r="H191" s="149">
        <v>0.29399999999999998</v>
      </c>
      <c r="I191" s="150"/>
      <c r="J191" s="151">
        <f>ROUND(I191*H191,2)</f>
        <v>0</v>
      </c>
      <c r="K191" s="147" t="s">
        <v>133</v>
      </c>
      <c r="L191" s="34"/>
      <c r="M191" s="152" t="s">
        <v>1</v>
      </c>
      <c r="N191" s="153" t="s">
        <v>42</v>
      </c>
      <c r="O191" s="59"/>
      <c r="P191" s="154">
        <f>O191*H191</f>
        <v>0</v>
      </c>
      <c r="Q191" s="154">
        <v>1.0900000000000001</v>
      </c>
      <c r="R191" s="154">
        <f>Q191*H191</f>
        <v>0.32046000000000002</v>
      </c>
      <c r="S191" s="154">
        <v>0</v>
      </c>
      <c r="T191" s="155">
        <f>S191*H191</f>
        <v>0</v>
      </c>
      <c r="U191" s="33"/>
      <c r="V191" s="33"/>
      <c r="W191" s="33"/>
      <c r="X191" s="33"/>
      <c r="Y191" s="33"/>
      <c r="Z191" s="33"/>
      <c r="AA191" s="33"/>
      <c r="AB191" s="33"/>
      <c r="AC191" s="33"/>
      <c r="AD191" s="33"/>
      <c r="AE191" s="33"/>
      <c r="AR191" s="156" t="s">
        <v>146</v>
      </c>
      <c r="AT191" s="156" t="s">
        <v>129</v>
      </c>
      <c r="AU191" s="156" t="s">
        <v>87</v>
      </c>
      <c r="AY191" s="18" t="s">
        <v>126</v>
      </c>
      <c r="BE191" s="157">
        <f>IF(N191="základní",J191,0)</f>
        <v>0</v>
      </c>
      <c r="BF191" s="157">
        <f>IF(N191="snížená",J191,0)</f>
        <v>0</v>
      </c>
      <c r="BG191" s="157">
        <f>IF(N191="zákl. přenesená",J191,0)</f>
        <v>0</v>
      </c>
      <c r="BH191" s="157">
        <f>IF(N191="sníž. přenesená",J191,0)</f>
        <v>0</v>
      </c>
      <c r="BI191" s="157">
        <f>IF(N191="nulová",J191,0)</f>
        <v>0</v>
      </c>
      <c r="BJ191" s="18" t="s">
        <v>85</v>
      </c>
      <c r="BK191" s="157">
        <f>ROUND(I191*H191,2)</f>
        <v>0</v>
      </c>
      <c r="BL191" s="18" t="s">
        <v>146</v>
      </c>
      <c r="BM191" s="156" t="s">
        <v>278</v>
      </c>
    </row>
    <row r="192" spans="1:65" s="13" customFormat="1">
      <c r="B192" s="167"/>
      <c r="D192" s="158" t="s">
        <v>208</v>
      </c>
      <c r="E192" s="168" t="s">
        <v>1</v>
      </c>
      <c r="F192" s="169" t="s">
        <v>279</v>
      </c>
      <c r="H192" s="170">
        <v>0.27600000000000002</v>
      </c>
      <c r="I192" s="171"/>
      <c r="L192" s="167"/>
      <c r="M192" s="172"/>
      <c r="N192" s="173"/>
      <c r="O192" s="173"/>
      <c r="P192" s="173"/>
      <c r="Q192" s="173"/>
      <c r="R192" s="173"/>
      <c r="S192" s="173"/>
      <c r="T192" s="174"/>
      <c r="AT192" s="168" t="s">
        <v>208</v>
      </c>
      <c r="AU192" s="168" t="s">
        <v>87</v>
      </c>
      <c r="AV192" s="13" t="s">
        <v>87</v>
      </c>
      <c r="AW192" s="13" t="s">
        <v>32</v>
      </c>
      <c r="AX192" s="13" t="s">
        <v>77</v>
      </c>
      <c r="AY192" s="168" t="s">
        <v>126</v>
      </c>
    </row>
    <row r="193" spans="1:65" s="13" customFormat="1">
      <c r="B193" s="167"/>
      <c r="D193" s="158" t="s">
        <v>208</v>
      </c>
      <c r="E193" s="168" t="s">
        <v>1</v>
      </c>
      <c r="F193" s="169" t="s">
        <v>280</v>
      </c>
      <c r="H193" s="170">
        <v>1.7999999999999999E-2</v>
      </c>
      <c r="I193" s="171"/>
      <c r="L193" s="167"/>
      <c r="M193" s="172"/>
      <c r="N193" s="173"/>
      <c r="O193" s="173"/>
      <c r="P193" s="173"/>
      <c r="Q193" s="173"/>
      <c r="R193" s="173"/>
      <c r="S193" s="173"/>
      <c r="T193" s="174"/>
      <c r="AT193" s="168" t="s">
        <v>208</v>
      </c>
      <c r="AU193" s="168" t="s">
        <v>87</v>
      </c>
      <c r="AV193" s="13" t="s">
        <v>87</v>
      </c>
      <c r="AW193" s="13" t="s">
        <v>32</v>
      </c>
      <c r="AX193" s="13" t="s">
        <v>77</v>
      </c>
      <c r="AY193" s="168" t="s">
        <v>126</v>
      </c>
    </row>
    <row r="194" spans="1:65" s="15" customFormat="1">
      <c r="B194" s="182"/>
      <c r="D194" s="158" t="s">
        <v>208</v>
      </c>
      <c r="E194" s="183" t="s">
        <v>1</v>
      </c>
      <c r="F194" s="184" t="s">
        <v>221</v>
      </c>
      <c r="H194" s="185">
        <v>0.29400000000000004</v>
      </c>
      <c r="I194" s="186"/>
      <c r="L194" s="182"/>
      <c r="M194" s="187"/>
      <c r="N194" s="188"/>
      <c r="O194" s="188"/>
      <c r="P194" s="188"/>
      <c r="Q194" s="188"/>
      <c r="R194" s="188"/>
      <c r="S194" s="188"/>
      <c r="T194" s="189"/>
      <c r="AT194" s="183" t="s">
        <v>208</v>
      </c>
      <c r="AU194" s="183" t="s">
        <v>87</v>
      </c>
      <c r="AV194" s="15" t="s">
        <v>146</v>
      </c>
      <c r="AW194" s="15" t="s">
        <v>32</v>
      </c>
      <c r="AX194" s="15" t="s">
        <v>85</v>
      </c>
      <c r="AY194" s="183" t="s">
        <v>126</v>
      </c>
    </row>
    <row r="195" spans="1:65" s="2" customFormat="1" ht="24.2" customHeight="1">
      <c r="A195" s="33"/>
      <c r="B195" s="144"/>
      <c r="C195" s="145" t="s">
        <v>8</v>
      </c>
      <c r="D195" s="145" t="s">
        <v>129</v>
      </c>
      <c r="E195" s="146" t="s">
        <v>281</v>
      </c>
      <c r="F195" s="147" t="s">
        <v>282</v>
      </c>
      <c r="G195" s="148" t="s">
        <v>277</v>
      </c>
      <c r="H195" s="149">
        <v>0.28100000000000003</v>
      </c>
      <c r="I195" s="150"/>
      <c r="J195" s="151">
        <f>ROUND(I195*H195,2)</f>
        <v>0</v>
      </c>
      <c r="K195" s="147" t="s">
        <v>133</v>
      </c>
      <c r="L195" s="34"/>
      <c r="M195" s="152" t="s">
        <v>1</v>
      </c>
      <c r="N195" s="153" t="s">
        <v>42</v>
      </c>
      <c r="O195" s="59"/>
      <c r="P195" s="154">
        <f>O195*H195</f>
        <v>0</v>
      </c>
      <c r="Q195" s="154">
        <v>1.0900000000000001</v>
      </c>
      <c r="R195" s="154">
        <f>Q195*H195</f>
        <v>0.30629000000000006</v>
      </c>
      <c r="S195" s="154">
        <v>0</v>
      </c>
      <c r="T195" s="155">
        <f>S195*H195</f>
        <v>0</v>
      </c>
      <c r="U195" s="33"/>
      <c r="V195" s="33"/>
      <c r="W195" s="33"/>
      <c r="X195" s="33"/>
      <c r="Y195" s="33"/>
      <c r="Z195" s="33"/>
      <c r="AA195" s="33"/>
      <c r="AB195" s="33"/>
      <c r="AC195" s="33"/>
      <c r="AD195" s="33"/>
      <c r="AE195" s="33"/>
      <c r="AR195" s="156" t="s">
        <v>146</v>
      </c>
      <c r="AT195" s="156" t="s">
        <v>129</v>
      </c>
      <c r="AU195" s="156" t="s">
        <v>87</v>
      </c>
      <c r="AY195" s="18" t="s">
        <v>126</v>
      </c>
      <c r="BE195" s="157">
        <f>IF(N195="základní",J195,0)</f>
        <v>0</v>
      </c>
      <c r="BF195" s="157">
        <f>IF(N195="snížená",J195,0)</f>
        <v>0</v>
      </c>
      <c r="BG195" s="157">
        <f>IF(N195="zákl. přenesená",J195,0)</f>
        <v>0</v>
      </c>
      <c r="BH195" s="157">
        <f>IF(N195="sníž. přenesená",J195,0)</f>
        <v>0</v>
      </c>
      <c r="BI195" s="157">
        <f>IF(N195="nulová",J195,0)</f>
        <v>0</v>
      </c>
      <c r="BJ195" s="18" t="s">
        <v>85</v>
      </c>
      <c r="BK195" s="157">
        <f>ROUND(I195*H195,2)</f>
        <v>0</v>
      </c>
      <c r="BL195" s="18" t="s">
        <v>146</v>
      </c>
      <c r="BM195" s="156" t="s">
        <v>283</v>
      </c>
    </row>
    <row r="196" spans="1:65" s="13" customFormat="1">
      <c r="B196" s="167"/>
      <c r="D196" s="158" t="s">
        <v>208</v>
      </c>
      <c r="E196" s="168" t="s">
        <v>1</v>
      </c>
      <c r="F196" s="169" t="s">
        <v>2207</v>
      </c>
      <c r="H196" s="170">
        <v>0.28100000000000003</v>
      </c>
      <c r="I196" s="171"/>
      <c r="L196" s="167"/>
      <c r="M196" s="172"/>
      <c r="N196" s="173"/>
      <c r="O196" s="173"/>
      <c r="P196" s="173"/>
      <c r="Q196" s="173"/>
      <c r="R196" s="173"/>
      <c r="S196" s="173"/>
      <c r="T196" s="174"/>
      <c r="AT196" s="168" t="s">
        <v>208</v>
      </c>
      <c r="AU196" s="168" t="s">
        <v>87</v>
      </c>
      <c r="AV196" s="13" t="s">
        <v>87</v>
      </c>
      <c r="AW196" s="13" t="s">
        <v>32</v>
      </c>
      <c r="AX196" s="13" t="s">
        <v>85</v>
      </c>
      <c r="AY196" s="168" t="s">
        <v>126</v>
      </c>
    </row>
    <row r="197" spans="1:65" s="2" customFormat="1" ht="24.2" customHeight="1">
      <c r="A197" s="33"/>
      <c r="B197" s="144"/>
      <c r="C197" s="145" t="s">
        <v>284</v>
      </c>
      <c r="D197" s="145" t="s">
        <v>129</v>
      </c>
      <c r="E197" s="146" t="s">
        <v>285</v>
      </c>
      <c r="F197" s="147" t="s">
        <v>286</v>
      </c>
      <c r="G197" s="148" t="s">
        <v>287</v>
      </c>
      <c r="H197" s="149">
        <v>6.5</v>
      </c>
      <c r="I197" s="150"/>
      <c r="J197" s="151">
        <f>ROUND(I197*H197,2)</f>
        <v>0</v>
      </c>
      <c r="K197" s="147" t="s">
        <v>133</v>
      </c>
      <c r="L197" s="34"/>
      <c r="M197" s="152" t="s">
        <v>1</v>
      </c>
      <c r="N197" s="153" t="s">
        <v>42</v>
      </c>
      <c r="O197" s="59"/>
      <c r="P197" s="154">
        <f>O197*H197</f>
        <v>0</v>
      </c>
      <c r="Q197" s="154">
        <v>1.9000000000000001E-4</v>
      </c>
      <c r="R197" s="154">
        <f>Q197*H197</f>
        <v>1.235E-3</v>
      </c>
      <c r="S197" s="154">
        <v>0</v>
      </c>
      <c r="T197" s="155">
        <f>S197*H197</f>
        <v>0</v>
      </c>
      <c r="U197" s="33"/>
      <c r="V197" s="33"/>
      <c r="W197" s="33"/>
      <c r="X197" s="33"/>
      <c r="Y197" s="33"/>
      <c r="Z197" s="33"/>
      <c r="AA197" s="33"/>
      <c r="AB197" s="33"/>
      <c r="AC197" s="33"/>
      <c r="AD197" s="33"/>
      <c r="AE197" s="33"/>
      <c r="AR197" s="156" t="s">
        <v>146</v>
      </c>
      <c r="AT197" s="156" t="s">
        <v>129</v>
      </c>
      <c r="AU197" s="156" t="s">
        <v>87</v>
      </c>
      <c r="AY197" s="18" t="s">
        <v>126</v>
      </c>
      <c r="BE197" s="157">
        <f>IF(N197="základní",J197,0)</f>
        <v>0</v>
      </c>
      <c r="BF197" s="157">
        <f>IF(N197="snížená",J197,0)</f>
        <v>0</v>
      </c>
      <c r="BG197" s="157">
        <f>IF(N197="zákl. přenesená",J197,0)</f>
        <v>0</v>
      </c>
      <c r="BH197" s="157">
        <f>IF(N197="sníž. přenesená",J197,0)</f>
        <v>0</v>
      </c>
      <c r="BI197" s="157">
        <f>IF(N197="nulová",J197,0)</f>
        <v>0</v>
      </c>
      <c r="BJ197" s="18" t="s">
        <v>85</v>
      </c>
      <c r="BK197" s="157">
        <f>ROUND(I197*H197,2)</f>
        <v>0</v>
      </c>
      <c r="BL197" s="18" t="s">
        <v>146</v>
      </c>
      <c r="BM197" s="156" t="s">
        <v>288</v>
      </c>
    </row>
    <row r="198" spans="1:65" s="13" customFormat="1">
      <c r="B198" s="167"/>
      <c r="D198" s="158" t="s">
        <v>208</v>
      </c>
      <c r="E198" s="168" t="s">
        <v>1</v>
      </c>
      <c r="F198" s="169" t="s">
        <v>289</v>
      </c>
      <c r="H198" s="170">
        <v>6.5</v>
      </c>
      <c r="I198" s="171"/>
      <c r="L198" s="167"/>
      <c r="M198" s="172"/>
      <c r="N198" s="173"/>
      <c r="O198" s="173"/>
      <c r="P198" s="173"/>
      <c r="Q198" s="173"/>
      <c r="R198" s="173"/>
      <c r="S198" s="173"/>
      <c r="T198" s="174"/>
      <c r="AT198" s="168" t="s">
        <v>208</v>
      </c>
      <c r="AU198" s="168" t="s">
        <v>87</v>
      </c>
      <c r="AV198" s="13" t="s">
        <v>87</v>
      </c>
      <c r="AW198" s="13" t="s">
        <v>32</v>
      </c>
      <c r="AX198" s="13" t="s">
        <v>85</v>
      </c>
      <c r="AY198" s="168" t="s">
        <v>126</v>
      </c>
    </row>
    <row r="199" spans="1:65" s="2" customFormat="1" ht="21.75" customHeight="1">
      <c r="A199" s="33"/>
      <c r="B199" s="144"/>
      <c r="C199" s="145" t="s">
        <v>290</v>
      </c>
      <c r="D199" s="145" t="s">
        <v>129</v>
      </c>
      <c r="E199" s="146" t="s">
        <v>291</v>
      </c>
      <c r="F199" s="147" t="s">
        <v>292</v>
      </c>
      <c r="G199" s="148" t="s">
        <v>234</v>
      </c>
      <c r="H199" s="149">
        <v>84.6</v>
      </c>
      <c r="I199" s="150"/>
      <c r="J199" s="151">
        <f>ROUND(I199*H199,2)</f>
        <v>0</v>
      </c>
      <c r="K199" s="147" t="s">
        <v>133</v>
      </c>
      <c r="L199" s="34"/>
      <c r="M199" s="152" t="s">
        <v>1</v>
      </c>
      <c r="N199" s="153" t="s">
        <v>42</v>
      </c>
      <c r="O199" s="59"/>
      <c r="P199" s="154">
        <f>O199*H199</f>
        <v>0</v>
      </c>
      <c r="Q199" s="154">
        <v>2.8570000000000002E-2</v>
      </c>
      <c r="R199" s="154">
        <f>Q199*H199</f>
        <v>2.4170219999999998</v>
      </c>
      <c r="S199" s="154">
        <v>0</v>
      </c>
      <c r="T199" s="155">
        <f>S199*H199</f>
        <v>0</v>
      </c>
      <c r="U199" s="33"/>
      <c r="V199" s="33"/>
      <c r="W199" s="33"/>
      <c r="X199" s="33"/>
      <c r="Y199" s="33"/>
      <c r="Z199" s="33"/>
      <c r="AA199" s="33"/>
      <c r="AB199" s="33"/>
      <c r="AC199" s="33"/>
      <c r="AD199" s="33"/>
      <c r="AE199" s="33"/>
      <c r="AR199" s="156" t="s">
        <v>146</v>
      </c>
      <c r="AT199" s="156" t="s">
        <v>129</v>
      </c>
      <c r="AU199" s="156" t="s">
        <v>87</v>
      </c>
      <c r="AY199" s="18" t="s">
        <v>126</v>
      </c>
      <c r="BE199" s="157">
        <f>IF(N199="základní",J199,0)</f>
        <v>0</v>
      </c>
      <c r="BF199" s="157">
        <f>IF(N199="snížená",J199,0)</f>
        <v>0</v>
      </c>
      <c r="BG199" s="157">
        <f>IF(N199="zákl. přenesená",J199,0)</f>
        <v>0</v>
      </c>
      <c r="BH199" s="157">
        <f>IF(N199="sníž. přenesená",J199,0)</f>
        <v>0</v>
      </c>
      <c r="BI199" s="157">
        <f>IF(N199="nulová",J199,0)</f>
        <v>0</v>
      </c>
      <c r="BJ199" s="18" t="s">
        <v>85</v>
      </c>
      <c r="BK199" s="157">
        <f>ROUND(I199*H199,2)</f>
        <v>0</v>
      </c>
      <c r="BL199" s="18" t="s">
        <v>146</v>
      </c>
      <c r="BM199" s="156" t="s">
        <v>293</v>
      </c>
    </row>
    <row r="200" spans="1:65" s="2" customFormat="1" ht="19.5">
      <c r="A200" s="33"/>
      <c r="B200" s="34"/>
      <c r="C200" s="33"/>
      <c r="D200" s="158" t="s">
        <v>136</v>
      </c>
      <c r="E200" s="33"/>
      <c r="F200" s="159" t="s">
        <v>294</v>
      </c>
      <c r="G200" s="33"/>
      <c r="H200" s="33"/>
      <c r="I200" s="160"/>
      <c r="J200" s="33"/>
      <c r="K200" s="33"/>
      <c r="L200" s="34"/>
      <c r="M200" s="161"/>
      <c r="N200" s="162"/>
      <c r="O200" s="59"/>
      <c r="P200" s="59"/>
      <c r="Q200" s="59"/>
      <c r="R200" s="59"/>
      <c r="S200" s="59"/>
      <c r="T200" s="60"/>
      <c r="U200" s="33"/>
      <c r="V200" s="33"/>
      <c r="W200" s="33"/>
      <c r="X200" s="33"/>
      <c r="Y200" s="33"/>
      <c r="Z200" s="33"/>
      <c r="AA200" s="33"/>
      <c r="AB200" s="33"/>
      <c r="AC200" s="33"/>
      <c r="AD200" s="33"/>
      <c r="AE200" s="33"/>
      <c r="AT200" s="18" t="s">
        <v>136</v>
      </c>
      <c r="AU200" s="18" t="s">
        <v>87</v>
      </c>
    </row>
    <row r="201" spans="1:65" s="13" customFormat="1">
      <c r="B201" s="167"/>
      <c r="D201" s="158" t="s">
        <v>208</v>
      </c>
      <c r="E201" s="168" t="s">
        <v>1</v>
      </c>
      <c r="F201" s="169" t="s">
        <v>295</v>
      </c>
      <c r="H201" s="170">
        <v>29</v>
      </c>
      <c r="I201" s="171"/>
      <c r="L201" s="167"/>
      <c r="M201" s="172"/>
      <c r="N201" s="173"/>
      <c r="O201" s="173"/>
      <c r="P201" s="173"/>
      <c r="Q201" s="173"/>
      <c r="R201" s="173"/>
      <c r="S201" s="173"/>
      <c r="T201" s="174"/>
      <c r="AT201" s="168" t="s">
        <v>208</v>
      </c>
      <c r="AU201" s="168" t="s">
        <v>87</v>
      </c>
      <c r="AV201" s="13" t="s">
        <v>87</v>
      </c>
      <c r="AW201" s="13" t="s">
        <v>32</v>
      </c>
      <c r="AX201" s="13" t="s">
        <v>77</v>
      </c>
      <c r="AY201" s="168" t="s">
        <v>126</v>
      </c>
    </row>
    <row r="202" spans="1:65" s="13" customFormat="1">
      <c r="B202" s="167"/>
      <c r="D202" s="158" t="s">
        <v>208</v>
      </c>
      <c r="E202" s="168" t="s">
        <v>1</v>
      </c>
      <c r="F202" s="169" t="s">
        <v>296</v>
      </c>
      <c r="H202" s="170">
        <v>46</v>
      </c>
      <c r="I202" s="171"/>
      <c r="L202" s="167"/>
      <c r="M202" s="172"/>
      <c r="N202" s="173"/>
      <c r="O202" s="173"/>
      <c r="P202" s="173"/>
      <c r="Q202" s="173"/>
      <c r="R202" s="173"/>
      <c r="S202" s="173"/>
      <c r="T202" s="174"/>
      <c r="AT202" s="168" t="s">
        <v>208</v>
      </c>
      <c r="AU202" s="168" t="s">
        <v>87</v>
      </c>
      <c r="AV202" s="13" t="s">
        <v>87</v>
      </c>
      <c r="AW202" s="13" t="s">
        <v>32</v>
      </c>
      <c r="AX202" s="13" t="s">
        <v>77</v>
      </c>
      <c r="AY202" s="168" t="s">
        <v>126</v>
      </c>
    </row>
    <row r="203" spans="1:65" s="13" customFormat="1">
      <c r="B203" s="167"/>
      <c r="D203" s="158" t="s">
        <v>208</v>
      </c>
      <c r="E203" s="168" t="s">
        <v>1</v>
      </c>
      <c r="F203" s="169" t="s">
        <v>297</v>
      </c>
      <c r="H203" s="170">
        <v>4.8</v>
      </c>
      <c r="I203" s="171"/>
      <c r="L203" s="167"/>
      <c r="M203" s="172"/>
      <c r="N203" s="173"/>
      <c r="O203" s="173"/>
      <c r="P203" s="173"/>
      <c r="Q203" s="173"/>
      <c r="R203" s="173"/>
      <c r="S203" s="173"/>
      <c r="T203" s="174"/>
      <c r="AT203" s="168" t="s">
        <v>208</v>
      </c>
      <c r="AU203" s="168" t="s">
        <v>87</v>
      </c>
      <c r="AV203" s="13" t="s">
        <v>87</v>
      </c>
      <c r="AW203" s="13" t="s">
        <v>32</v>
      </c>
      <c r="AX203" s="13" t="s">
        <v>77</v>
      </c>
      <c r="AY203" s="168" t="s">
        <v>126</v>
      </c>
    </row>
    <row r="204" spans="1:65" s="13" customFormat="1">
      <c r="B204" s="167"/>
      <c r="D204" s="158" t="s">
        <v>208</v>
      </c>
      <c r="E204" s="168" t="s">
        <v>1</v>
      </c>
      <c r="F204" s="169" t="s">
        <v>298</v>
      </c>
      <c r="H204" s="170">
        <v>4.8</v>
      </c>
      <c r="I204" s="171"/>
      <c r="L204" s="167"/>
      <c r="M204" s="172"/>
      <c r="N204" s="173"/>
      <c r="O204" s="173"/>
      <c r="P204" s="173"/>
      <c r="Q204" s="173"/>
      <c r="R204" s="173"/>
      <c r="S204" s="173"/>
      <c r="T204" s="174"/>
      <c r="AT204" s="168" t="s">
        <v>208</v>
      </c>
      <c r="AU204" s="168" t="s">
        <v>87</v>
      </c>
      <c r="AV204" s="13" t="s">
        <v>87</v>
      </c>
      <c r="AW204" s="13" t="s">
        <v>32</v>
      </c>
      <c r="AX204" s="13" t="s">
        <v>77</v>
      </c>
      <c r="AY204" s="168" t="s">
        <v>126</v>
      </c>
    </row>
    <row r="205" spans="1:65" s="15" customFormat="1">
      <c r="B205" s="182"/>
      <c r="D205" s="158" t="s">
        <v>208</v>
      </c>
      <c r="E205" s="183" t="s">
        <v>1</v>
      </c>
      <c r="F205" s="184" t="s">
        <v>221</v>
      </c>
      <c r="H205" s="185">
        <v>84.6</v>
      </c>
      <c r="I205" s="186"/>
      <c r="L205" s="182"/>
      <c r="M205" s="187"/>
      <c r="N205" s="188"/>
      <c r="O205" s="188"/>
      <c r="P205" s="188"/>
      <c r="Q205" s="188"/>
      <c r="R205" s="188"/>
      <c r="S205" s="188"/>
      <c r="T205" s="189"/>
      <c r="AT205" s="183" t="s">
        <v>208</v>
      </c>
      <c r="AU205" s="183" t="s">
        <v>87</v>
      </c>
      <c r="AV205" s="15" t="s">
        <v>146</v>
      </c>
      <c r="AW205" s="15" t="s">
        <v>32</v>
      </c>
      <c r="AX205" s="15" t="s">
        <v>85</v>
      </c>
      <c r="AY205" s="183" t="s">
        <v>126</v>
      </c>
    </row>
    <row r="206" spans="1:65" s="2" customFormat="1" ht="33" customHeight="1">
      <c r="A206" s="33"/>
      <c r="B206" s="144"/>
      <c r="C206" s="145" t="s">
        <v>299</v>
      </c>
      <c r="D206" s="145" t="s">
        <v>129</v>
      </c>
      <c r="E206" s="146" t="s">
        <v>300</v>
      </c>
      <c r="F206" s="147" t="s">
        <v>301</v>
      </c>
      <c r="G206" s="148" t="s">
        <v>234</v>
      </c>
      <c r="H206" s="149">
        <v>14.975</v>
      </c>
      <c r="I206" s="150"/>
      <c r="J206" s="151">
        <f>ROUND(I206*H206,2)</f>
        <v>0</v>
      </c>
      <c r="K206" s="147" t="s">
        <v>133</v>
      </c>
      <c r="L206" s="34"/>
      <c r="M206" s="152" t="s">
        <v>1</v>
      </c>
      <c r="N206" s="153" t="s">
        <v>42</v>
      </c>
      <c r="O206" s="59"/>
      <c r="P206" s="154">
        <f>O206*H206</f>
        <v>0</v>
      </c>
      <c r="Q206" s="154">
        <v>7.9210000000000003E-2</v>
      </c>
      <c r="R206" s="154">
        <f>Q206*H206</f>
        <v>1.1861697499999999</v>
      </c>
      <c r="S206" s="154">
        <v>0</v>
      </c>
      <c r="T206" s="155">
        <f>S206*H206</f>
        <v>0</v>
      </c>
      <c r="U206" s="33"/>
      <c r="V206" s="33"/>
      <c r="W206" s="33"/>
      <c r="X206" s="33"/>
      <c r="Y206" s="33"/>
      <c r="Z206" s="33"/>
      <c r="AA206" s="33"/>
      <c r="AB206" s="33"/>
      <c r="AC206" s="33"/>
      <c r="AD206" s="33"/>
      <c r="AE206" s="33"/>
      <c r="AR206" s="156" t="s">
        <v>146</v>
      </c>
      <c r="AT206" s="156" t="s">
        <v>129</v>
      </c>
      <c r="AU206" s="156" t="s">
        <v>87</v>
      </c>
      <c r="AY206" s="18" t="s">
        <v>126</v>
      </c>
      <c r="BE206" s="157">
        <f>IF(N206="základní",J206,0)</f>
        <v>0</v>
      </c>
      <c r="BF206" s="157">
        <f>IF(N206="snížená",J206,0)</f>
        <v>0</v>
      </c>
      <c r="BG206" s="157">
        <f>IF(N206="zákl. přenesená",J206,0)</f>
        <v>0</v>
      </c>
      <c r="BH206" s="157">
        <f>IF(N206="sníž. přenesená",J206,0)</f>
        <v>0</v>
      </c>
      <c r="BI206" s="157">
        <f>IF(N206="nulová",J206,0)</f>
        <v>0</v>
      </c>
      <c r="BJ206" s="18" t="s">
        <v>85</v>
      </c>
      <c r="BK206" s="157">
        <f>ROUND(I206*H206,2)</f>
        <v>0</v>
      </c>
      <c r="BL206" s="18" t="s">
        <v>146</v>
      </c>
      <c r="BM206" s="156" t="s">
        <v>302</v>
      </c>
    </row>
    <row r="207" spans="1:65" s="13" customFormat="1">
      <c r="B207" s="167"/>
      <c r="D207" s="158" t="s">
        <v>208</v>
      </c>
      <c r="E207" s="168" t="s">
        <v>1</v>
      </c>
      <c r="F207" s="169" t="s">
        <v>303</v>
      </c>
      <c r="H207" s="170">
        <v>2.875</v>
      </c>
      <c r="I207" s="171"/>
      <c r="L207" s="167"/>
      <c r="M207" s="172"/>
      <c r="N207" s="173"/>
      <c r="O207" s="173"/>
      <c r="P207" s="173"/>
      <c r="Q207" s="173"/>
      <c r="R207" s="173"/>
      <c r="S207" s="173"/>
      <c r="T207" s="174"/>
      <c r="AT207" s="168" t="s">
        <v>208</v>
      </c>
      <c r="AU207" s="168" t="s">
        <v>87</v>
      </c>
      <c r="AV207" s="13" t="s">
        <v>87</v>
      </c>
      <c r="AW207" s="13" t="s">
        <v>32</v>
      </c>
      <c r="AX207" s="13" t="s">
        <v>77</v>
      </c>
      <c r="AY207" s="168" t="s">
        <v>126</v>
      </c>
    </row>
    <row r="208" spans="1:65" s="13" customFormat="1">
      <c r="B208" s="167"/>
      <c r="D208" s="158" t="s">
        <v>208</v>
      </c>
      <c r="E208" s="168" t="s">
        <v>1</v>
      </c>
      <c r="F208" s="169" t="s">
        <v>304</v>
      </c>
      <c r="H208" s="170">
        <v>12.1</v>
      </c>
      <c r="I208" s="171"/>
      <c r="L208" s="167"/>
      <c r="M208" s="172"/>
      <c r="N208" s="173"/>
      <c r="O208" s="173"/>
      <c r="P208" s="173"/>
      <c r="Q208" s="173"/>
      <c r="R208" s="173"/>
      <c r="S208" s="173"/>
      <c r="T208" s="174"/>
      <c r="AT208" s="168" t="s">
        <v>208</v>
      </c>
      <c r="AU208" s="168" t="s">
        <v>87</v>
      </c>
      <c r="AV208" s="13" t="s">
        <v>87</v>
      </c>
      <c r="AW208" s="13" t="s">
        <v>32</v>
      </c>
      <c r="AX208" s="13" t="s">
        <v>77</v>
      </c>
      <c r="AY208" s="168" t="s">
        <v>126</v>
      </c>
    </row>
    <row r="209" spans="1:65" s="15" customFormat="1">
      <c r="B209" s="182"/>
      <c r="D209" s="158" t="s">
        <v>208</v>
      </c>
      <c r="E209" s="183" t="s">
        <v>1</v>
      </c>
      <c r="F209" s="184" t="s">
        <v>221</v>
      </c>
      <c r="H209" s="185">
        <v>14.975</v>
      </c>
      <c r="I209" s="186"/>
      <c r="L209" s="182"/>
      <c r="M209" s="187"/>
      <c r="N209" s="188"/>
      <c r="O209" s="188"/>
      <c r="P209" s="188"/>
      <c r="Q209" s="188"/>
      <c r="R209" s="188"/>
      <c r="S209" s="188"/>
      <c r="T209" s="189"/>
      <c r="AT209" s="183" t="s">
        <v>208</v>
      </c>
      <c r="AU209" s="183" t="s">
        <v>87</v>
      </c>
      <c r="AV209" s="15" t="s">
        <v>146</v>
      </c>
      <c r="AW209" s="15" t="s">
        <v>32</v>
      </c>
      <c r="AX209" s="15" t="s">
        <v>85</v>
      </c>
      <c r="AY209" s="183" t="s">
        <v>126</v>
      </c>
    </row>
    <row r="210" spans="1:65" s="2" customFormat="1" ht="24.2" customHeight="1">
      <c r="A210" s="33"/>
      <c r="B210" s="144"/>
      <c r="C210" s="145" t="s">
        <v>305</v>
      </c>
      <c r="D210" s="145" t="s">
        <v>129</v>
      </c>
      <c r="E210" s="146" t="s">
        <v>306</v>
      </c>
      <c r="F210" s="147" t="s">
        <v>307</v>
      </c>
      <c r="G210" s="148" t="s">
        <v>234</v>
      </c>
      <c r="H210" s="149">
        <v>56.384999999999998</v>
      </c>
      <c r="I210" s="150"/>
      <c r="J210" s="151">
        <f>ROUND(I210*H210,2)</f>
        <v>0</v>
      </c>
      <c r="K210" s="147" t="s">
        <v>133</v>
      </c>
      <c r="L210" s="34"/>
      <c r="M210" s="152" t="s">
        <v>1</v>
      </c>
      <c r="N210" s="153" t="s">
        <v>42</v>
      </c>
      <c r="O210" s="59"/>
      <c r="P210" s="154">
        <f>O210*H210</f>
        <v>0</v>
      </c>
      <c r="Q210" s="154">
        <v>5.8970000000000002E-2</v>
      </c>
      <c r="R210" s="154">
        <f>Q210*H210</f>
        <v>3.3250234499999998</v>
      </c>
      <c r="S210" s="154">
        <v>0</v>
      </c>
      <c r="T210" s="155">
        <f>S210*H210</f>
        <v>0</v>
      </c>
      <c r="U210" s="33"/>
      <c r="V210" s="33"/>
      <c r="W210" s="33"/>
      <c r="X210" s="33"/>
      <c r="Y210" s="33"/>
      <c r="Z210" s="33"/>
      <c r="AA210" s="33"/>
      <c r="AB210" s="33"/>
      <c r="AC210" s="33"/>
      <c r="AD210" s="33"/>
      <c r="AE210" s="33"/>
      <c r="AR210" s="156" t="s">
        <v>146</v>
      </c>
      <c r="AT210" s="156" t="s">
        <v>129</v>
      </c>
      <c r="AU210" s="156" t="s">
        <v>87</v>
      </c>
      <c r="AY210" s="18" t="s">
        <v>126</v>
      </c>
      <c r="BE210" s="157">
        <f>IF(N210="základní",J210,0)</f>
        <v>0</v>
      </c>
      <c r="BF210" s="157">
        <f>IF(N210="snížená",J210,0)</f>
        <v>0</v>
      </c>
      <c r="BG210" s="157">
        <f>IF(N210="zákl. přenesená",J210,0)</f>
        <v>0</v>
      </c>
      <c r="BH210" s="157">
        <f>IF(N210="sníž. přenesená",J210,0)</f>
        <v>0</v>
      </c>
      <c r="BI210" s="157">
        <f>IF(N210="nulová",J210,0)</f>
        <v>0</v>
      </c>
      <c r="BJ210" s="18" t="s">
        <v>85</v>
      </c>
      <c r="BK210" s="157">
        <f>ROUND(I210*H210,2)</f>
        <v>0</v>
      </c>
      <c r="BL210" s="18" t="s">
        <v>146</v>
      </c>
      <c r="BM210" s="156" t="s">
        <v>308</v>
      </c>
    </row>
    <row r="211" spans="1:65" s="13" customFormat="1">
      <c r="B211" s="167"/>
      <c r="D211" s="158" t="s">
        <v>208</v>
      </c>
      <c r="E211" s="168" t="s">
        <v>1</v>
      </c>
      <c r="F211" s="169" t="s">
        <v>309</v>
      </c>
      <c r="H211" s="170">
        <v>11.6</v>
      </c>
      <c r="I211" s="171"/>
      <c r="L211" s="167"/>
      <c r="M211" s="172"/>
      <c r="N211" s="173"/>
      <c r="O211" s="173"/>
      <c r="P211" s="173"/>
      <c r="Q211" s="173"/>
      <c r="R211" s="173"/>
      <c r="S211" s="173"/>
      <c r="T211" s="174"/>
      <c r="AT211" s="168" t="s">
        <v>208</v>
      </c>
      <c r="AU211" s="168" t="s">
        <v>87</v>
      </c>
      <c r="AV211" s="13" t="s">
        <v>87</v>
      </c>
      <c r="AW211" s="13" t="s">
        <v>32</v>
      </c>
      <c r="AX211" s="13" t="s">
        <v>77</v>
      </c>
      <c r="AY211" s="168" t="s">
        <v>126</v>
      </c>
    </row>
    <row r="212" spans="1:65" s="13" customFormat="1">
      <c r="B212" s="167"/>
      <c r="D212" s="158" t="s">
        <v>208</v>
      </c>
      <c r="E212" s="168" t="s">
        <v>1</v>
      </c>
      <c r="F212" s="169" t="s">
        <v>310</v>
      </c>
      <c r="H212" s="170">
        <v>4.05</v>
      </c>
      <c r="I212" s="171"/>
      <c r="L212" s="167"/>
      <c r="M212" s="172"/>
      <c r="N212" s="173"/>
      <c r="O212" s="173"/>
      <c r="P212" s="173"/>
      <c r="Q212" s="173"/>
      <c r="R212" s="173"/>
      <c r="S212" s="173"/>
      <c r="T212" s="174"/>
      <c r="AT212" s="168" t="s">
        <v>208</v>
      </c>
      <c r="AU212" s="168" t="s">
        <v>87</v>
      </c>
      <c r="AV212" s="13" t="s">
        <v>87</v>
      </c>
      <c r="AW212" s="13" t="s">
        <v>32</v>
      </c>
      <c r="AX212" s="13" t="s">
        <v>77</v>
      </c>
      <c r="AY212" s="168" t="s">
        <v>126</v>
      </c>
    </row>
    <row r="213" spans="1:65" s="13" customFormat="1" ht="22.5">
      <c r="B213" s="167"/>
      <c r="D213" s="158" t="s">
        <v>208</v>
      </c>
      <c r="E213" s="168" t="s">
        <v>1</v>
      </c>
      <c r="F213" s="169" t="s">
        <v>311</v>
      </c>
      <c r="H213" s="170">
        <v>40.734999999999999</v>
      </c>
      <c r="I213" s="171"/>
      <c r="L213" s="167"/>
      <c r="M213" s="172"/>
      <c r="N213" s="173"/>
      <c r="O213" s="173"/>
      <c r="P213" s="173"/>
      <c r="Q213" s="173"/>
      <c r="R213" s="173"/>
      <c r="S213" s="173"/>
      <c r="T213" s="174"/>
      <c r="AT213" s="168" t="s">
        <v>208</v>
      </c>
      <c r="AU213" s="168" t="s">
        <v>87</v>
      </c>
      <c r="AV213" s="13" t="s">
        <v>87</v>
      </c>
      <c r="AW213" s="13" t="s">
        <v>32</v>
      </c>
      <c r="AX213" s="13" t="s">
        <v>77</v>
      </c>
      <c r="AY213" s="168" t="s">
        <v>126</v>
      </c>
    </row>
    <row r="214" spans="1:65" s="15" customFormat="1">
      <c r="B214" s="182"/>
      <c r="D214" s="158" t="s">
        <v>208</v>
      </c>
      <c r="E214" s="183" t="s">
        <v>1</v>
      </c>
      <c r="F214" s="184" t="s">
        <v>221</v>
      </c>
      <c r="H214" s="185">
        <v>56.384999999999998</v>
      </c>
      <c r="I214" s="186"/>
      <c r="L214" s="182"/>
      <c r="M214" s="187"/>
      <c r="N214" s="188"/>
      <c r="O214" s="188"/>
      <c r="P214" s="188"/>
      <c r="Q214" s="188"/>
      <c r="R214" s="188"/>
      <c r="S214" s="188"/>
      <c r="T214" s="189"/>
      <c r="AT214" s="183" t="s">
        <v>208</v>
      </c>
      <c r="AU214" s="183" t="s">
        <v>87</v>
      </c>
      <c r="AV214" s="15" t="s">
        <v>146</v>
      </c>
      <c r="AW214" s="15" t="s">
        <v>32</v>
      </c>
      <c r="AX214" s="15" t="s">
        <v>85</v>
      </c>
      <c r="AY214" s="183" t="s">
        <v>126</v>
      </c>
    </row>
    <row r="215" spans="1:65" s="2" customFormat="1" ht="24.2" customHeight="1">
      <c r="A215" s="33"/>
      <c r="B215" s="144"/>
      <c r="C215" s="145" t="s">
        <v>312</v>
      </c>
      <c r="D215" s="145" t="s">
        <v>129</v>
      </c>
      <c r="E215" s="146" t="s">
        <v>313</v>
      </c>
      <c r="F215" s="147" t="s">
        <v>314</v>
      </c>
      <c r="G215" s="148" t="s">
        <v>234</v>
      </c>
      <c r="H215" s="149">
        <v>23.375</v>
      </c>
      <c r="I215" s="150"/>
      <c r="J215" s="151">
        <f>ROUND(I215*H215,2)</f>
        <v>0</v>
      </c>
      <c r="K215" s="147" t="s">
        <v>133</v>
      </c>
      <c r="L215" s="34"/>
      <c r="M215" s="152" t="s">
        <v>1</v>
      </c>
      <c r="N215" s="153" t="s">
        <v>42</v>
      </c>
      <c r="O215" s="59"/>
      <c r="P215" s="154">
        <f>O215*H215</f>
        <v>0</v>
      </c>
      <c r="Q215" s="154">
        <v>6.6879999999999995E-2</v>
      </c>
      <c r="R215" s="154">
        <f>Q215*H215</f>
        <v>1.5633199999999998</v>
      </c>
      <c r="S215" s="154">
        <v>0</v>
      </c>
      <c r="T215" s="155">
        <f>S215*H215</f>
        <v>0</v>
      </c>
      <c r="U215" s="33"/>
      <c r="V215" s="33"/>
      <c r="W215" s="33"/>
      <c r="X215" s="33"/>
      <c r="Y215" s="33"/>
      <c r="Z215" s="33"/>
      <c r="AA215" s="33"/>
      <c r="AB215" s="33"/>
      <c r="AC215" s="33"/>
      <c r="AD215" s="33"/>
      <c r="AE215" s="33"/>
      <c r="AR215" s="156" t="s">
        <v>146</v>
      </c>
      <c r="AT215" s="156" t="s">
        <v>129</v>
      </c>
      <c r="AU215" s="156" t="s">
        <v>87</v>
      </c>
      <c r="AY215" s="18" t="s">
        <v>126</v>
      </c>
      <c r="BE215" s="157">
        <f>IF(N215="základní",J215,0)</f>
        <v>0</v>
      </c>
      <c r="BF215" s="157">
        <f>IF(N215="snížená",J215,0)</f>
        <v>0</v>
      </c>
      <c r="BG215" s="157">
        <f>IF(N215="zákl. přenesená",J215,0)</f>
        <v>0</v>
      </c>
      <c r="BH215" s="157">
        <f>IF(N215="sníž. přenesená",J215,0)</f>
        <v>0</v>
      </c>
      <c r="BI215" s="157">
        <f>IF(N215="nulová",J215,0)</f>
        <v>0</v>
      </c>
      <c r="BJ215" s="18" t="s">
        <v>85</v>
      </c>
      <c r="BK215" s="157">
        <f>ROUND(I215*H215,2)</f>
        <v>0</v>
      </c>
      <c r="BL215" s="18" t="s">
        <v>146</v>
      </c>
      <c r="BM215" s="156" t="s">
        <v>315</v>
      </c>
    </row>
    <row r="216" spans="1:65" s="13" customFormat="1">
      <c r="B216" s="167"/>
      <c r="D216" s="158" t="s">
        <v>208</v>
      </c>
      <c r="E216" s="168" t="s">
        <v>1</v>
      </c>
      <c r="F216" s="169" t="s">
        <v>316</v>
      </c>
      <c r="H216" s="170">
        <v>14.195</v>
      </c>
      <c r="I216" s="171"/>
      <c r="L216" s="167"/>
      <c r="M216" s="172"/>
      <c r="N216" s="173"/>
      <c r="O216" s="173"/>
      <c r="P216" s="173"/>
      <c r="Q216" s="173"/>
      <c r="R216" s="173"/>
      <c r="S216" s="173"/>
      <c r="T216" s="174"/>
      <c r="AT216" s="168" t="s">
        <v>208</v>
      </c>
      <c r="AU216" s="168" t="s">
        <v>87</v>
      </c>
      <c r="AV216" s="13" t="s">
        <v>87</v>
      </c>
      <c r="AW216" s="13" t="s">
        <v>32</v>
      </c>
      <c r="AX216" s="13" t="s">
        <v>77</v>
      </c>
      <c r="AY216" s="168" t="s">
        <v>126</v>
      </c>
    </row>
    <row r="217" spans="1:65" s="13" customFormat="1">
      <c r="B217" s="167"/>
      <c r="D217" s="158" t="s">
        <v>208</v>
      </c>
      <c r="E217" s="168" t="s">
        <v>1</v>
      </c>
      <c r="F217" s="169" t="s">
        <v>317</v>
      </c>
      <c r="H217" s="170">
        <v>4.4550000000000001</v>
      </c>
      <c r="I217" s="171"/>
      <c r="L217" s="167"/>
      <c r="M217" s="172"/>
      <c r="N217" s="173"/>
      <c r="O217" s="173"/>
      <c r="P217" s="173"/>
      <c r="Q217" s="173"/>
      <c r="R217" s="173"/>
      <c r="S217" s="173"/>
      <c r="T217" s="174"/>
      <c r="AT217" s="168" t="s">
        <v>208</v>
      </c>
      <c r="AU217" s="168" t="s">
        <v>87</v>
      </c>
      <c r="AV217" s="13" t="s">
        <v>87</v>
      </c>
      <c r="AW217" s="13" t="s">
        <v>32</v>
      </c>
      <c r="AX217" s="13" t="s">
        <v>77</v>
      </c>
      <c r="AY217" s="168" t="s">
        <v>126</v>
      </c>
    </row>
    <row r="218" spans="1:65" s="13" customFormat="1">
      <c r="B218" s="167"/>
      <c r="D218" s="158" t="s">
        <v>208</v>
      </c>
      <c r="E218" s="168" t="s">
        <v>1</v>
      </c>
      <c r="F218" s="169" t="s">
        <v>318</v>
      </c>
      <c r="H218" s="170">
        <v>4.7249999999999996</v>
      </c>
      <c r="I218" s="171"/>
      <c r="L218" s="167"/>
      <c r="M218" s="172"/>
      <c r="N218" s="173"/>
      <c r="O218" s="173"/>
      <c r="P218" s="173"/>
      <c r="Q218" s="173"/>
      <c r="R218" s="173"/>
      <c r="S218" s="173"/>
      <c r="T218" s="174"/>
      <c r="AT218" s="168" t="s">
        <v>208</v>
      </c>
      <c r="AU218" s="168" t="s">
        <v>87</v>
      </c>
      <c r="AV218" s="13" t="s">
        <v>87</v>
      </c>
      <c r="AW218" s="13" t="s">
        <v>32</v>
      </c>
      <c r="AX218" s="13" t="s">
        <v>77</v>
      </c>
      <c r="AY218" s="168" t="s">
        <v>126</v>
      </c>
    </row>
    <row r="219" spans="1:65" s="15" customFormat="1">
      <c r="B219" s="182"/>
      <c r="D219" s="158" t="s">
        <v>208</v>
      </c>
      <c r="E219" s="183" t="s">
        <v>1</v>
      </c>
      <c r="F219" s="184" t="s">
        <v>221</v>
      </c>
      <c r="H219" s="185">
        <v>23.375</v>
      </c>
      <c r="I219" s="186"/>
      <c r="L219" s="182"/>
      <c r="M219" s="187"/>
      <c r="N219" s="188"/>
      <c r="O219" s="188"/>
      <c r="P219" s="188"/>
      <c r="Q219" s="188"/>
      <c r="R219" s="188"/>
      <c r="S219" s="188"/>
      <c r="T219" s="189"/>
      <c r="AT219" s="183" t="s">
        <v>208</v>
      </c>
      <c r="AU219" s="183" t="s">
        <v>87</v>
      </c>
      <c r="AV219" s="15" t="s">
        <v>146</v>
      </c>
      <c r="AW219" s="15" t="s">
        <v>32</v>
      </c>
      <c r="AX219" s="15" t="s">
        <v>85</v>
      </c>
      <c r="AY219" s="183" t="s">
        <v>126</v>
      </c>
    </row>
    <row r="220" spans="1:65" s="2" customFormat="1" ht="24.2" customHeight="1">
      <c r="A220" s="33"/>
      <c r="B220" s="144"/>
      <c r="C220" s="145" t="s">
        <v>7</v>
      </c>
      <c r="D220" s="145" t="s">
        <v>129</v>
      </c>
      <c r="E220" s="146" t="s">
        <v>319</v>
      </c>
      <c r="F220" s="147" t="s">
        <v>320</v>
      </c>
      <c r="G220" s="148" t="s">
        <v>234</v>
      </c>
      <c r="H220" s="149">
        <v>25.625</v>
      </c>
      <c r="I220" s="150"/>
      <c r="J220" s="151">
        <f>ROUND(I220*H220,2)</f>
        <v>0</v>
      </c>
      <c r="K220" s="147" t="s">
        <v>133</v>
      </c>
      <c r="L220" s="34"/>
      <c r="M220" s="152" t="s">
        <v>1</v>
      </c>
      <c r="N220" s="153" t="s">
        <v>42</v>
      </c>
      <c r="O220" s="59"/>
      <c r="P220" s="154">
        <f>O220*H220</f>
        <v>0</v>
      </c>
      <c r="Q220" s="154">
        <v>7.571E-2</v>
      </c>
      <c r="R220" s="154">
        <f>Q220*H220</f>
        <v>1.94006875</v>
      </c>
      <c r="S220" s="154">
        <v>0</v>
      </c>
      <c r="T220" s="155">
        <f>S220*H220</f>
        <v>0</v>
      </c>
      <c r="U220" s="33"/>
      <c r="V220" s="33"/>
      <c r="W220" s="33"/>
      <c r="X220" s="33"/>
      <c r="Y220" s="33"/>
      <c r="Z220" s="33"/>
      <c r="AA220" s="33"/>
      <c r="AB220" s="33"/>
      <c r="AC220" s="33"/>
      <c r="AD220" s="33"/>
      <c r="AE220" s="33"/>
      <c r="AR220" s="156" t="s">
        <v>146</v>
      </c>
      <c r="AT220" s="156" t="s">
        <v>129</v>
      </c>
      <c r="AU220" s="156" t="s">
        <v>87</v>
      </c>
      <c r="AY220" s="18" t="s">
        <v>126</v>
      </c>
      <c r="BE220" s="157">
        <f>IF(N220="základní",J220,0)</f>
        <v>0</v>
      </c>
      <c r="BF220" s="157">
        <f>IF(N220="snížená",J220,0)</f>
        <v>0</v>
      </c>
      <c r="BG220" s="157">
        <f>IF(N220="zákl. přenesená",J220,0)</f>
        <v>0</v>
      </c>
      <c r="BH220" s="157">
        <f>IF(N220="sníž. přenesená",J220,0)</f>
        <v>0</v>
      </c>
      <c r="BI220" s="157">
        <f>IF(N220="nulová",J220,0)</f>
        <v>0</v>
      </c>
      <c r="BJ220" s="18" t="s">
        <v>85</v>
      </c>
      <c r="BK220" s="157">
        <f>ROUND(I220*H220,2)</f>
        <v>0</v>
      </c>
      <c r="BL220" s="18" t="s">
        <v>146</v>
      </c>
      <c r="BM220" s="156" t="s">
        <v>321</v>
      </c>
    </row>
    <row r="221" spans="1:65" s="13" customFormat="1">
      <c r="B221" s="167"/>
      <c r="D221" s="158" t="s">
        <v>208</v>
      </c>
      <c r="E221" s="168" t="s">
        <v>1</v>
      </c>
      <c r="F221" s="169" t="s">
        <v>322</v>
      </c>
      <c r="H221" s="170">
        <v>15</v>
      </c>
      <c r="I221" s="171"/>
      <c r="L221" s="167"/>
      <c r="M221" s="172"/>
      <c r="N221" s="173"/>
      <c r="O221" s="173"/>
      <c r="P221" s="173"/>
      <c r="Q221" s="173"/>
      <c r="R221" s="173"/>
      <c r="S221" s="173"/>
      <c r="T221" s="174"/>
      <c r="AT221" s="168" t="s">
        <v>208</v>
      </c>
      <c r="AU221" s="168" t="s">
        <v>87</v>
      </c>
      <c r="AV221" s="13" t="s">
        <v>87</v>
      </c>
      <c r="AW221" s="13" t="s">
        <v>32</v>
      </c>
      <c r="AX221" s="13" t="s">
        <v>77</v>
      </c>
      <c r="AY221" s="168" t="s">
        <v>126</v>
      </c>
    </row>
    <row r="222" spans="1:65" s="16" customFormat="1">
      <c r="B222" s="190"/>
      <c r="D222" s="158" t="s">
        <v>208</v>
      </c>
      <c r="E222" s="191" t="s">
        <v>1</v>
      </c>
      <c r="F222" s="192" t="s">
        <v>323</v>
      </c>
      <c r="H222" s="193">
        <v>15</v>
      </c>
      <c r="I222" s="194"/>
      <c r="L222" s="190"/>
      <c r="M222" s="195"/>
      <c r="N222" s="196"/>
      <c r="O222" s="196"/>
      <c r="P222" s="196"/>
      <c r="Q222" s="196"/>
      <c r="R222" s="196"/>
      <c r="S222" s="196"/>
      <c r="T222" s="197"/>
      <c r="AT222" s="191" t="s">
        <v>208</v>
      </c>
      <c r="AU222" s="191" t="s">
        <v>87</v>
      </c>
      <c r="AV222" s="16" t="s">
        <v>142</v>
      </c>
      <c r="AW222" s="16" t="s">
        <v>32</v>
      </c>
      <c r="AX222" s="16" t="s">
        <v>77</v>
      </c>
      <c r="AY222" s="191" t="s">
        <v>126</v>
      </c>
    </row>
    <row r="223" spans="1:65" s="13" customFormat="1">
      <c r="B223" s="167"/>
      <c r="D223" s="158" t="s">
        <v>208</v>
      </c>
      <c r="E223" s="168" t="s">
        <v>1</v>
      </c>
      <c r="F223" s="169" t="s">
        <v>324</v>
      </c>
      <c r="H223" s="170">
        <v>5.9</v>
      </c>
      <c r="I223" s="171"/>
      <c r="L223" s="167"/>
      <c r="M223" s="172"/>
      <c r="N223" s="173"/>
      <c r="O223" s="173"/>
      <c r="P223" s="173"/>
      <c r="Q223" s="173"/>
      <c r="R223" s="173"/>
      <c r="S223" s="173"/>
      <c r="T223" s="174"/>
      <c r="AT223" s="168" t="s">
        <v>208</v>
      </c>
      <c r="AU223" s="168" t="s">
        <v>87</v>
      </c>
      <c r="AV223" s="13" t="s">
        <v>87</v>
      </c>
      <c r="AW223" s="13" t="s">
        <v>32</v>
      </c>
      <c r="AX223" s="13" t="s">
        <v>77</v>
      </c>
      <c r="AY223" s="168" t="s">
        <v>126</v>
      </c>
    </row>
    <row r="224" spans="1:65" s="13" customFormat="1">
      <c r="B224" s="167"/>
      <c r="D224" s="158" t="s">
        <v>208</v>
      </c>
      <c r="E224" s="168" t="s">
        <v>1</v>
      </c>
      <c r="F224" s="169" t="s">
        <v>325</v>
      </c>
      <c r="H224" s="170">
        <v>4.7249999999999996</v>
      </c>
      <c r="I224" s="171"/>
      <c r="L224" s="167"/>
      <c r="M224" s="172"/>
      <c r="N224" s="173"/>
      <c r="O224" s="173"/>
      <c r="P224" s="173"/>
      <c r="Q224" s="173"/>
      <c r="R224" s="173"/>
      <c r="S224" s="173"/>
      <c r="T224" s="174"/>
      <c r="AT224" s="168" t="s">
        <v>208</v>
      </c>
      <c r="AU224" s="168" t="s">
        <v>87</v>
      </c>
      <c r="AV224" s="13" t="s">
        <v>87</v>
      </c>
      <c r="AW224" s="13" t="s">
        <v>32</v>
      </c>
      <c r="AX224" s="13" t="s">
        <v>77</v>
      </c>
      <c r="AY224" s="168" t="s">
        <v>126</v>
      </c>
    </row>
    <row r="225" spans="1:65" s="15" customFormat="1">
      <c r="B225" s="182"/>
      <c r="D225" s="158" t="s">
        <v>208</v>
      </c>
      <c r="E225" s="183" t="s">
        <v>1</v>
      </c>
      <c r="F225" s="184" t="s">
        <v>221</v>
      </c>
      <c r="H225" s="185">
        <v>25.625</v>
      </c>
      <c r="I225" s="186"/>
      <c r="L225" s="182"/>
      <c r="M225" s="187"/>
      <c r="N225" s="188"/>
      <c r="O225" s="188"/>
      <c r="P225" s="188"/>
      <c r="Q225" s="188"/>
      <c r="R225" s="188"/>
      <c r="S225" s="188"/>
      <c r="T225" s="189"/>
      <c r="AT225" s="183" t="s">
        <v>208</v>
      </c>
      <c r="AU225" s="183" t="s">
        <v>87</v>
      </c>
      <c r="AV225" s="15" t="s">
        <v>146</v>
      </c>
      <c r="AW225" s="15" t="s">
        <v>32</v>
      </c>
      <c r="AX225" s="15" t="s">
        <v>85</v>
      </c>
      <c r="AY225" s="183" t="s">
        <v>126</v>
      </c>
    </row>
    <row r="226" spans="1:65" s="2" customFormat="1" ht="24.2" customHeight="1">
      <c r="A226" s="33"/>
      <c r="B226" s="144"/>
      <c r="C226" s="145" t="s">
        <v>326</v>
      </c>
      <c r="D226" s="145" t="s">
        <v>129</v>
      </c>
      <c r="E226" s="146" t="s">
        <v>327</v>
      </c>
      <c r="F226" s="147" t="s">
        <v>328</v>
      </c>
      <c r="G226" s="148" t="s">
        <v>287</v>
      </c>
      <c r="H226" s="149">
        <v>44.4</v>
      </c>
      <c r="I226" s="150"/>
      <c r="J226" s="151">
        <f>ROUND(I226*H226,2)</f>
        <v>0</v>
      </c>
      <c r="K226" s="147" t="s">
        <v>133</v>
      </c>
      <c r="L226" s="34"/>
      <c r="M226" s="152" t="s">
        <v>1</v>
      </c>
      <c r="N226" s="153" t="s">
        <v>42</v>
      </c>
      <c r="O226" s="59"/>
      <c r="P226" s="154">
        <f>O226*H226</f>
        <v>0</v>
      </c>
      <c r="Q226" s="154">
        <v>1.2999999999999999E-4</v>
      </c>
      <c r="R226" s="154">
        <f>Q226*H226</f>
        <v>5.7719999999999994E-3</v>
      </c>
      <c r="S226" s="154">
        <v>0</v>
      </c>
      <c r="T226" s="155">
        <f>S226*H226</f>
        <v>0</v>
      </c>
      <c r="U226" s="33"/>
      <c r="V226" s="33"/>
      <c r="W226" s="33"/>
      <c r="X226" s="33"/>
      <c r="Y226" s="33"/>
      <c r="Z226" s="33"/>
      <c r="AA226" s="33"/>
      <c r="AB226" s="33"/>
      <c r="AC226" s="33"/>
      <c r="AD226" s="33"/>
      <c r="AE226" s="33"/>
      <c r="AR226" s="156" t="s">
        <v>146</v>
      </c>
      <c r="AT226" s="156" t="s">
        <v>129</v>
      </c>
      <c r="AU226" s="156" t="s">
        <v>87</v>
      </c>
      <c r="AY226" s="18" t="s">
        <v>126</v>
      </c>
      <c r="BE226" s="157">
        <f>IF(N226="základní",J226,0)</f>
        <v>0</v>
      </c>
      <c r="BF226" s="157">
        <f>IF(N226="snížená",J226,0)</f>
        <v>0</v>
      </c>
      <c r="BG226" s="157">
        <f>IF(N226="zákl. přenesená",J226,0)</f>
        <v>0</v>
      </c>
      <c r="BH226" s="157">
        <f>IF(N226="sníž. přenesená",J226,0)</f>
        <v>0</v>
      </c>
      <c r="BI226" s="157">
        <f>IF(N226="nulová",J226,0)</f>
        <v>0</v>
      </c>
      <c r="BJ226" s="18" t="s">
        <v>85</v>
      </c>
      <c r="BK226" s="157">
        <f>ROUND(I226*H226,2)</f>
        <v>0</v>
      </c>
      <c r="BL226" s="18" t="s">
        <v>146</v>
      </c>
      <c r="BM226" s="156" t="s">
        <v>329</v>
      </c>
    </row>
    <row r="227" spans="1:65" s="13" customFormat="1">
      <c r="B227" s="167"/>
      <c r="D227" s="158" t="s">
        <v>208</v>
      </c>
      <c r="E227" s="168" t="s">
        <v>1</v>
      </c>
      <c r="F227" s="169" t="s">
        <v>330</v>
      </c>
      <c r="H227" s="170">
        <v>44.4</v>
      </c>
      <c r="I227" s="171"/>
      <c r="L227" s="167"/>
      <c r="M227" s="172"/>
      <c r="N227" s="173"/>
      <c r="O227" s="173"/>
      <c r="P227" s="173"/>
      <c r="Q227" s="173"/>
      <c r="R227" s="173"/>
      <c r="S227" s="173"/>
      <c r="T227" s="174"/>
      <c r="AT227" s="168" t="s">
        <v>208</v>
      </c>
      <c r="AU227" s="168" t="s">
        <v>87</v>
      </c>
      <c r="AV227" s="13" t="s">
        <v>87</v>
      </c>
      <c r="AW227" s="13" t="s">
        <v>32</v>
      </c>
      <c r="AX227" s="13" t="s">
        <v>85</v>
      </c>
      <c r="AY227" s="168" t="s">
        <v>126</v>
      </c>
    </row>
    <row r="228" spans="1:65" s="2" customFormat="1" ht="24.2" customHeight="1">
      <c r="A228" s="33"/>
      <c r="B228" s="144"/>
      <c r="C228" s="145" t="s">
        <v>331</v>
      </c>
      <c r="D228" s="145" t="s">
        <v>129</v>
      </c>
      <c r="E228" s="146" t="s">
        <v>332</v>
      </c>
      <c r="F228" s="147" t="s">
        <v>333</v>
      </c>
      <c r="G228" s="148" t="s">
        <v>234</v>
      </c>
      <c r="H228" s="149">
        <v>12.42</v>
      </c>
      <c r="I228" s="150"/>
      <c r="J228" s="151">
        <f>ROUND(I228*H228,2)</f>
        <v>0</v>
      </c>
      <c r="K228" s="147" t="s">
        <v>133</v>
      </c>
      <c r="L228" s="34"/>
      <c r="M228" s="152" t="s">
        <v>1</v>
      </c>
      <c r="N228" s="153" t="s">
        <v>42</v>
      </c>
      <c r="O228" s="59"/>
      <c r="P228" s="154">
        <f>O228*H228</f>
        <v>0</v>
      </c>
      <c r="Q228" s="154">
        <v>0.17818000000000001</v>
      </c>
      <c r="R228" s="154">
        <f>Q228*H228</f>
        <v>2.2129956000000002</v>
      </c>
      <c r="S228" s="154">
        <v>0</v>
      </c>
      <c r="T228" s="155">
        <f>S228*H228</f>
        <v>0</v>
      </c>
      <c r="U228" s="33"/>
      <c r="V228" s="33"/>
      <c r="W228" s="33"/>
      <c r="X228" s="33"/>
      <c r="Y228" s="33"/>
      <c r="Z228" s="33"/>
      <c r="AA228" s="33"/>
      <c r="AB228" s="33"/>
      <c r="AC228" s="33"/>
      <c r="AD228" s="33"/>
      <c r="AE228" s="33"/>
      <c r="AR228" s="156" t="s">
        <v>146</v>
      </c>
      <c r="AT228" s="156" t="s">
        <v>129</v>
      </c>
      <c r="AU228" s="156" t="s">
        <v>87</v>
      </c>
      <c r="AY228" s="18" t="s">
        <v>126</v>
      </c>
      <c r="BE228" s="157">
        <f>IF(N228="základní",J228,0)</f>
        <v>0</v>
      </c>
      <c r="BF228" s="157">
        <f>IF(N228="snížená",J228,0)</f>
        <v>0</v>
      </c>
      <c r="BG228" s="157">
        <f>IF(N228="zákl. přenesená",J228,0)</f>
        <v>0</v>
      </c>
      <c r="BH228" s="157">
        <f>IF(N228="sníž. přenesená",J228,0)</f>
        <v>0</v>
      </c>
      <c r="BI228" s="157">
        <f>IF(N228="nulová",J228,0)</f>
        <v>0</v>
      </c>
      <c r="BJ228" s="18" t="s">
        <v>85</v>
      </c>
      <c r="BK228" s="157">
        <f>ROUND(I228*H228,2)</f>
        <v>0</v>
      </c>
      <c r="BL228" s="18" t="s">
        <v>146</v>
      </c>
      <c r="BM228" s="156" t="s">
        <v>334</v>
      </c>
    </row>
    <row r="229" spans="1:65" s="13" customFormat="1">
      <c r="B229" s="167"/>
      <c r="D229" s="158" t="s">
        <v>208</v>
      </c>
      <c r="E229" s="168" t="s">
        <v>1</v>
      </c>
      <c r="F229" s="169" t="s">
        <v>335</v>
      </c>
      <c r="H229" s="170">
        <v>4.5</v>
      </c>
      <c r="I229" s="171"/>
      <c r="L229" s="167"/>
      <c r="M229" s="172"/>
      <c r="N229" s="173"/>
      <c r="O229" s="173"/>
      <c r="P229" s="173"/>
      <c r="Q229" s="173"/>
      <c r="R229" s="173"/>
      <c r="S229" s="173"/>
      <c r="T229" s="174"/>
      <c r="AT229" s="168" t="s">
        <v>208</v>
      </c>
      <c r="AU229" s="168" t="s">
        <v>87</v>
      </c>
      <c r="AV229" s="13" t="s">
        <v>87</v>
      </c>
      <c r="AW229" s="13" t="s">
        <v>32</v>
      </c>
      <c r="AX229" s="13" t="s">
        <v>77</v>
      </c>
      <c r="AY229" s="168" t="s">
        <v>126</v>
      </c>
    </row>
    <row r="230" spans="1:65" s="13" customFormat="1">
      <c r="B230" s="167"/>
      <c r="D230" s="158" t="s">
        <v>208</v>
      </c>
      <c r="E230" s="168" t="s">
        <v>1</v>
      </c>
      <c r="F230" s="169" t="s">
        <v>336</v>
      </c>
      <c r="H230" s="170">
        <v>7.2</v>
      </c>
      <c r="I230" s="171"/>
      <c r="L230" s="167"/>
      <c r="M230" s="172"/>
      <c r="N230" s="173"/>
      <c r="O230" s="173"/>
      <c r="P230" s="173"/>
      <c r="Q230" s="173"/>
      <c r="R230" s="173"/>
      <c r="S230" s="173"/>
      <c r="T230" s="174"/>
      <c r="AT230" s="168" t="s">
        <v>208</v>
      </c>
      <c r="AU230" s="168" t="s">
        <v>87</v>
      </c>
      <c r="AV230" s="13" t="s">
        <v>87</v>
      </c>
      <c r="AW230" s="13" t="s">
        <v>32</v>
      </c>
      <c r="AX230" s="13" t="s">
        <v>77</v>
      </c>
      <c r="AY230" s="168" t="s">
        <v>126</v>
      </c>
    </row>
    <row r="231" spans="1:65" s="13" customFormat="1">
      <c r="B231" s="167"/>
      <c r="D231" s="158" t="s">
        <v>208</v>
      </c>
      <c r="E231" s="168" t="s">
        <v>1</v>
      </c>
      <c r="F231" s="169" t="s">
        <v>337</v>
      </c>
      <c r="H231" s="170">
        <v>0.72</v>
      </c>
      <c r="I231" s="171"/>
      <c r="L231" s="167"/>
      <c r="M231" s="172"/>
      <c r="N231" s="173"/>
      <c r="O231" s="173"/>
      <c r="P231" s="173"/>
      <c r="Q231" s="173"/>
      <c r="R231" s="173"/>
      <c r="S231" s="173"/>
      <c r="T231" s="174"/>
      <c r="AT231" s="168" t="s">
        <v>208</v>
      </c>
      <c r="AU231" s="168" t="s">
        <v>87</v>
      </c>
      <c r="AV231" s="13" t="s">
        <v>87</v>
      </c>
      <c r="AW231" s="13" t="s">
        <v>32</v>
      </c>
      <c r="AX231" s="13" t="s">
        <v>77</v>
      </c>
      <c r="AY231" s="168" t="s">
        <v>126</v>
      </c>
    </row>
    <row r="232" spans="1:65" s="15" customFormat="1">
      <c r="B232" s="182"/>
      <c r="D232" s="158" t="s">
        <v>208</v>
      </c>
      <c r="E232" s="183" t="s">
        <v>1</v>
      </c>
      <c r="F232" s="184" t="s">
        <v>221</v>
      </c>
      <c r="H232" s="185">
        <v>12.42</v>
      </c>
      <c r="I232" s="186"/>
      <c r="L232" s="182"/>
      <c r="M232" s="187"/>
      <c r="N232" s="188"/>
      <c r="O232" s="188"/>
      <c r="P232" s="188"/>
      <c r="Q232" s="188"/>
      <c r="R232" s="188"/>
      <c r="S232" s="188"/>
      <c r="T232" s="189"/>
      <c r="AT232" s="183" t="s">
        <v>208</v>
      </c>
      <c r="AU232" s="183" t="s">
        <v>87</v>
      </c>
      <c r="AV232" s="15" t="s">
        <v>146</v>
      </c>
      <c r="AW232" s="15" t="s">
        <v>32</v>
      </c>
      <c r="AX232" s="15" t="s">
        <v>85</v>
      </c>
      <c r="AY232" s="183" t="s">
        <v>126</v>
      </c>
    </row>
    <row r="233" spans="1:65" s="2" customFormat="1" ht="16.5" customHeight="1">
      <c r="A233" s="33"/>
      <c r="B233" s="144"/>
      <c r="C233" s="145" t="s">
        <v>338</v>
      </c>
      <c r="D233" s="145" t="s">
        <v>129</v>
      </c>
      <c r="E233" s="146" t="s">
        <v>339</v>
      </c>
      <c r="F233" s="147" t="s">
        <v>340</v>
      </c>
      <c r="G233" s="148" t="s">
        <v>234</v>
      </c>
      <c r="H233" s="149">
        <v>166.4</v>
      </c>
      <c r="I233" s="150"/>
      <c r="J233" s="151">
        <f>ROUND(I233*H233,2)</f>
        <v>0</v>
      </c>
      <c r="K233" s="147" t="s">
        <v>133</v>
      </c>
      <c r="L233" s="34"/>
      <c r="M233" s="152" t="s">
        <v>1</v>
      </c>
      <c r="N233" s="153" t="s">
        <v>42</v>
      </c>
      <c r="O233" s="59"/>
      <c r="P233" s="154">
        <f>O233*H233</f>
        <v>0</v>
      </c>
      <c r="Q233" s="154">
        <v>7.9909999999999995E-2</v>
      </c>
      <c r="R233" s="154">
        <f>Q233*H233</f>
        <v>13.297024</v>
      </c>
      <c r="S233" s="154">
        <v>0</v>
      </c>
      <c r="T233" s="155">
        <f>S233*H233</f>
        <v>0</v>
      </c>
      <c r="U233" s="33"/>
      <c r="V233" s="33"/>
      <c r="W233" s="33"/>
      <c r="X233" s="33"/>
      <c r="Y233" s="33"/>
      <c r="Z233" s="33"/>
      <c r="AA233" s="33"/>
      <c r="AB233" s="33"/>
      <c r="AC233" s="33"/>
      <c r="AD233" s="33"/>
      <c r="AE233" s="33"/>
      <c r="AR233" s="156" t="s">
        <v>146</v>
      </c>
      <c r="AT233" s="156" t="s">
        <v>129</v>
      </c>
      <c r="AU233" s="156" t="s">
        <v>87</v>
      </c>
      <c r="AY233" s="18" t="s">
        <v>126</v>
      </c>
      <c r="BE233" s="157">
        <f>IF(N233="základní",J233,0)</f>
        <v>0</v>
      </c>
      <c r="BF233" s="157">
        <f>IF(N233="snížená",J233,0)</f>
        <v>0</v>
      </c>
      <c r="BG233" s="157">
        <f>IF(N233="zákl. přenesená",J233,0)</f>
        <v>0</v>
      </c>
      <c r="BH233" s="157">
        <f>IF(N233="sníž. přenesená",J233,0)</f>
        <v>0</v>
      </c>
      <c r="BI233" s="157">
        <f>IF(N233="nulová",J233,0)</f>
        <v>0</v>
      </c>
      <c r="BJ233" s="18" t="s">
        <v>85</v>
      </c>
      <c r="BK233" s="157">
        <f>ROUND(I233*H233,2)</f>
        <v>0</v>
      </c>
      <c r="BL233" s="18" t="s">
        <v>146</v>
      </c>
      <c r="BM233" s="156" t="s">
        <v>341</v>
      </c>
    </row>
    <row r="234" spans="1:65" s="2" customFormat="1" ht="19.5">
      <c r="A234" s="33"/>
      <c r="B234" s="34"/>
      <c r="C234" s="33"/>
      <c r="D234" s="158" t="s">
        <v>136</v>
      </c>
      <c r="E234" s="33"/>
      <c r="F234" s="159" t="s">
        <v>342</v>
      </c>
      <c r="G234" s="33"/>
      <c r="H234" s="33"/>
      <c r="I234" s="160"/>
      <c r="J234" s="33"/>
      <c r="K234" s="33"/>
      <c r="L234" s="34"/>
      <c r="M234" s="161"/>
      <c r="N234" s="162"/>
      <c r="O234" s="59"/>
      <c r="P234" s="59"/>
      <c r="Q234" s="59"/>
      <c r="R234" s="59"/>
      <c r="S234" s="59"/>
      <c r="T234" s="60"/>
      <c r="U234" s="33"/>
      <c r="V234" s="33"/>
      <c r="W234" s="33"/>
      <c r="X234" s="33"/>
      <c r="Y234" s="33"/>
      <c r="Z234" s="33"/>
      <c r="AA234" s="33"/>
      <c r="AB234" s="33"/>
      <c r="AC234" s="33"/>
      <c r="AD234" s="33"/>
      <c r="AE234" s="33"/>
      <c r="AT234" s="18" t="s">
        <v>136</v>
      </c>
      <c r="AU234" s="18" t="s">
        <v>87</v>
      </c>
    </row>
    <row r="235" spans="1:65" s="13" customFormat="1">
      <c r="B235" s="167"/>
      <c r="D235" s="158" t="s">
        <v>208</v>
      </c>
      <c r="E235" s="168" t="s">
        <v>1</v>
      </c>
      <c r="F235" s="169" t="s">
        <v>343</v>
      </c>
      <c r="H235" s="170">
        <v>208</v>
      </c>
      <c r="I235" s="171"/>
      <c r="L235" s="167"/>
      <c r="M235" s="172"/>
      <c r="N235" s="173"/>
      <c r="O235" s="173"/>
      <c r="P235" s="173"/>
      <c r="Q235" s="173"/>
      <c r="R235" s="173"/>
      <c r="S235" s="173"/>
      <c r="T235" s="174"/>
      <c r="AT235" s="168" t="s">
        <v>208</v>
      </c>
      <c r="AU235" s="168" t="s">
        <v>87</v>
      </c>
      <c r="AV235" s="13" t="s">
        <v>87</v>
      </c>
      <c r="AW235" s="13" t="s">
        <v>32</v>
      </c>
      <c r="AX235" s="13" t="s">
        <v>77</v>
      </c>
      <c r="AY235" s="168" t="s">
        <v>126</v>
      </c>
    </row>
    <row r="236" spans="1:65" s="13" customFormat="1">
      <c r="B236" s="167"/>
      <c r="D236" s="158" t="s">
        <v>208</v>
      </c>
      <c r="E236" s="168" t="s">
        <v>1</v>
      </c>
      <c r="F236" s="169" t="s">
        <v>344</v>
      </c>
      <c r="H236" s="170">
        <v>-41.6</v>
      </c>
      <c r="I236" s="171"/>
      <c r="L236" s="167"/>
      <c r="M236" s="172"/>
      <c r="N236" s="173"/>
      <c r="O236" s="173"/>
      <c r="P236" s="173"/>
      <c r="Q236" s="173"/>
      <c r="R236" s="173"/>
      <c r="S236" s="173"/>
      <c r="T236" s="174"/>
      <c r="AT236" s="168" t="s">
        <v>208</v>
      </c>
      <c r="AU236" s="168" t="s">
        <v>87</v>
      </c>
      <c r="AV236" s="13" t="s">
        <v>87</v>
      </c>
      <c r="AW236" s="13" t="s">
        <v>32</v>
      </c>
      <c r="AX236" s="13" t="s">
        <v>77</v>
      </c>
      <c r="AY236" s="168" t="s">
        <v>126</v>
      </c>
    </row>
    <row r="237" spans="1:65" s="15" customFormat="1">
      <c r="B237" s="182"/>
      <c r="D237" s="158" t="s">
        <v>208</v>
      </c>
      <c r="E237" s="183" t="s">
        <v>1</v>
      </c>
      <c r="F237" s="184" t="s">
        <v>221</v>
      </c>
      <c r="H237" s="185">
        <v>166.4</v>
      </c>
      <c r="I237" s="186"/>
      <c r="L237" s="182"/>
      <c r="M237" s="187"/>
      <c r="N237" s="188"/>
      <c r="O237" s="188"/>
      <c r="P237" s="188"/>
      <c r="Q237" s="188"/>
      <c r="R237" s="188"/>
      <c r="S237" s="188"/>
      <c r="T237" s="189"/>
      <c r="AT237" s="183" t="s">
        <v>208</v>
      </c>
      <c r="AU237" s="183" t="s">
        <v>87</v>
      </c>
      <c r="AV237" s="15" t="s">
        <v>146</v>
      </c>
      <c r="AW237" s="15" t="s">
        <v>32</v>
      </c>
      <c r="AX237" s="15" t="s">
        <v>85</v>
      </c>
      <c r="AY237" s="183" t="s">
        <v>126</v>
      </c>
    </row>
    <row r="238" spans="1:65" s="2" customFormat="1" ht="24.2" customHeight="1">
      <c r="A238" s="33"/>
      <c r="B238" s="144"/>
      <c r="C238" s="145" t="s">
        <v>345</v>
      </c>
      <c r="D238" s="145" t="s">
        <v>129</v>
      </c>
      <c r="E238" s="146" t="s">
        <v>346</v>
      </c>
      <c r="F238" s="147" t="s">
        <v>347</v>
      </c>
      <c r="G238" s="148" t="s">
        <v>287</v>
      </c>
      <c r="H238" s="149">
        <v>50.1</v>
      </c>
      <c r="I238" s="150"/>
      <c r="J238" s="151">
        <f>ROUND(I238*H238,2)</f>
        <v>0</v>
      </c>
      <c r="K238" s="147" t="s">
        <v>1</v>
      </c>
      <c r="L238" s="34"/>
      <c r="M238" s="152" t="s">
        <v>1</v>
      </c>
      <c r="N238" s="153" t="s">
        <v>42</v>
      </c>
      <c r="O238" s="59"/>
      <c r="P238" s="154">
        <f>O238*H238</f>
        <v>0</v>
      </c>
      <c r="Q238" s="154">
        <v>0.13300999999999999</v>
      </c>
      <c r="R238" s="154">
        <f>Q238*H238</f>
        <v>6.6638009999999994</v>
      </c>
      <c r="S238" s="154">
        <v>0</v>
      </c>
      <c r="T238" s="155">
        <f>S238*H238</f>
        <v>0</v>
      </c>
      <c r="U238" s="33"/>
      <c r="V238" s="33"/>
      <c r="W238" s="33"/>
      <c r="X238" s="33"/>
      <c r="Y238" s="33"/>
      <c r="Z238" s="33"/>
      <c r="AA238" s="33"/>
      <c r="AB238" s="33"/>
      <c r="AC238" s="33"/>
      <c r="AD238" s="33"/>
      <c r="AE238" s="33"/>
      <c r="AR238" s="156" t="s">
        <v>146</v>
      </c>
      <c r="AT238" s="156" t="s">
        <v>129</v>
      </c>
      <c r="AU238" s="156" t="s">
        <v>87</v>
      </c>
      <c r="AY238" s="18" t="s">
        <v>126</v>
      </c>
      <c r="BE238" s="157">
        <f>IF(N238="základní",J238,0)</f>
        <v>0</v>
      </c>
      <c r="BF238" s="157">
        <f>IF(N238="snížená",J238,0)</f>
        <v>0</v>
      </c>
      <c r="BG238" s="157">
        <f>IF(N238="zákl. přenesená",J238,0)</f>
        <v>0</v>
      </c>
      <c r="BH238" s="157">
        <f>IF(N238="sníž. přenesená",J238,0)</f>
        <v>0</v>
      </c>
      <c r="BI238" s="157">
        <f>IF(N238="nulová",J238,0)</f>
        <v>0</v>
      </c>
      <c r="BJ238" s="18" t="s">
        <v>85</v>
      </c>
      <c r="BK238" s="157">
        <f>ROUND(I238*H238,2)</f>
        <v>0</v>
      </c>
      <c r="BL238" s="18" t="s">
        <v>146</v>
      </c>
      <c r="BM238" s="156" t="s">
        <v>348</v>
      </c>
    </row>
    <row r="239" spans="1:65" s="2" customFormat="1" ht="24.2" customHeight="1">
      <c r="A239" s="33"/>
      <c r="B239" s="144"/>
      <c r="C239" s="145" t="s">
        <v>349</v>
      </c>
      <c r="D239" s="145" t="s">
        <v>129</v>
      </c>
      <c r="E239" s="146" t="s">
        <v>350</v>
      </c>
      <c r="F239" s="147" t="s">
        <v>351</v>
      </c>
      <c r="G239" s="148" t="s">
        <v>287</v>
      </c>
      <c r="H239" s="149">
        <v>16.2</v>
      </c>
      <c r="I239" s="150"/>
      <c r="J239" s="151">
        <f>ROUND(I239*H239,2)</f>
        <v>0</v>
      </c>
      <c r="K239" s="147" t="s">
        <v>1</v>
      </c>
      <c r="L239" s="34"/>
      <c r="M239" s="152" t="s">
        <v>1</v>
      </c>
      <c r="N239" s="153" t="s">
        <v>42</v>
      </c>
      <c r="O239" s="59"/>
      <c r="P239" s="154">
        <f>O239*H239</f>
        <v>0</v>
      </c>
      <c r="Q239" s="154">
        <v>0.22642000000000001</v>
      </c>
      <c r="R239" s="154">
        <f>Q239*H239</f>
        <v>3.6680039999999998</v>
      </c>
      <c r="S239" s="154">
        <v>0</v>
      </c>
      <c r="T239" s="155">
        <f>S239*H239</f>
        <v>0</v>
      </c>
      <c r="U239" s="33"/>
      <c r="V239" s="33"/>
      <c r="W239" s="33"/>
      <c r="X239" s="33"/>
      <c r="Y239" s="33"/>
      <c r="Z239" s="33"/>
      <c r="AA239" s="33"/>
      <c r="AB239" s="33"/>
      <c r="AC239" s="33"/>
      <c r="AD239" s="33"/>
      <c r="AE239" s="33"/>
      <c r="AR239" s="156" t="s">
        <v>146</v>
      </c>
      <c r="AT239" s="156" t="s">
        <v>129</v>
      </c>
      <c r="AU239" s="156" t="s">
        <v>87</v>
      </c>
      <c r="AY239" s="18" t="s">
        <v>126</v>
      </c>
      <c r="BE239" s="157">
        <f>IF(N239="základní",J239,0)</f>
        <v>0</v>
      </c>
      <c r="BF239" s="157">
        <f>IF(N239="snížená",J239,0)</f>
        <v>0</v>
      </c>
      <c r="BG239" s="157">
        <f>IF(N239="zákl. přenesená",J239,0)</f>
        <v>0</v>
      </c>
      <c r="BH239" s="157">
        <f>IF(N239="sníž. přenesená",J239,0)</f>
        <v>0</v>
      </c>
      <c r="BI239" s="157">
        <f>IF(N239="nulová",J239,0)</f>
        <v>0</v>
      </c>
      <c r="BJ239" s="18" t="s">
        <v>85</v>
      </c>
      <c r="BK239" s="157">
        <f>ROUND(I239*H239,2)</f>
        <v>0</v>
      </c>
      <c r="BL239" s="18" t="s">
        <v>146</v>
      </c>
      <c r="BM239" s="156" t="s">
        <v>352</v>
      </c>
    </row>
    <row r="240" spans="1:65" s="12" customFormat="1" ht="22.9" customHeight="1">
      <c r="B240" s="131"/>
      <c r="D240" s="132" t="s">
        <v>76</v>
      </c>
      <c r="E240" s="142" t="s">
        <v>146</v>
      </c>
      <c r="F240" s="142" t="s">
        <v>353</v>
      </c>
      <c r="I240" s="134"/>
      <c r="J240" s="143">
        <f>BK240</f>
        <v>0</v>
      </c>
      <c r="L240" s="131"/>
      <c r="M240" s="136"/>
      <c r="N240" s="137"/>
      <c r="O240" s="137"/>
      <c r="P240" s="138">
        <f>SUM(P241:P261)</f>
        <v>0</v>
      </c>
      <c r="Q240" s="137"/>
      <c r="R240" s="138">
        <f>SUM(R241:R261)</f>
        <v>8.0466282000000007</v>
      </c>
      <c r="S240" s="137"/>
      <c r="T240" s="139">
        <f>SUM(T241:T261)</f>
        <v>0</v>
      </c>
      <c r="AR240" s="132" t="s">
        <v>85</v>
      </c>
      <c r="AT240" s="140" t="s">
        <v>76</v>
      </c>
      <c r="AU240" s="140" t="s">
        <v>85</v>
      </c>
      <c r="AY240" s="132" t="s">
        <v>126</v>
      </c>
      <c r="BK240" s="141">
        <f>SUM(BK241:BK261)</f>
        <v>0</v>
      </c>
    </row>
    <row r="241" spans="1:65" s="2" customFormat="1" ht="16.5" customHeight="1">
      <c r="A241" s="33"/>
      <c r="B241" s="144"/>
      <c r="C241" s="145" t="s">
        <v>354</v>
      </c>
      <c r="D241" s="145" t="s">
        <v>129</v>
      </c>
      <c r="E241" s="146" t="s">
        <v>355</v>
      </c>
      <c r="F241" s="147" t="s">
        <v>356</v>
      </c>
      <c r="G241" s="148" t="s">
        <v>206</v>
      </c>
      <c r="H241" s="149">
        <v>3.069</v>
      </c>
      <c r="I241" s="150"/>
      <c r="J241" s="151">
        <f>ROUND(I241*H241,2)</f>
        <v>0</v>
      </c>
      <c r="K241" s="147" t="s">
        <v>133</v>
      </c>
      <c r="L241" s="34"/>
      <c r="M241" s="152" t="s">
        <v>1</v>
      </c>
      <c r="N241" s="153" t="s">
        <v>42</v>
      </c>
      <c r="O241" s="59"/>
      <c r="P241" s="154">
        <f>O241*H241</f>
        <v>0</v>
      </c>
      <c r="Q241" s="154">
        <v>2.5019800000000001</v>
      </c>
      <c r="R241" s="154">
        <f>Q241*H241</f>
        <v>7.6785766200000003</v>
      </c>
      <c r="S241" s="154">
        <v>0</v>
      </c>
      <c r="T241" s="155">
        <f>S241*H241</f>
        <v>0</v>
      </c>
      <c r="U241" s="33"/>
      <c r="V241" s="33"/>
      <c r="W241" s="33"/>
      <c r="X241" s="33"/>
      <c r="Y241" s="33"/>
      <c r="Z241" s="33"/>
      <c r="AA241" s="33"/>
      <c r="AB241" s="33"/>
      <c r="AC241" s="33"/>
      <c r="AD241" s="33"/>
      <c r="AE241" s="33"/>
      <c r="AR241" s="156" t="s">
        <v>146</v>
      </c>
      <c r="AT241" s="156" t="s">
        <v>129</v>
      </c>
      <c r="AU241" s="156" t="s">
        <v>87</v>
      </c>
      <c r="AY241" s="18" t="s">
        <v>126</v>
      </c>
      <c r="BE241" s="157">
        <f>IF(N241="základní",J241,0)</f>
        <v>0</v>
      </c>
      <c r="BF241" s="157">
        <f>IF(N241="snížená",J241,0)</f>
        <v>0</v>
      </c>
      <c r="BG241" s="157">
        <f>IF(N241="zákl. přenesená",J241,0)</f>
        <v>0</v>
      </c>
      <c r="BH241" s="157">
        <f>IF(N241="sníž. přenesená",J241,0)</f>
        <v>0</v>
      </c>
      <c r="BI241" s="157">
        <f>IF(N241="nulová",J241,0)</f>
        <v>0</v>
      </c>
      <c r="BJ241" s="18" t="s">
        <v>85</v>
      </c>
      <c r="BK241" s="157">
        <f>ROUND(I241*H241,2)</f>
        <v>0</v>
      </c>
      <c r="BL241" s="18" t="s">
        <v>146</v>
      </c>
      <c r="BM241" s="156" t="s">
        <v>357</v>
      </c>
    </row>
    <row r="242" spans="1:65" s="13" customFormat="1">
      <c r="B242" s="167"/>
      <c r="D242" s="158" t="s">
        <v>208</v>
      </c>
      <c r="E242" s="168" t="s">
        <v>1</v>
      </c>
      <c r="F242" s="169" t="s">
        <v>358</v>
      </c>
      <c r="H242" s="170">
        <v>0.72</v>
      </c>
      <c r="I242" s="171"/>
      <c r="L242" s="167"/>
      <c r="M242" s="172"/>
      <c r="N242" s="173"/>
      <c r="O242" s="173"/>
      <c r="P242" s="173"/>
      <c r="Q242" s="173"/>
      <c r="R242" s="173"/>
      <c r="S242" s="173"/>
      <c r="T242" s="174"/>
      <c r="AT242" s="168" t="s">
        <v>208</v>
      </c>
      <c r="AU242" s="168" t="s">
        <v>87</v>
      </c>
      <c r="AV242" s="13" t="s">
        <v>87</v>
      </c>
      <c r="AW242" s="13" t="s">
        <v>32</v>
      </c>
      <c r="AX242" s="13" t="s">
        <v>77</v>
      </c>
      <c r="AY242" s="168" t="s">
        <v>126</v>
      </c>
    </row>
    <row r="243" spans="1:65" s="13" customFormat="1">
      <c r="B243" s="167"/>
      <c r="D243" s="158" t="s">
        <v>208</v>
      </c>
      <c r="E243" s="168" t="s">
        <v>1</v>
      </c>
      <c r="F243" s="169" t="s">
        <v>359</v>
      </c>
      <c r="H243" s="170">
        <v>0.79</v>
      </c>
      <c r="I243" s="171"/>
      <c r="L243" s="167"/>
      <c r="M243" s="172"/>
      <c r="N243" s="173"/>
      <c r="O243" s="173"/>
      <c r="P243" s="173"/>
      <c r="Q243" s="173"/>
      <c r="R243" s="173"/>
      <c r="S243" s="173"/>
      <c r="T243" s="174"/>
      <c r="AT243" s="168" t="s">
        <v>208</v>
      </c>
      <c r="AU243" s="168" t="s">
        <v>87</v>
      </c>
      <c r="AV243" s="13" t="s">
        <v>87</v>
      </c>
      <c r="AW243" s="13" t="s">
        <v>32</v>
      </c>
      <c r="AX243" s="13" t="s">
        <v>77</v>
      </c>
      <c r="AY243" s="168" t="s">
        <v>126</v>
      </c>
    </row>
    <row r="244" spans="1:65" s="13" customFormat="1">
      <c r="B244" s="167"/>
      <c r="D244" s="158" t="s">
        <v>208</v>
      </c>
      <c r="E244" s="168" t="s">
        <v>1</v>
      </c>
      <c r="F244" s="169" t="s">
        <v>360</v>
      </c>
      <c r="H244" s="170">
        <v>7.9000000000000001E-2</v>
      </c>
      <c r="I244" s="171"/>
      <c r="L244" s="167"/>
      <c r="M244" s="172"/>
      <c r="N244" s="173"/>
      <c r="O244" s="173"/>
      <c r="P244" s="173"/>
      <c r="Q244" s="173"/>
      <c r="R244" s="173"/>
      <c r="S244" s="173"/>
      <c r="T244" s="174"/>
      <c r="AT244" s="168" t="s">
        <v>208</v>
      </c>
      <c r="AU244" s="168" t="s">
        <v>87</v>
      </c>
      <c r="AV244" s="13" t="s">
        <v>87</v>
      </c>
      <c r="AW244" s="13" t="s">
        <v>32</v>
      </c>
      <c r="AX244" s="13" t="s">
        <v>77</v>
      </c>
      <c r="AY244" s="168" t="s">
        <v>126</v>
      </c>
    </row>
    <row r="245" spans="1:65" s="13" customFormat="1">
      <c r="B245" s="167"/>
      <c r="D245" s="158" t="s">
        <v>208</v>
      </c>
      <c r="E245" s="168" t="s">
        <v>1</v>
      </c>
      <c r="F245" s="169" t="s">
        <v>361</v>
      </c>
      <c r="H245" s="170">
        <v>0.15</v>
      </c>
      <c r="I245" s="171"/>
      <c r="L245" s="167"/>
      <c r="M245" s="172"/>
      <c r="N245" s="173"/>
      <c r="O245" s="173"/>
      <c r="P245" s="173"/>
      <c r="Q245" s="173"/>
      <c r="R245" s="173"/>
      <c r="S245" s="173"/>
      <c r="T245" s="174"/>
      <c r="AT245" s="168" t="s">
        <v>208</v>
      </c>
      <c r="AU245" s="168" t="s">
        <v>87</v>
      </c>
      <c r="AV245" s="13" t="s">
        <v>87</v>
      </c>
      <c r="AW245" s="13" t="s">
        <v>32</v>
      </c>
      <c r="AX245" s="13" t="s">
        <v>77</v>
      </c>
      <c r="AY245" s="168" t="s">
        <v>126</v>
      </c>
    </row>
    <row r="246" spans="1:65" s="13" customFormat="1">
      <c r="B246" s="167"/>
      <c r="D246" s="158" t="s">
        <v>208</v>
      </c>
      <c r="E246" s="168" t="s">
        <v>1</v>
      </c>
      <c r="F246" s="169" t="s">
        <v>362</v>
      </c>
      <c r="H246" s="170">
        <v>1.02</v>
      </c>
      <c r="I246" s="171"/>
      <c r="L246" s="167"/>
      <c r="M246" s="172"/>
      <c r="N246" s="173"/>
      <c r="O246" s="173"/>
      <c r="P246" s="173"/>
      <c r="Q246" s="173"/>
      <c r="R246" s="173"/>
      <c r="S246" s="173"/>
      <c r="T246" s="174"/>
      <c r="AT246" s="168" t="s">
        <v>208</v>
      </c>
      <c r="AU246" s="168" t="s">
        <v>87</v>
      </c>
      <c r="AV246" s="13" t="s">
        <v>87</v>
      </c>
      <c r="AW246" s="13" t="s">
        <v>32</v>
      </c>
      <c r="AX246" s="13" t="s">
        <v>77</v>
      </c>
      <c r="AY246" s="168" t="s">
        <v>126</v>
      </c>
    </row>
    <row r="247" spans="1:65" s="13" customFormat="1">
      <c r="B247" s="167"/>
      <c r="D247" s="158" t="s">
        <v>208</v>
      </c>
      <c r="E247" s="168" t="s">
        <v>1</v>
      </c>
      <c r="F247" s="169" t="s">
        <v>363</v>
      </c>
      <c r="H247" s="170">
        <v>0.31</v>
      </c>
      <c r="I247" s="171"/>
      <c r="L247" s="167"/>
      <c r="M247" s="172"/>
      <c r="N247" s="173"/>
      <c r="O247" s="173"/>
      <c r="P247" s="173"/>
      <c r="Q247" s="173"/>
      <c r="R247" s="173"/>
      <c r="S247" s="173"/>
      <c r="T247" s="174"/>
      <c r="AT247" s="168" t="s">
        <v>208</v>
      </c>
      <c r="AU247" s="168" t="s">
        <v>87</v>
      </c>
      <c r="AV247" s="13" t="s">
        <v>87</v>
      </c>
      <c r="AW247" s="13" t="s">
        <v>32</v>
      </c>
      <c r="AX247" s="13" t="s">
        <v>77</v>
      </c>
      <c r="AY247" s="168" t="s">
        <v>126</v>
      </c>
    </row>
    <row r="248" spans="1:65" s="15" customFormat="1">
      <c r="B248" s="182"/>
      <c r="D248" s="158" t="s">
        <v>208</v>
      </c>
      <c r="E248" s="183" t="s">
        <v>1</v>
      </c>
      <c r="F248" s="184" t="s">
        <v>221</v>
      </c>
      <c r="H248" s="185">
        <v>3.069</v>
      </c>
      <c r="I248" s="186"/>
      <c r="L248" s="182"/>
      <c r="M248" s="187"/>
      <c r="N248" s="188"/>
      <c r="O248" s="188"/>
      <c r="P248" s="188"/>
      <c r="Q248" s="188"/>
      <c r="R248" s="188"/>
      <c r="S248" s="188"/>
      <c r="T248" s="189"/>
      <c r="AT248" s="183" t="s">
        <v>208</v>
      </c>
      <c r="AU248" s="183" t="s">
        <v>87</v>
      </c>
      <c r="AV248" s="15" t="s">
        <v>146</v>
      </c>
      <c r="AW248" s="15" t="s">
        <v>32</v>
      </c>
      <c r="AX248" s="15" t="s">
        <v>85</v>
      </c>
      <c r="AY248" s="183" t="s">
        <v>126</v>
      </c>
    </row>
    <row r="249" spans="1:65" s="2" customFormat="1" ht="16.5" customHeight="1">
      <c r="A249" s="33"/>
      <c r="B249" s="144"/>
      <c r="C249" s="145" t="s">
        <v>364</v>
      </c>
      <c r="D249" s="145" t="s">
        <v>129</v>
      </c>
      <c r="E249" s="146" t="s">
        <v>365</v>
      </c>
      <c r="F249" s="147" t="s">
        <v>366</v>
      </c>
      <c r="G249" s="148" t="s">
        <v>234</v>
      </c>
      <c r="H249" s="149">
        <v>31.36</v>
      </c>
      <c r="I249" s="150"/>
      <c r="J249" s="151">
        <f>ROUND(I249*H249,2)</f>
        <v>0</v>
      </c>
      <c r="K249" s="147" t="s">
        <v>133</v>
      </c>
      <c r="L249" s="34"/>
      <c r="M249" s="152" t="s">
        <v>1</v>
      </c>
      <c r="N249" s="153" t="s">
        <v>42</v>
      </c>
      <c r="O249" s="59"/>
      <c r="P249" s="154">
        <f>O249*H249</f>
        <v>0</v>
      </c>
      <c r="Q249" s="154">
        <v>5.7600000000000004E-3</v>
      </c>
      <c r="R249" s="154">
        <f>Q249*H249</f>
        <v>0.18063360000000001</v>
      </c>
      <c r="S249" s="154">
        <v>0</v>
      </c>
      <c r="T249" s="155">
        <f>S249*H249</f>
        <v>0</v>
      </c>
      <c r="U249" s="33"/>
      <c r="V249" s="33"/>
      <c r="W249" s="33"/>
      <c r="X249" s="33"/>
      <c r="Y249" s="33"/>
      <c r="Z249" s="33"/>
      <c r="AA249" s="33"/>
      <c r="AB249" s="33"/>
      <c r="AC249" s="33"/>
      <c r="AD249" s="33"/>
      <c r="AE249" s="33"/>
      <c r="AR249" s="156" t="s">
        <v>146</v>
      </c>
      <c r="AT249" s="156" t="s">
        <v>129</v>
      </c>
      <c r="AU249" s="156" t="s">
        <v>87</v>
      </c>
      <c r="AY249" s="18" t="s">
        <v>126</v>
      </c>
      <c r="BE249" s="157">
        <f>IF(N249="základní",J249,0)</f>
        <v>0</v>
      </c>
      <c r="BF249" s="157">
        <f>IF(N249="snížená",J249,0)</f>
        <v>0</v>
      </c>
      <c r="BG249" s="157">
        <f>IF(N249="zákl. přenesená",J249,0)</f>
        <v>0</v>
      </c>
      <c r="BH249" s="157">
        <f>IF(N249="sníž. přenesená",J249,0)</f>
        <v>0</v>
      </c>
      <c r="BI249" s="157">
        <f>IF(N249="nulová",J249,0)</f>
        <v>0</v>
      </c>
      <c r="BJ249" s="18" t="s">
        <v>85</v>
      </c>
      <c r="BK249" s="157">
        <f>ROUND(I249*H249,2)</f>
        <v>0</v>
      </c>
      <c r="BL249" s="18" t="s">
        <v>146</v>
      </c>
      <c r="BM249" s="156" t="s">
        <v>367</v>
      </c>
    </row>
    <row r="250" spans="1:65" s="13" customFormat="1">
      <c r="B250" s="167"/>
      <c r="D250" s="158" t="s">
        <v>208</v>
      </c>
      <c r="E250" s="168" t="s">
        <v>1</v>
      </c>
      <c r="F250" s="169" t="s">
        <v>368</v>
      </c>
      <c r="H250" s="170">
        <v>9.6</v>
      </c>
      <c r="I250" s="171"/>
      <c r="L250" s="167"/>
      <c r="M250" s="172"/>
      <c r="N250" s="173"/>
      <c r="O250" s="173"/>
      <c r="P250" s="173"/>
      <c r="Q250" s="173"/>
      <c r="R250" s="173"/>
      <c r="S250" s="173"/>
      <c r="T250" s="174"/>
      <c r="AT250" s="168" t="s">
        <v>208</v>
      </c>
      <c r="AU250" s="168" t="s">
        <v>87</v>
      </c>
      <c r="AV250" s="13" t="s">
        <v>87</v>
      </c>
      <c r="AW250" s="13" t="s">
        <v>32</v>
      </c>
      <c r="AX250" s="13" t="s">
        <v>77</v>
      </c>
      <c r="AY250" s="168" t="s">
        <v>126</v>
      </c>
    </row>
    <row r="251" spans="1:65" s="13" customFormat="1">
      <c r="B251" s="167"/>
      <c r="D251" s="158" t="s">
        <v>208</v>
      </c>
      <c r="E251" s="168" t="s">
        <v>1</v>
      </c>
      <c r="F251" s="169" t="s">
        <v>369</v>
      </c>
      <c r="H251" s="170">
        <v>8.01</v>
      </c>
      <c r="I251" s="171"/>
      <c r="L251" s="167"/>
      <c r="M251" s="172"/>
      <c r="N251" s="173"/>
      <c r="O251" s="173"/>
      <c r="P251" s="173"/>
      <c r="Q251" s="173"/>
      <c r="R251" s="173"/>
      <c r="S251" s="173"/>
      <c r="T251" s="174"/>
      <c r="AT251" s="168" t="s">
        <v>208</v>
      </c>
      <c r="AU251" s="168" t="s">
        <v>87</v>
      </c>
      <c r="AV251" s="13" t="s">
        <v>87</v>
      </c>
      <c r="AW251" s="13" t="s">
        <v>32</v>
      </c>
      <c r="AX251" s="13" t="s">
        <v>77</v>
      </c>
      <c r="AY251" s="168" t="s">
        <v>126</v>
      </c>
    </row>
    <row r="252" spans="1:65" s="13" customFormat="1">
      <c r="B252" s="167"/>
      <c r="D252" s="158" t="s">
        <v>208</v>
      </c>
      <c r="E252" s="168" t="s">
        <v>1</v>
      </c>
      <c r="F252" s="169" t="s">
        <v>370</v>
      </c>
      <c r="H252" s="170">
        <v>1.05</v>
      </c>
      <c r="I252" s="171"/>
      <c r="L252" s="167"/>
      <c r="M252" s="172"/>
      <c r="N252" s="173"/>
      <c r="O252" s="173"/>
      <c r="P252" s="173"/>
      <c r="Q252" s="173"/>
      <c r="R252" s="173"/>
      <c r="S252" s="173"/>
      <c r="T252" s="174"/>
      <c r="AT252" s="168" t="s">
        <v>208</v>
      </c>
      <c r="AU252" s="168" t="s">
        <v>87</v>
      </c>
      <c r="AV252" s="13" t="s">
        <v>87</v>
      </c>
      <c r="AW252" s="13" t="s">
        <v>32</v>
      </c>
      <c r="AX252" s="13" t="s">
        <v>77</v>
      </c>
      <c r="AY252" s="168" t="s">
        <v>126</v>
      </c>
    </row>
    <row r="253" spans="1:65" s="13" customFormat="1">
      <c r="B253" s="167"/>
      <c r="D253" s="158" t="s">
        <v>208</v>
      </c>
      <c r="E253" s="168" t="s">
        <v>1</v>
      </c>
      <c r="F253" s="169" t="s">
        <v>371</v>
      </c>
      <c r="H253" s="170">
        <v>2.4</v>
      </c>
      <c r="I253" s="171"/>
      <c r="L253" s="167"/>
      <c r="M253" s="172"/>
      <c r="N253" s="173"/>
      <c r="O253" s="173"/>
      <c r="P253" s="173"/>
      <c r="Q253" s="173"/>
      <c r="R253" s="173"/>
      <c r="S253" s="173"/>
      <c r="T253" s="174"/>
      <c r="AT253" s="168" t="s">
        <v>208</v>
      </c>
      <c r="AU253" s="168" t="s">
        <v>87</v>
      </c>
      <c r="AV253" s="13" t="s">
        <v>87</v>
      </c>
      <c r="AW253" s="13" t="s">
        <v>32</v>
      </c>
      <c r="AX253" s="13" t="s">
        <v>77</v>
      </c>
      <c r="AY253" s="168" t="s">
        <v>126</v>
      </c>
    </row>
    <row r="254" spans="1:65" s="13" customFormat="1">
      <c r="B254" s="167"/>
      <c r="D254" s="158" t="s">
        <v>208</v>
      </c>
      <c r="E254" s="168" t="s">
        <v>1</v>
      </c>
      <c r="F254" s="169" t="s">
        <v>372</v>
      </c>
      <c r="H254" s="170">
        <v>5.46</v>
      </c>
      <c r="I254" s="171"/>
      <c r="L254" s="167"/>
      <c r="M254" s="172"/>
      <c r="N254" s="173"/>
      <c r="O254" s="173"/>
      <c r="P254" s="173"/>
      <c r="Q254" s="173"/>
      <c r="R254" s="173"/>
      <c r="S254" s="173"/>
      <c r="T254" s="174"/>
      <c r="AT254" s="168" t="s">
        <v>208</v>
      </c>
      <c r="AU254" s="168" t="s">
        <v>87</v>
      </c>
      <c r="AV254" s="13" t="s">
        <v>87</v>
      </c>
      <c r="AW254" s="13" t="s">
        <v>32</v>
      </c>
      <c r="AX254" s="13" t="s">
        <v>77</v>
      </c>
      <c r="AY254" s="168" t="s">
        <v>126</v>
      </c>
    </row>
    <row r="255" spans="1:65" s="13" customFormat="1">
      <c r="B255" s="167"/>
      <c r="D255" s="158" t="s">
        <v>208</v>
      </c>
      <c r="E255" s="168" t="s">
        <v>1</v>
      </c>
      <c r="F255" s="169" t="s">
        <v>373</v>
      </c>
      <c r="H255" s="170">
        <v>4.84</v>
      </c>
      <c r="I255" s="171"/>
      <c r="L255" s="167"/>
      <c r="M255" s="172"/>
      <c r="N255" s="173"/>
      <c r="O255" s="173"/>
      <c r="P255" s="173"/>
      <c r="Q255" s="173"/>
      <c r="R255" s="173"/>
      <c r="S255" s="173"/>
      <c r="T255" s="174"/>
      <c r="AT255" s="168" t="s">
        <v>208</v>
      </c>
      <c r="AU255" s="168" t="s">
        <v>87</v>
      </c>
      <c r="AV255" s="13" t="s">
        <v>87</v>
      </c>
      <c r="AW255" s="13" t="s">
        <v>32</v>
      </c>
      <c r="AX255" s="13" t="s">
        <v>77</v>
      </c>
      <c r="AY255" s="168" t="s">
        <v>126</v>
      </c>
    </row>
    <row r="256" spans="1:65" s="15" customFormat="1">
      <c r="B256" s="182"/>
      <c r="D256" s="158" t="s">
        <v>208</v>
      </c>
      <c r="E256" s="183" t="s">
        <v>1</v>
      </c>
      <c r="F256" s="184" t="s">
        <v>221</v>
      </c>
      <c r="H256" s="185">
        <v>31.36</v>
      </c>
      <c r="I256" s="186"/>
      <c r="L256" s="182"/>
      <c r="M256" s="187"/>
      <c r="N256" s="188"/>
      <c r="O256" s="188"/>
      <c r="P256" s="188"/>
      <c r="Q256" s="188"/>
      <c r="R256" s="188"/>
      <c r="S256" s="188"/>
      <c r="T256" s="189"/>
      <c r="AT256" s="183" t="s">
        <v>208</v>
      </c>
      <c r="AU256" s="183" t="s">
        <v>87</v>
      </c>
      <c r="AV256" s="15" t="s">
        <v>146</v>
      </c>
      <c r="AW256" s="15" t="s">
        <v>32</v>
      </c>
      <c r="AX256" s="15" t="s">
        <v>85</v>
      </c>
      <c r="AY256" s="183" t="s">
        <v>126</v>
      </c>
    </row>
    <row r="257" spans="1:65" s="2" customFormat="1" ht="16.5" customHeight="1">
      <c r="A257" s="33"/>
      <c r="B257" s="144"/>
      <c r="C257" s="145" t="s">
        <v>374</v>
      </c>
      <c r="D257" s="145" t="s">
        <v>129</v>
      </c>
      <c r="E257" s="146" t="s">
        <v>375</v>
      </c>
      <c r="F257" s="147" t="s">
        <v>376</v>
      </c>
      <c r="G257" s="148" t="s">
        <v>234</v>
      </c>
      <c r="H257" s="149">
        <v>31.36</v>
      </c>
      <c r="I257" s="150"/>
      <c r="J257" s="151">
        <f>ROUND(I257*H257,2)</f>
        <v>0</v>
      </c>
      <c r="K257" s="147" t="s">
        <v>133</v>
      </c>
      <c r="L257" s="34"/>
      <c r="M257" s="152" t="s">
        <v>1</v>
      </c>
      <c r="N257" s="153" t="s">
        <v>42</v>
      </c>
      <c r="O257" s="59"/>
      <c r="P257" s="154">
        <f>O257*H257</f>
        <v>0</v>
      </c>
      <c r="Q257" s="154">
        <v>0</v>
      </c>
      <c r="R257" s="154">
        <f>Q257*H257</f>
        <v>0</v>
      </c>
      <c r="S257" s="154">
        <v>0</v>
      </c>
      <c r="T257" s="155">
        <f>S257*H257</f>
        <v>0</v>
      </c>
      <c r="U257" s="33"/>
      <c r="V257" s="33"/>
      <c r="W257" s="33"/>
      <c r="X257" s="33"/>
      <c r="Y257" s="33"/>
      <c r="Z257" s="33"/>
      <c r="AA257" s="33"/>
      <c r="AB257" s="33"/>
      <c r="AC257" s="33"/>
      <c r="AD257" s="33"/>
      <c r="AE257" s="33"/>
      <c r="AR257" s="156" t="s">
        <v>146</v>
      </c>
      <c r="AT257" s="156" t="s">
        <v>129</v>
      </c>
      <c r="AU257" s="156" t="s">
        <v>87</v>
      </c>
      <c r="AY257" s="18" t="s">
        <v>126</v>
      </c>
      <c r="BE257" s="157">
        <f>IF(N257="základní",J257,0)</f>
        <v>0</v>
      </c>
      <c r="BF257" s="157">
        <f>IF(N257="snížená",J257,0)</f>
        <v>0</v>
      </c>
      <c r="BG257" s="157">
        <f>IF(N257="zákl. přenesená",J257,0)</f>
        <v>0</v>
      </c>
      <c r="BH257" s="157">
        <f>IF(N257="sníž. přenesená",J257,0)</f>
        <v>0</v>
      </c>
      <c r="BI257" s="157">
        <f>IF(N257="nulová",J257,0)</f>
        <v>0</v>
      </c>
      <c r="BJ257" s="18" t="s">
        <v>85</v>
      </c>
      <c r="BK257" s="157">
        <f>ROUND(I257*H257,2)</f>
        <v>0</v>
      </c>
      <c r="BL257" s="18" t="s">
        <v>146</v>
      </c>
      <c r="BM257" s="156" t="s">
        <v>377</v>
      </c>
    </row>
    <row r="258" spans="1:65" s="2" customFormat="1" ht="24.2" customHeight="1">
      <c r="A258" s="33"/>
      <c r="B258" s="144"/>
      <c r="C258" s="145" t="s">
        <v>378</v>
      </c>
      <c r="D258" s="145" t="s">
        <v>129</v>
      </c>
      <c r="E258" s="146" t="s">
        <v>379</v>
      </c>
      <c r="F258" s="147" t="s">
        <v>380</v>
      </c>
      <c r="G258" s="148" t="s">
        <v>277</v>
      </c>
      <c r="H258" s="149">
        <v>0.17799999999999999</v>
      </c>
      <c r="I258" s="150"/>
      <c r="J258" s="151">
        <f>ROUND(I258*H258,2)</f>
        <v>0</v>
      </c>
      <c r="K258" s="147" t="s">
        <v>133</v>
      </c>
      <c r="L258" s="34"/>
      <c r="M258" s="152" t="s">
        <v>1</v>
      </c>
      <c r="N258" s="153" t="s">
        <v>42</v>
      </c>
      <c r="O258" s="59"/>
      <c r="P258" s="154">
        <f>O258*H258</f>
        <v>0</v>
      </c>
      <c r="Q258" s="154">
        <v>1.05291</v>
      </c>
      <c r="R258" s="154">
        <f>Q258*H258</f>
        <v>0.18741797999999998</v>
      </c>
      <c r="S258" s="154">
        <v>0</v>
      </c>
      <c r="T258" s="155">
        <f>S258*H258</f>
        <v>0</v>
      </c>
      <c r="U258" s="33"/>
      <c r="V258" s="33"/>
      <c r="W258" s="33"/>
      <c r="X258" s="33"/>
      <c r="Y258" s="33"/>
      <c r="Z258" s="33"/>
      <c r="AA258" s="33"/>
      <c r="AB258" s="33"/>
      <c r="AC258" s="33"/>
      <c r="AD258" s="33"/>
      <c r="AE258" s="33"/>
      <c r="AR258" s="156" t="s">
        <v>146</v>
      </c>
      <c r="AT258" s="156" t="s">
        <v>129</v>
      </c>
      <c r="AU258" s="156" t="s">
        <v>87</v>
      </c>
      <c r="AY258" s="18" t="s">
        <v>126</v>
      </c>
      <c r="BE258" s="157">
        <f>IF(N258="základní",J258,0)</f>
        <v>0</v>
      </c>
      <c r="BF258" s="157">
        <f>IF(N258="snížená",J258,0)</f>
        <v>0</v>
      </c>
      <c r="BG258" s="157">
        <f>IF(N258="zákl. přenesená",J258,0)</f>
        <v>0</v>
      </c>
      <c r="BH258" s="157">
        <f>IF(N258="sníž. přenesená",J258,0)</f>
        <v>0</v>
      </c>
      <c r="BI258" s="157">
        <f>IF(N258="nulová",J258,0)</f>
        <v>0</v>
      </c>
      <c r="BJ258" s="18" t="s">
        <v>85</v>
      </c>
      <c r="BK258" s="157">
        <f>ROUND(I258*H258,2)</f>
        <v>0</v>
      </c>
      <c r="BL258" s="18" t="s">
        <v>146</v>
      </c>
      <c r="BM258" s="156" t="s">
        <v>381</v>
      </c>
    </row>
    <row r="259" spans="1:65" s="13" customFormat="1">
      <c r="B259" s="167"/>
      <c r="D259" s="158" t="s">
        <v>208</v>
      </c>
      <c r="E259" s="168" t="s">
        <v>1</v>
      </c>
      <c r="F259" s="169" t="s">
        <v>382</v>
      </c>
      <c r="H259" s="170">
        <v>0.06</v>
      </c>
      <c r="I259" s="171"/>
      <c r="L259" s="167"/>
      <c r="M259" s="172"/>
      <c r="N259" s="173"/>
      <c r="O259" s="173"/>
      <c r="P259" s="173"/>
      <c r="Q259" s="173"/>
      <c r="R259" s="173"/>
      <c r="S259" s="173"/>
      <c r="T259" s="174"/>
      <c r="AT259" s="168" t="s">
        <v>208</v>
      </c>
      <c r="AU259" s="168" t="s">
        <v>87</v>
      </c>
      <c r="AV259" s="13" t="s">
        <v>87</v>
      </c>
      <c r="AW259" s="13" t="s">
        <v>32</v>
      </c>
      <c r="AX259" s="13" t="s">
        <v>77</v>
      </c>
      <c r="AY259" s="168" t="s">
        <v>126</v>
      </c>
    </row>
    <row r="260" spans="1:65" s="13" customFormat="1">
      <c r="B260" s="167"/>
      <c r="D260" s="158" t="s">
        <v>208</v>
      </c>
      <c r="E260" s="168" t="s">
        <v>1</v>
      </c>
      <c r="F260" s="169" t="s">
        <v>383</v>
      </c>
      <c r="H260" s="170">
        <v>0.11799999999999999</v>
      </c>
      <c r="I260" s="171"/>
      <c r="L260" s="167"/>
      <c r="M260" s="172"/>
      <c r="N260" s="173"/>
      <c r="O260" s="173"/>
      <c r="P260" s="173"/>
      <c r="Q260" s="173"/>
      <c r="R260" s="173"/>
      <c r="S260" s="173"/>
      <c r="T260" s="174"/>
      <c r="AT260" s="168" t="s">
        <v>208</v>
      </c>
      <c r="AU260" s="168" t="s">
        <v>87</v>
      </c>
      <c r="AV260" s="13" t="s">
        <v>87</v>
      </c>
      <c r="AW260" s="13" t="s">
        <v>32</v>
      </c>
      <c r="AX260" s="13" t="s">
        <v>77</v>
      </c>
      <c r="AY260" s="168" t="s">
        <v>126</v>
      </c>
    </row>
    <row r="261" spans="1:65" s="15" customFormat="1">
      <c r="B261" s="182"/>
      <c r="D261" s="158" t="s">
        <v>208</v>
      </c>
      <c r="E261" s="183" t="s">
        <v>1</v>
      </c>
      <c r="F261" s="184" t="s">
        <v>221</v>
      </c>
      <c r="H261" s="185">
        <v>0.17799999999999999</v>
      </c>
      <c r="I261" s="186"/>
      <c r="L261" s="182"/>
      <c r="M261" s="187"/>
      <c r="N261" s="188"/>
      <c r="O261" s="188"/>
      <c r="P261" s="188"/>
      <c r="Q261" s="188"/>
      <c r="R261" s="188"/>
      <c r="S261" s="188"/>
      <c r="T261" s="189"/>
      <c r="AT261" s="183" t="s">
        <v>208</v>
      </c>
      <c r="AU261" s="183" t="s">
        <v>87</v>
      </c>
      <c r="AV261" s="15" t="s">
        <v>146</v>
      </c>
      <c r="AW261" s="15" t="s">
        <v>32</v>
      </c>
      <c r="AX261" s="15" t="s">
        <v>85</v>
      </c>
      <c r="AY261" s="183" t="s">
        <v>126</v>
      </c>
    </row>
    <row r="262" spans="1:65" s="12" customFormat="1" ht="22.9" customHeight="1">
      <c r="B262" s="131"/>
      <c r="D262" s="132" t="s">
        <v>76</v>
      </c>
      <c r="E262" s="142" t="s">
        <v>125</v>
      </c>
      <c r="F262" s="142" t="s">
        <v>384</v>
      </c>
      <c r="I262" s="134"/>
      <c r="J262" s="143">
        <f>BK262</f>
        <v>0</v>
      </c>
      <c r="L262" s="131"/>
      <c r="M262" s="136"/>
      <c r="N262" s="137"/>
      <c r="O262" s="137"/>
      <c r="P262" s="138">
        <f>SUM(P263:P272)</f>
        <v>0</v>
      </c>
      <c r="Q262" s="137"/>
      <c r="R262" s="138">
        <f>SUM(R263:R272)</f>
        <v>28.307951999999993</v>
      </c>
      <c r="S262" s="137"/>
      <c r="T262" s="139">
        <f>SUM(T263:T272)</f>
        <v>0</v>
      </c>
      <c r="AR262" s="132" t="s">
        <v>85</v>
      </c>
      <c r="AT262" s="140" t="s">
        <v>76</v>
      </c>
      <c r="AU262" s="140" t="s">
        <v>85</v>
      </c>
      <c r="AY262" s="132" t="s">
        <v>126</v>
      </c>
      <c r="BK262" s="141">
        <f>SUM(BK263:BK272)</f>
        <v>0</v>
      </c>
    </row>
    <row r="263" spans="1:65" s="2" customFormat="1" ht="33" customHeight="1">
      <c r="A263" s="33"/>
      <c r="B263" s="144"/>
      <c r="C263" s="145" t="s">
        <v>385</v>
      </c>
      <c r="D263" s="145" t="s">
        <v>129</v>
      </c>
      <c r="E263" s="146" t="s">
        <v>386</v>
      </c>
      <c r="F263" s="147" t="s">
        <v>387</v>
      </c>
      <c r="G263" s="148" t="s">
        <v>234</v>
      </c>
      <c r="H263" s="149">
        <v>17.2</v>
      </c>
      <c r="I263" s="150"/>
      <c r="J263" s="151">
        <f>ROUND(I263*H263,2)</f>
        <v>0</v>
      </c>
      <c r="K263" s="147" t="s">
        <v>133</v>
      </c>
      <c r="L263" s="34"/>
      <c r="M263" s="152" t="s">
        <v>1</v>
      </c>
      <c r="N263" s="153" t="s">
        <v>42</v>
      </c>
      <c r="O263" s="59"/>
      <c r="P263" s="154">
        <f>O263*H263</f>
        <v>0</v>
      </c>
      <c r="Q263" s="154">
        <v>0.26375999999999999</v>
      </c>
      <c r="R263" s="154">
        <f>Q263*H263</f>
        <v>4.5366719999999994</v>
      </c>
      <c r="S263" s="154">
        <v>0</v>
      </c>
      <c r="T263" s="155">
        <f>S263*H263</f>
        <v>0</v>
      </c>
      <c r="U263" s="33"/>
      <c r="V263" s="33"/>
      <c r="W263" s="33"/>
      <c r="X263" s="33"/>
      <c r="Y263" s="33"/>
      <c r="Z263" s="33"/>
      <c r="AA263" s="33"/>
      <c r="AB263" s="33"/>
      <c r="AC263" s="33"/>
      <c r="AD263" s="33"/>
      <c r="AE263" s="33"/>
      <c r="AR263" s="156" t="s">
        <v>146</v>
      </c>
      <c r="AT263" s="156" t="s">
        <v>129</v>
      </c>
      <c r="AU263" s="156" t="s">
        <v>87</v>
      </c>
      <c r="AY263" s="18" t="s">
        <v>126</v>
      </c>
      <c r="BE263" s="157">
        <f>IF(N263="základní",J263,0)</f>
        <v>0</v>
      </c>
      <c r="BF263" s="157">
        <f>IF(N263="snížená",J263,0)</f>
        <v>0</v>
      </c>
      <c r="BG263" s="157">
        <f>IF(N263="zákl. přenesená",J263,0)</f>
        <v>0</v>
      </c>
      <c r="BH263" s="157">
        <f>IF(N263="sníž. přenesená",J263,0)</f>
        <v>0</v>
      </c>
      <c r="BI263" s="157">
        <f>IF(N263="nulová",J263,0)</f>
        <v>0</v>
      </c>
      <c r="BJ263" s="18" t="s">
        <v>85</v>
      </c>
      <c r="BK263" s="157">
        <f>ROUND(I263*H263,2)</f>
        <v>0</v>
      </c>
      <c r="BL263" s="18" t="s">
        <v>146</v>
      </c>
      <c r="BM263" s="156" t="s">
        <v>388</v>
      </c>
    </row>
    <row r="264" spans="1:65" s="13" customFormat="1">
      <c r="B264" s="167"/>
      <c r="D264" s="158" t="s">
        <v>208</v>
      </c>
      <c r="E264" s="168" t="s">
        <v>1</v>
      </c>
      <c r="F264" s="169" t="s">
        <v>389</v>
      </c>
      <c r="H264" s="170">
        <v>17.2</v>
      </c>
      <c r="I264" s="171"/>
      <c r="L264" s="167"/>
      <c r="M264" s="172"/>
      <c r="N264" s="173"/>
      <c r="O264" s="173"/>
      <c r="P264" s="173"/>
      <c r="Q264" s="173"/>
      <c r="R264" s="173"/>
      <c r="S264" s="173"/>
      <c r="T264" s="174"/>
      <c r="AT264" s="168" t="s">
        <v>208</v>
      </c>
      <c r="AU264" s="168" t="s">
        <v>87</v>
      </c>
      <c r="AV264" s="13" t="s">
        <v>87</v>
      </c>
      <c r="AW264" s="13" t="s">
        <v>32</v>
      </c>
      <c r="AX264" s="13" t="s">
        <v>85</v>
      </c>
      <c r="AY264" s="168" t="s">
        <v>126</v>
      </c>
    </row>
    <row r="265" spans="1:65" s="2" customFormat="1" ht="24.2" customHeight="1">
      <c r="A265" s="33"/>
      <c r="B265" s="144"/>
      <c r="C265" s="145" t="s">
        <v>390</v>
      </c>
      <c r="D265" s="145" t="s">
        <v>129</v>
      </c>
      <c r="E265" s="146" t="s">
        <v>391</v>
      </c>
      <c r="F265" s="147" t="s">
        <v>392</v>
      </c>
      <c r="G265" s="148" t="s">
        <v>234</v>
      </c>
      <c r="H265" s="149">
        <v>32.4</v>
      </c>
      <c r="I265" s="150"/>
      <c r="J265" s="151">
        <f>ROUND(I265*H265,2)</f>
        <v>0</v>
      </c>
      <c r="K265" s="147" t="s">
        <v>133</v>
      </c>
      <c r="L265" s="34"/>
      <c r="M265" s="152" t="s">
        <v>1</v>
      </c>
      <c r="N265" s="153" t="s">
        <v>42</v>
      </c>
      <c r="O265" s="59"/>
      <c r="P265" s="154">
        <f>O265*H265</f>
        <v>0</v>
      </c>
      <c r="Q265" s="154">
        <v>0.40799999999999997</v>
      </c>
      <c r="R265" s="154">
        <f>Q265*H265</f>
        <v>13.219199999999999</v>
      </c>
      <c r="S265" s="154">
        <v>0</v>
      </c>
      <c r="T265" s="155">
        <f>S265*H265</f>
        <v>0</v>
      </c>
      <c r="U265" s="33"/>
      <c r="V265" s="33"/>
      <c r="W265" s="33"/>
      <c r="X265" s="33"/>
      <c r="Y265" s="33"/>
      <c r="Z265" s="33"/>
      <c r="AA265" s="33"/>
      <c r="AB265" s="33"/>
      <c r="AC265" s="33"/>
      <c r="AD265" s="33"/>
      <c r="AE265" s="33"/>
      <c r="AR265" s="156" t="s">
        <v>146</v>
      </c>
      <c r="AT265" s="156" t="s">
        <v>129</v>
      </c>
      <c r="AU265" s="156" t="s">
        <v>87</v>
      </c>
      <c r="AY265" s="18" t="s">
        <v>126</v>
      </c>
      <c r="BE265" s="157">
        <f>IF(N265="základní",J265,0)</f>
        <v>0</v>
      </c>
      <c r="BF265" s="157">
        <f>IF(N265="snížená",J265,0)</f>
        <v>0</v>
      </c>
      <c r="BG265" s="157">
        <f>IF(N265="zákl. přenesená",J265,0)</f>
        <v>0</v>
      </c>
      <c r="BH265" s="157">
        <f>IF(N265="sníž. přenesená",J265,0)</f>
        <v>0</v>
      </c>
      <c r="BI265" s="157">
        <f>IF(N265="nulová",J265,0)</f>
        <v>0</v>
      </c>
      <c r="BJ265" s="18" t="s">
        <v>85</v>
      </c>
      <c r="BK265" s="157">
        <f>ROUND(I265*H265,2)</f>
        <v>0</v>
      </c>
      <c r="BL265" s="18" t="s">
        <v>146</v>
      </c>
      <c r="BM265" s="156" t="s">
        <v>393</v>
      </c>
    </row>
    <row r="266" spans="1:65" s="13" customFormat="1">
      <c r="B266" s="167"/>
      <c r="D266" s="158" t="s">
        <v>208</v>
      </c>
      <c r="E266" s="168" t="s">
        <v>1</v>
      </c>
      <c r="F266" s="169" t="s">
        <v>394</v>
      </c>
      <c r="H266" s="170">
        <v>32.4</v>
      </c>
      <c r="I266" s="171"/>
      <c r="L266" s="167"/>
      <c r="M266" s="172"/>
      <c r="N266" s="173"/>
      <c r="O266" s="173"/>
      <c r="P266" s="173"/>
      <c r="Q266" s="173"/>
      <c r="R266" s="173"/>
      <c r="S266" s="173"/>
      <c r="T266" s="174"/>
      <c r="AT266" s="168" t="s">
        <v>208</v>
      </c>
      <c r="AU266" s="168" t="s">
        <v>87</v>
      </c>
      <c r="AV266" s="13" t="s">
        <v>87</v>
      </c>
      <c r="AW266" s="13" t="s">
        <v>32</v>
      </c>
      <c r="AX266" s="13" t="s">
        <v>85</v>
      </c>
      <c r="AY266" s="168" t="s">
        <v>126</v>
      </c>
    </row>
    <row r="267" spans="1:65" s="2" customFormat="1" ht="24.2" customHeight="1">
      <c r="A267" s="33"/>
      <c r="B267" s="144"/>
      <c r="C267" s="145" t="s">
        <v>395</v>
      </c>
      <c r="D267" s="145" t="s">
        <v>129</v>
      </c>
      <c r="E267" s="146" t="s">
        <v>396</v>
      </c>
      <c r="F267" s="147" t="s">
        <v>397</v>
      </c>
      <c r="G267" s="148" t="s">
        <v>234</v>
      </c>
      <c r="H267" s="149">
        <v>14</v>
      </c>
      <c r="I267" s="150"/>
      <c r="J267" s="151">
        <f>ROUND(I267*H267,2)</f>
        <v>0</v>
      </c>
      <c r="K267" s="147" t="s">
        <v>133</v>
      </c>
      <c r="L267" s="34"/>
      <c r="M267" s="152" t="s">
        <v>1</v>
      </c>
      <c r="N267" s="153" t="s">
        <v>42</v>
      </c>
      <c r="O267" s="59"/>
      <c r="P267" s="154">
        <f>O267*H267</f>
        <v>0</v>
      </c>
      <c r="Q267" s="154">
        <v>0.53639999999999999</v>
      </c>
      <c r="R267" s="154">
        <f>Q267*H267</f>
        <v>7.5095999999999998</v>
      </c>
      <c r="S267" s="154">
        <v>0</v>
      </c>
      <c r="T267" s="155">
        <f>S267*H267</f>
        <v>0</v>
      </c>
      <c r="U267" s="33"/>
      <c r="V267" s="33"/>
      <c r="W267" s="33"/>
      <c r="X267" s="33"/>
      <c r="Y267" s="33"/>
      <c r="Z267" s="33"/>
      <c r="AA267" s="33"/>
      <c r="AB267" s="33"/>
      <c r="AC267" s="33"/>
      <c r="AD267" s="33"/>
      <c r="AE267" s="33"/>
      <c r="AR267" s="156" t="s">
        <v>146</v>
      </c>
      <c r="AT267" s="156" t="s">
        <v>129</v>
      </c>
      <c r="AU267" s="156" t="s">
        <v>87</v>
      </c>
      <c r="AY267" s="18" t="s">
        <v>126</v>
      </c>
      <c r="BE267" s="157">
        <f>IF(N267="základní",J267,0)</f>
        <v>0</v>
      </c>
      <c r="BF267" s="157">
        <f>IF(N267="snížená",J267,0)</f>
        <v>0</v>
      </c>
      <c r="BG267" s="157">
        <f>IF(N267="zákl. přenesená",J267,0)</f>
        <v>0</v>
      </c>
      <c r="BH267" s="157">
        <f>IF(N267="sníž. přenesená",J267,0)</f>
        <v>0</v>
      </c>
      <c r="BI267" s="157">
        <f>IF(N267="nulová",J267,0)</f>
        <v>0</v>
      </c>
      <c r="BJ267" s="18" t="s">
        <v>85</v>
      </c>
      <c r="BK267" s="157">
        <f>ROUND(I267*H267,2)</f>
        <v>0</v>
      </c>
      <c r="BL267" s="18" t="s">
        <v>146</v>
      </c>
      <c r="BM267" s="156" t="s">
        <v>398</v>
      </c>
    </row>
    <row r="268" spans="1:65" s="13" customFormat="1">
      <c r="B268" s="167"/>
      <c r="D268" s="158" t="s">
        <v>208</v>
      </c>
      <c r="E268" s="168" t="s">
        <v>1</v>
      </c>
      <c r="F268" s="169" t="s">
        <v>399</v>
      </c>
      <c r="H268" s="170">
        <v>14</v>
      </c>
      <c r="I268" s="171"/>
      <c r="L268" s="167"/>
      <c r="M268" s="172"/>
      <c r="N268" s="173"/>
      <c r="O268" s="173"/>
      <c r="P268" s="173"/>
      <c r="Q268" s="173"/>
      <c r="R268" s="173"/>
      <c r="S268" s="173"/>
      <c r="T268" s="174"/>
      <c r="AT268" s="168" t="s">
        <v>208</v>
      </c>
      <c r="AU268" s="168" t="s">
        <v>87</v>
      </c>
      <c r="AV268" s="13" t="s">
        <v>87</v>
      </c>
      <c r="AW268" s="13" t="s">
        <v>32</v>
      </c>
      <c r="AX268" s="13" t="s">
        <v>85</v>
      </c>
      <c r="AY268" s="168" t="s">
        <v>126</v>
      </c>
    </row>
    <row r="269" spans="1:65" s="2" customFormat="1" ht="24.2" customHeight="1">
      <c r="A269" s="33"/>
      <c r="B269" s="144"/>
      <c r="C269" s="145" t="s">
        <v>400</v>
      </c>
      <c r="D269" s="145" t="s">
        <v>129</v>
      </c>
      <c r="E269" s="146" t="s">
        <v>401</v>
      </c>
      <c r="F269" s="147" t="s">
        <v>402</v>
      </c>
      <c r="G269" s="148" t="s">
        <v>234</v>
      </c>
      <c r="H269" s="149">
        <v>14</v>
      </c>
      <c r="I269" s="150"/>
      <c r="J269" s="151">
        <f>ROUND(I269*H269,2)</f>
        <v>0</v>
      </c>
      <c r="K269" s="147" t="s">
        <v>133</v>
      </c>
      <c r="L269" s="34"/>
      <c r="M269" s="152" t="s">
        <v>1</v>
      </c>
      <c r="N269" s="153" t="s">
        <v>42</v>
      </c>
      <c r="O269" s="59"/>
      <c r="P269" s="154">
        <f>O269*H269</f>
        <v>0</v>
      </c>
      <c r="Q269" s="154">
        <v>8.9219999999999994E-2</v>
      </c>
      <c r="R269" s="154">
        <f>Q269*H269</f>
        <v>1.24908</v>
      </c>
      <c r="S269" s="154">
        <v>0</v>
      </c>
      <c r="T269" s="155">
        <f>S269*H269</f>
        <v>0</v>
      </c>
      <c r="U269" s="33"/>
      <c r="V269" s="33"/>
      <c r="W269" s="33"/>
      <c r="X269" s="33"/>
      <c r="Y269" s="33"/>
      <c r="Z269" s="33"/>
      <c r="AA269" s="33"/>
      <c r="AB269" s="33"/>
      <c r="AC269" s="33"/>
      <c r="AD269" s="33"/>
      <c r="AE269" s="33"/>
      <c r="AR269" s="156" t="s">
        <v>146</v>
      </c>
      <c r="AT269" s="156" t="s">
        <v>129</v>
      </c>
      <c r="AU269" s="156" t="s">
        <v>87</v>
      </c>
      <c r="AY269" s="18" t="s">
        <v>126</v>
      </c>
      <c r="BE269" s="157">
        <f>IF(N269="základní",J269,0)</f>
        <v>0</v>
      </c>
      <c r="BF269" s="157">
        <f>IF(N269="snížená",J269,0)</f>
        <v>0</v>
      </c>
      <c r="BG269" s="157">
        <f>IF(N269="zákl. přenesená",J269,0)</f>
        <v>0</v>
      </c>
      <c r="BH269" s="157">
        <f>IF(N269="sníž. přenesená",J269,0)</f>
        <v>0</v>
      </c>
      <c r="BI269" s="157">
        <f>IF(N269="nulová",J269,0)</f>
        <v>0</v>
      </c>
      <c r="BJ269" s="18" t="s">
        <v>85</v>
      </c>
      <c r="BK269" s="157">
        <f>ROUND(I269*H269,2)</f>
        <v>0</v>
      </c>
      <c r="BL269" s="18" t="s">
        <v>146</v>
      </c>
      <c r="BM269" s="156" t="s">
        <v>403</v>
      </c>
    </row>
    <row r="270" spans="1:65" s="13" customFormat="1">
      <c r="B270" s="167"/>
      <c r="D270" s="158" t="s">
        <v>208</v>
      </c>
      <c r="E270" s="168" t="s">
        <v>1</v>
      </c>
      <c r="F270" s="169" t="s">
        <v>399</v>
      </c>
      <c r="H270" s="170">
        <v>14</v>
      </c>
      <c r="I270" s="171"/>
      <c r="L270" s="167"/>
      <c r="M270" s="172"/>
      <c r="N270" s="173"/>
      <c r="O270" s="173"/>
      <c r="P270" s="173"/>
      <c r="Q270" s="173"/>
      <c r="R270" s="173"/>
      <c r="S270" s="173"/>
      <c r="T270" s="174"/>
      <c r="AT270" s="168" t="s">
        <v>208</v>
      </c>
      <c r="AU270" s="168" t="s">
        <v>87</v>
      </c>
      <c r="AV270" s="13" t="s">
        <v>87</v>
      </c>
      <c r="AW270" s="13" t="s">
        <v>32</v>
      </c>
      <c r="AX270" s="13" t="s">
        <v>85</v>
      </c>
      <c r="AY270" s="168" t="s">
        <v>126</v>
      </c>
    </row>
    <row r="271" spans="1:65" s="2" customFormat="1" ht="16.5" customHeight="1">
      <c r="A271" s="33"/>
      <c r="B271" s="144"/>
      <c r="C271" s="198" t="s">
        <v>404</v>
      </c>
      <c r="D271" s="198" t="s">
        <v>405</v>
      </c>
      <c r="E271" s="199" t="s">
        <v>406</v>
      </c>
      <c r="F271" s="200" t="s">
        <v>407</v>
      </c>
      <c r="G271" s="201" t="s">
        <v>234</v>
      </c>
      <c r="H271" s="202">
        <v>14.7</v>
      </c>
      <c r="I271" s="203"/>
      <c r="J271" s="204">
        <f>ROUND(I271*H271,2)</f>
        <v>0</v>
      </c>
      <c r="K271" s="200" t="s">
        <v>133</v>
      </c>
      <c r="L271" s="205"/>
      <c r="M271" s="206" t="s">
        <v>1</v>
      </c>
      <c r="N271" s="207" t="s">
        <v>42</v>
      </c>
      <c r="O271" s="59"/>
      <c r="P271" s="154">
        <f>O271*H271</f>
        <v>0</v>
      </c>
      <c r="Q271" s="154">
        <v>0.122</v>
      </c>
      <c r="R271" s="154">
        <f>Q271*H271</f>
        <v>1.7933999999999999</v>
      </c>
      <c r="S271" s="154">
        <v>0</v>
      </c>
      <c r="T271" s="155">
        <f>S271*H271</f>
        <v>0</v>
      </c>
      <c r="U271" s="33"/>
      <c r="V271" s="33"/>
      <c r="W271" s="33"/>
      <c r="X271" s="33"/>
      <c r="Y271" s="33"/>
      <c r="Z271" s="33"/>
      <c r="AA271" s="33"/>
      <c r="AB271" s="33"/>
      <c r="AC271" s="33"/>
      <c r="AD271" s="33"/>
      <c r="AE271" s="33"/>
      <c r="AR271" s="156" t="s">
        <v>245</v>
      </c>
      <c r="AT271" s="156" t="s">
        <v>405</v>
      </c>
      <c r="AU271" s="156" t="s">
        <v>87</v>
      </c>
      <c r="AY271" s="18" t="s">
        <v>126</v>
      </c>
      <c r="BE271" s="157">
        <f>IF(N271="základní",J271,0)</f>
        <v>0</v>
      </c>
      <c r="BF271" s="157">
        <f>IF(N271="snížená",J271,0)</f>
        <v>0</v>
      </c>
      <c r="BG271" s="157">
        <f>IF(N271="zákl. přenesená",J271,0)</f>
        <v>0</v>
      </c>
      <c r="BH271" s="157">
        <f>IF(N271="sníž. přenesená",J271,0)</f>
        <v>0</v>
      </c>
      <c r="BI271" s="157">
        <f>IF(N271="nulová",J271,0)</f>
        <v>0</v>
      </c>
      <c r="BJ271" s="18" t="s">
        <v>85</v>
      </c>
      <c r="BK271" s="157">
        <f>ROUND(I271*H271,2)</f>
        <v>0</v>
      </c>
      <c r="BL271" s="18" t="s">
        <v>146</v>
      </c>
      <c r="BM271" s="156" t="s">
        <v>408</v>
      </c>
    </row>
    <row r="272" spans="1:65" s="13" customFormat="1">
      <c r="B272" s="167"/>
      <c r="D272" s="158" t="s">
        <v>208</v>
      </c>
      <c r="E272" s="168" t="s">
        <v>1</v>
      </c>
      <c r="F272" s="169" t="s">
        <v>409</v>
      </c>
      <c r="H272" s="170">
        <v>14.7</v>
      </c>
      <c r="I272" s="171"/>
      <c r="L272" s="167"/>
      <c r="M272" s="172"/>
      <c r="N272" s="173"/>
      <c r="O272" s="173"/>
      <c r="P272" s="173"/>
      <c r="Q272" s="173"/>
      <c r="R272" s="173"/>
      <c r="S272" s="173"/>
      <c r="T272" s="174"/>
      <c r="AT272" s="168" t="s">
        <v>208</v>
      </c>
      <c r="AU272" s="168" t="s">
        <v>87</v>
      </c>
      <c r="AV272" s="13" t="s">
        <v>87</v>
      </c>
      <c r="AW272" s="13" t="s">
        <v>32</v>
      </c>
      <c r="AX272" s="13" t="s">
        <v>85</v>
      </c>
      <c r="AY272" s="168" t="s">
        <v>126</v>
      </c>
    </row>
    <row r="273" spans="1:65" s="12" customFormat="1" ht="22.9" customHeight="1">
      <c r="B273" s="131"/>
      <c r="D273" s="132" t="s">
        <v>76</v>
      </c>
      <c r="E273" s="142" t="s">
        <v>156</v>
      </c>
      <c r="F273" s="142" t="s">
        <v>410</v>
      </c>
      <c r="I273" s="134"/>
      <c r="J273" s="143">
        <f>BK273</f>
        <v>0</v>
      </c>
      <c r="L273" s="131"/>
      <c r="M273" s="136"/>
      <c r="N273" s="137"/>
      <c r="O273" s="137"/>
      <c r="P273" s="138">
        <f>SUM(P274:P310)</f>
        <v>0</v>
      </c>
      <c r="Q273" s="137"/>
      <c r="R273" s="138">
        <f>SUM(R274:R310)</f>
        <v>137.72906141000001</v>
      </c>
      <c r="S273" s="137"/>
      <c r="T273" s="139">
        <f>SUM(T274:T310)</f>
        <v>0</v>
      </c>
      <c r="AR273" s="132" t="s">
        <v>85</v>
      </c>
      <c r="AT273" s="140" t="s">
        <v>76</v>
      </c>
      <c r="AU273" s="140" t="s">
        <v>85</v>
      </c>
      <c r="AY273" s="132" t="s">
        <v>126</v>
      </c>
      <c r="BK273" s="141">
        <f>SUM(BK274:BK310)</f>
        <v>0</v>
      </c>
    </row>
    <row r="274" spans="1:65" s="2" customFormat="1" ht="24.2" customHeight="1">
      <c r="A274" s="33"/>
      <c r="B274" s="144"/>
      <c r="C274" s="145" t="s">
        <v>411</v>
      </c>
      <c r="D274" s="145" t="s">
        <v>129</v>
      </c>
      <c r="E274" s="146" t="s">
        <v>412</v>
      </c>
      <c r="F274" s="147" t="s">
        <v>413</v>
      </c>
      <c r="G274" s="148" t="s">
        <v>234</v>
      </c>
      <c r="H274" s="149">
        <v>5.46</v>
      </c>
      <c r="I274" s="150"/>
      <c r="J274" s="151">
        <f>ROUND(I274*H274,2)</f>
        <v>0</v>
      </c>
      <c r="K274" s="147" t="s">
        <v>133</v>
      </c>
      <c r="L274" s="34"/>
      <c r="M274" s="152" t="s">
        <v>1</v>
      </c>
      <c r="N274" s="153" t="s">
        <v>42</v>
      </c>
      <c r="O274" s="59"/>
      <c r="P274" s="154">
        <f>O274*H274</f>
        <v>0</v>
      </c>
      <c r="Q274" s="154">
        <v>4.5599999999999998E-3</v>
      </c>
      <c r="R274" s="154">
        <f>Q274*H274</f>
        <v>2.4897599999999999E-2</v>
      </c>
      <c r="S274" s="154">
        <v>0</v>
      </c>
      <c r="T274" s="155">
        <f>S274*H274</f>
        <v>0</v>
      </c>
      <c r="U274" s="33"/>
      <c r="V274" s="33"/>
      <c r="W274" s="33"/>
      <c r="X274" s="33"/>
      <c r="Y274" s="33"/>
      <c r="Z274" s="33"/>
      <c r="AA274" s="33"/>
      <c r="AB274" s="33"/>
      <c r="AC274" s="33"/>
      <c r="AD274" s="33"/>
      <c r="AE274" s="33"/>
      <c r="AR274" s="156" t="s">
        <v>146</v>
      </c>
      <c r="AT274" s="156" t="s">
        <v>129</v>
      </c>
      <c r="AU274" s="156" t="s">
        <v>87</v>
      </c>
      <c r="AY274" s="18" t="s">
        <v>126</v>
      </c>
      <c r="BE274" s="157">
        <f>IF(N274="základní",J274,0)</f>
        <v>0</v>
      </c>
      <c r="BF274" s="157">
        <f>IF(N274="snížená",J274,0)</f>
        <v>0</v>
      </c>
      <c r="BG274" s="157">
        <f>IF(N274="zákl. přenesená",J274,0)</f>
        <v>0</v>
      </c>
      <c r="BH274" s="157">
        <f>IF(N274="sníž. přenesená",J274,0)</f>
        <v>0</v>
      </c>
      <c r="BI274" s="157">
        <f>IF(N274="nulová",J274,0)</f>
        <v>0</v>
      </c>
      <c r="BJ274" s="18" t="s">
        <v>85</v>
      </c>
      <c r="BK274" s="157">
        <f>ROUND(I274*H274,2)</f>
        <v>0</v>
      </c>
      <c r="BL274" s="18" t="s">
        <v>146</v>
      </c>
      <c r="BM274" s="156" t="s">
        <v>414</v>
      </c>
    </row>
    <row r="275" spans="1:65" s="13" customFormat="1">
      <c r="B275" s="167"/>
      <c r="D275" s="158" t="s">
        <v>208</v>
      </c>
      <c r="E275" s="168" t="s">
        <v>1</v>
      </c>
      <c r="F275" s="169" t="s">
        <v>415</v>
      </c>
      <c r="H275" s="170">
        <v>5.46</v>
      </c>
      <c r="I275" s="171"/>
      <c r="L275" s="167"/>
      <c r="M275" s="172"/>
      <c r="N275" s="173"/>
      <c r="O275" s="173"/>
      <c r="P275" s="173"/>
      <c r="Q275" s="173"/>
      <c r="R275" s="173"/>
      <c r="S275" s="173"/>
      <c r="T275" s="174"/>
      <c r="AT275" s="168" t="s">
        <v>208</v>
      </c>
      <c r="AU275" s="168" t="s">
        <v>87</v>
      </c>
      <c r="AV275" s="13" t="s">
        <v>87</v>
      </c>
      <c r="AW275" s="13" t="s">
        <v>32</v>
      </c>
      <c r="AX275" s="13" t="s">
        <v>85</v>
      </c>
      <c r="AY275" s="168" t="s">
        <v>126</v>
      </c>
    </row>
    <row r="276" spans="1:65" s="2" customFormat="1" ht="33" customHeight="1">
      <c r="A276" s="33"/>
      <c r="B276" s="144"/>
      <c r="C276" s="145" t="s">
        <v>416</v>
      </c>
      <c r="D276" s="145" t="s">
        <v>129</v>
      </c>
      <c r="E276" s="146" t="s">
        <v>417</v>
      </c>
      <c r="F276" s="147" t="s">
        <v>418</v>
      </c>
      <c r="G276" s="148" t="s">
        <v>206</v>
      </c>
      <c r="H276" s="149">
        <v>34.048000000000002</v>
      </c>
      <c r="I276" s="150"/>
      <c r="J276" s="151">
        <f>ROUND(I276*H276,2)</f>
        <v>0</v>
      </c>
      <c r="K276" s="147" t="s">
        <v>133</v>
      </c>
      <c r="L276" s="34"/>
      <c r="M276" s="152" t="s">
        <v>1</v>
      </c>
      <c r="N276" s="153" t="s">
        <v>42</v>
      </c>
      <c r="O276" s="59"/>
      <c r="P276" s="154">
        <f>O276*H276</f>
        <v>0</v>
      </c>
      <c r="Q276" s="154">
        <v>2.5018699999999998</v>
      </c>
      <c r="R276" s="154">
        <f>Q276*H276</f>
        <v>85.183669760000001</v>
      </c>
      <c r="S276" s="154">
        <v>0</v>
      </c>
      <c r="T276" s="155">
        <f>S276*H276</f>
        <v>0</v>
      </c>
      <c r="U276" s="33"/>
      <c r="V276" s="33"/>
      <c r="W276" s="33"/>
      <c r="X276" s="33"/>
      <c r="Y276" s="33"/>
      <c r="Z276" s="33"/>
      <c r="AA276" s="33"/>
      <c r="AB276" s="33"/>
      <c r="AC276" s="33"/>
      <c r="AD276" s="33"/>
      <c r="AE276" s="33"/>
      <c r="AR276" s="156" t="s">
        <v>146</v>
      </c>
      <c r="AT276" s="156" t="s">
        <v>129</v>
      </c>
      <c r="AU276" s="156" t="s">
        <v>87</v>
      </c>
      <c r="AY276" s="18" t="s">
        <v>126</v>
      </c>
      <c r="BE276" s="157">
        <f>IF(N276="základní",J276,0)</f>
        <v>0</v>
      </c>
      <c r="BF276" s="157">
        <f>IF(N276="snížená",J276,0)</f>
        <v>0</v>
      </c>
      <c r="BG276" s="157">
        <f>IF(N276="zákl. přenesená",J276,0)</f>
        <v>0</v>
      </c>
      <c r="BH276" s="157">
        <f>IF(N276="sníž. přenesená",J276,0)</f>
        <v>0</v>
      </c>
      <c r="BI276" s="157">
        <f>IF(N276="nulová",J276,0)</f>
        <v>0</v>
      </c>
      <c r="BJ276" s="18" t="s">
        <v>85</v>
      </c>
      <c r="BK276" s="157">
        <f>ROUND(I276*H276,2)</f>
        <v>0</v>
      </c>
      <c r="BL276" s="18" t="s">
        <v>146</v>
      </c>
      <c r="BM276" s="156" t="s">
        <v>419</v>
      </c>
    </row>
    <row r="277" spans="1:65" s="13" customFormat="1">
      <c r="B277" s="167"/>
      <c r="D277" s="158" t="s">
        <v>208</v>
      </c>
      <c r="E277" s="168" t="s">
        <v>1</v>
      </c>
      <c r="F277" s="169" t="s">
        <v>420</v>
      </c>
      <c r="H277" s="170">
        <v>34.048000000000002</v>
      </c>
      <c r="I277" s="171"/>
      <c r="L277" s="167"/>
      <c r="M277" s="172"/>
      <c r="N277" s="173"/>
      <c r="O277" s="173"/>
      <c r="P277" s="173"/>
      <c r="Q277" s="173"/>
      <c r="R277" s="173"/>
      <c r="S277" s="173"/>
      <c r="T277" s="174"/>
      <c r="AT277" s="168" t="s">
        <v>208</v>
      </c>
      <c r="AU277" s="168" t="s">
        <v>87</v>
      </c>
      <c r="AV277" s="13" t="s">
        <v>87</v>
      </c>
      <c r="AW277" s="13" t="s">
        <v>32</v>
      </c>
      <c r="AX277" s="13" t="s">
        <v>85</v>
      </c>
      <c r="AY277" s="168" t="s">
        <v>126</v>
      </c>
    </row>
    <row r="278" spans="1:65" s="2" customFormat="1" ht="44.25" customHeight="1">
      <c r="A278" s="33"/>
      <c r="B278" s="144"/>
      <c r="C278" s="145" t="s">
        <v>421</v>
      </c>
      <c r="D278" s="145" t="s">
        <v>129</v>
      </c>
      <c r="E278" s="146" t="s">
        <v>422</v>
      </c>
      <c r="F278" s="147" t="s">
        <v>423</v>
      </c>
      <c r="G278" s="148" t="s">
        <v>206</v>
      </c>
      <c r="H278" s="149">
        <v>34.048000000000002</v>
      </c>
      <c r="I278" s="150"/>
      <c r="J278" s="151">
        <f>ROUND(I278*H278,2)</f>
        <v>0</v>
      </c>
      <c r="K278" s="147" t="s">
        <v>133</v>
      </c>
      <c r="L278" s="34"/>
      <c r="M278" s="152" t="s">
        <v>1</v>
      </c>
      <c r="N278" s="153" t="s">
        <v>42</v>
      </c>
      <c r="O278" s="59"/>
      <c r="P278" s="154">
        <f>O278*H278</f>
        <v>0</v>
      </c>
      <c r="Q278" s="154">
        <v>0.04</v>
      </c>
      <c r="R278" s="154">
        <f>Q278*H278</f>
        <v>1.36192</v>
      </c>
      <c r="S278" s="154">
        <v>0</v>
      </c>
      <c r="T278" s="155">
        <f>S278*H278</f>
        <v>0</v>
      </c>
      <c r="U278" s="33"/>
      <c r="V278" s="33"/>
      <c r="W278" s="33"/>
      <c r="X278" s="33"/>
      <c r="Y278" s="33"/>
      <c r="Z278" s="33"/>
      <c r="AA278" s="33"/>
      <c r="AB278" s="33"/>
      <c r="AC278" s="33"/>
      <c r="AD278" s="33"/>
      <c r="AE278" s="33"/>
      <c r="AR278" s="156" t="s">
        <v>146</v>
      </c>
      <c r="AT278" s="156" t="s">
        <v>129</v>
      </c>
      <c r="AU278" s="156" t="s">
        <v>87</v>
      </c>
      <c r="AY278" s="18" t="s">
        <v>126</v>
      </c>
      <c r="BE278" s="157">
        <f>IF(N278="základní",J278,0)</f>
        <v>0</v>
      </c>
      <c r="BF278" s="157">
        <f>IF(N278="snížená",J278,0)</f>
        <v>0</v>
      </c>
      <c r="BG278" s="157">
        <f>IF(N278="zákl. přenesená",J278,0)</f>
        <v>0</v>
      </c>
      <c r="BH278" s="157">
        <f>IF(N278="sníž. přenesená",J278,0)</f>
        <v>0</v>
      </c>
      <c r="BI278" s="157">
        <f>IF(N278="nulová",J278,0)</f>
        <v>0</v>
      </c>
      <c r="BJ278" s="18" t="s">
        <v>85</v>
      </c>
      <c r="BK278" s="157">
        <f>ROUND(I278*H278,2)</f>
        <v>0</v>
      </c>
      <c r="BL278" s="18" t="s">
        <v>146</v>
      </c>
      <c r="BM278" s="156" t="s">
        <v>424</v>
      </c>
    </row>
    <row r="279" spans="1:65" s="2" customFormat="1" ht="33" customHeight="1">
      <c r="A279" s="33"/>
      <c r="B279" s="144"/>
      <c r="C279" s="145" t="s">
        <v>425</v>
      </c>
      <c r="D279" s="145" t="s">
        <v>129</v>
      </c>
      <c r="E279" s="146" t="s">
        <v>426</v>
      </c>
      <c r="F279" s="147" t="s">
        <v>427</v>
      </c>
      <c r="G279" s="148" t="s">
        <v>206</v>
      </c>
      <c r="H279" s="149">
        <v>34.048000000000002</v>
      </c>
      <c r="I279" s="150"/>
      <c r="J279" s="151">
        <f>ROUND(I279*H279,2)</f>
        <v>0</v>
      </c>
      <c r="K279" s="147" t="s">
        <v>133</v>
      </c>
      <c r="L279" s="34"/>
      <c r="M279" s="152" t="s">
        <v>1</v>
      </c>
      <c r="N279" s="153" t="s">
        <v>42</v>
      </c>
      <c r="O279" s="59"/>
      <c r="P279" s="154">
        <f>O279*H279</f>
        <v>0</v>
      </c>
      <c r="Q279" s="154">
        <v>0</v>
      </c>
      <c r="R279" s="154">
        <f>Q279*H279</f>
        <v>0</v>
      </c>
      <c r="S279" s="154">
        <v>0</v>
      </c>
      <c r="T279" s="155">
        <f>S279*H279</f>
        <v>0</v>
      </c>
      <c r="U279" s="33"/>
      <c r="V279" s="33"/>
      <c r="W279" s="33"/>
      <c r="X279" s="33"/>
      <c r="Y279" s="33"/>
      <c r="Z279" s="33"/>
      <c r="AA279" s="33"/>
      <c r="AB279" s="33"/>
      <c r="AC279" s="33"/>
      <c r="AD279" s="33"/>
      <c r="AE279" s="33"/>
      <c r="AR279" s="156" t="s">
        <v>146</v>
      </c>
      <c r="AT279" s="156" t="s">
        <v>129</v>
      </c>
      <c r="AU279" s="156" t="s">
        <v>87</v>
      </c>
      <c r="AY279" s="18" t="s">
        <v>126</v>
      </c>
      <c r="BE279" s="157">
        <f>IF(N279="základní",J279,0)</f>
        <v>0</v>
      </c>
      <c r="BF279" s="157">
        <f>IF(N279="snížená",J279,0)</f>
        <v>0</v>
      </c>
      <c r="BG279" s="157">
        <f>IF(N279="zákl. přenesená",J279,0)</f>
        <v>0</v>
      </c>
      <c r="BH279" s="157">
        <f>IF(N279="sníž. přenesená",J279,0)</f>
        <v>0</v>
      </c>
      <c r="BI279" s="157">
        <f>IF(N279="nulová",J279,0)</f>
        <v>0</v>
      </c>
      <c r="BJ279" s="18" t="s">
        <v>85</v>
      </c>
      <c r="BK279" s="157">
        <f>ROUND(I279*H279,2)</f>
        <v>0</v>
      </c>
      <c r="BL279" s="18" t="s">
        <v>146</v>
      </c>
      <c r="BM279" s="156" t="s">
        <v>428</v>
      </c>
    </row>
    <row r="280" spans="1:65" s="2" customFormat="1" ht="16.5" customHeight="1">
      <c r="A280" s="33"/>
      <c r="B280" s="144"/>
      <c r="C280" s="145" t="s">
        <v>429</v>
      </c>
      <c r="D280" s="145" t="s">
        <v>129</v>
      </c>
      <c r="E280" s="146" t="s">
        <v>430</v>
      </c>
      <c r="F280" s="147" t="s">
        <v>431</v>
      </c>
      <c r="G280" s="148" t="s">
        <v>277</v>
      </c>
      <c r="H280" s="149">
        <v>1.615</v>
      </c>
      <c r="I280" s="150"/>
      <c r="J280" s="151">
        <f>ROUND(I280*H280,2)</f>
        <v>0</v>
      </c>
      <c r="K280" s="147" t="s">
        <v>133</v>
      </c>
      <c r="L280" s="34"/>
      <c r="M280" s="152" t="s">
        <v>1</v>
      </c>
      <c r="N280" s="153" t="s">
        <v>42</v>
      </c>
      <c r="O280" s="59"/>
      <c r="P280" s="154">
        <f>O280*H280</f>
        <v>0</v>
      </c>
      <c r="Q280" s="154">
        <v>1.06277</v>
      </c>
      <c r="R280" s="154">
        <f>Q280*H280</f>
        <v>1.7163735499999999</v>
      </c>
      <c r="S280" s="154">
        <v>0</v>
      </c>
      <c r="T280" s="155">
        <f>S280*H280</f>
        <v>0</v>
      </c>
      <c r="U280" s="33"/>
      <c r="V280" s="33"/>
      <c r="W280" s="33"/>
      <c r="X280" s="33"/>
      <c r="Y280" s="33"/>
      <c r="Z280" s="33"/>
      <c r="AA280" s="33"/>
      <c r="AB280" s="33"/>
      <c r="AC280" s="33"/>
      <c r="AD280" s="33"/>
      <c r="AE280" s="33"/>
      <c r="AR280" s="156" t="s">
        <v>146</v>
      </c>
      <c r="AT280" s="156" t="s">
        <v>129</v>
      </c>
      <c r="AU280" s="156" t="s">
        <v>87</v>
      </c>
      <c r="AY280" s="18" t="s">
        <v>126</v>
      </c>
      <c r="BE280" s="157">
        <f>IF(N280="základní",J280,0)</f>
        <v>0</v>
      </c>
      <c r="BF280" s="157">
        <f>IF(N280="snížená",J280,0)</f>
        <v>0</v>
      </c>
      <c r="BG280" s="157">
        <f>IF(N280="zákl. přenesená",J280,0)</f>
        <v>0</v>
      </c>
      <c r="BH280" s="157">
        <f>IF(N280="sníž. přenesená",J280,0)</f>
        <v>0</v>
      </c>
      <c r="BI280" s="157">
        <f>IF(N280="nulová",J280,0)</f>
        <v>0</v>
      </c>
      <c r="BJ280" s="18" t="s">
        <v>85</v>
      </c>
      <c r="BK280" s="157">
        <f>ROUND(I280*H280,2)</f>
        <v>0</v>
      </c>
      <c r="BL280" s="18" t="s">
        <v>146</v>
      </c>
      <c r="BM280" s="156" t="s">
        <v>432</v>
      </c>
    </row>
    <row r="281" spans="1:65" s="13" customFormat="1">
      <c r="B281" s="167"/>
      <c r="D281" s="158" t="s">
        <v>208</v>
      </c>
      <c r="E281" s="168" t="s">
        <v>1</v>
      </c>
      <c r="F281" s="169" t="s">
        <v>433</v>
      </c>
      <c r="H281" s="170">
        <v>1.615</v>
      </c>
      <c r="I281" s="171"/>
      <c r="L281" s="167"/>
      <c r="M281" s="172"/>
      <c r="N281" s="173"/>
      <c r="O281" s="173"/>
      <c r="P281" s="173"/>
      <c r="Q281" s="173"/>
      <c r="R281" s="173"/>
      <c r="S281" s="173"/>
      <c r="T281" s="174"/>
      <c r="AT281" s="168" t="s">
        <v>208</v>
      </c>
      <c r="AU281" s="168" t="s">
        <v>87</v>
      </c>
      <c r="AV281" s="13" t="s">
        <v>87</v>
      </c>
      <c r="AW281" s="13" t="s">
        <v>32</v>
      </c>
      <c r="AX281" s="13" t="s">
        <v>85</v>
      </c>
      <c r="AY281" s="168" t="s">
        <v>126</v>
      </c>
    </row>
    <row r="282" spans="1:65" s="2" customFormat="1" ht="33" customHeight="1">
      <c r="A282" s="33"/>
      <c r="B282" s="144"/>
      <c r="C282" s="145" t="s">
        <v>434</v>
      </c>
      <c r="D282" s="145" t="s">
        <v>129</v>
      </c>
      <c r="E282" s="146" t="s">
        <v>435</v>
      </c>
      <c r="F282" s="147" t="s">
        <v>436</v>
      </c>
      <c r="G282" s="148" t="s">
        <v>206</v>
      </c>
      <c r="H282" s="149">
        <v>19.2</v>
      </c>
      <c r="I282" s="150"/>
      <c r="J282" s="151">
        <f>ROUND(I282*H282,2)</f>
        <v>0</v>
      </c>
      <c r="K282" s="147" t="s">
        <v>133</v>
      </c>
      <c r="L282" s="34"/>
      <c r="M282" s="152" t="s">
        <v>1</v>
      </c>
      <c r="N282" s="153" t="s">
        <v>42</v>
      </c>
      <c r="O282" s="59"/>
      <c r="P282" s="154">
        <f>O282*H282</f>
        <v>0</v>
      </c>
      <c r="Q282" s="154">
        <v>2.5018699999999998</v>
      </c>
      <c r="R282" s="154">
        <f>Q282*H282</f>
        <v>48.035903999999995</v>
      </c>
      <c r="S282" s="154">
        <v>0</v>
      </c>
      <c r="T282" s="155">
        <f>S282*H282</f>
        <v>0</v>
      </c>
      <c r="U282" s="33"/>
      <c r="V282" s="33"/>
      <c r="W282" s="33"/>
      <c r="X282" s="33"/>
      <c r="Y282" s="33"/>
      <c r="Z282" s="33"/>
      <c r="AA282" s="33"/>
      <c r="AB282" s="33"/>
      <c r="AC282" s="33"/>
      <c r="AD282" s="33"/>
      <c r="AE282" s="33"/>
      <c r="AR282" s="156" t="s">
        <v>146</v>
      </c>
      <c r="AT282" s="156" t="s">
        <v>129</v>
      </c>
      <c r="AU282" s="156" t="s">
        <v>87</v>
      </c>
      <c r="AY282" s="18" t="s">
        <v>126</v>
      </c>
      <c r="BE282" s="157">
        <f>IF(N282="základní",J282,0)</f>
        <v>0</v>
      </c>
      <c r="BF282" s="157">
        <f>IF(N282="snížená",J282,0)</f>
        <v>0</v>
      </c>
      <c r="BG282" s="157">
        <f>IF(N282="zákl. přenesená",J282,0)</f>
        <v>0</v>
      </c>
      <c r="BH282" s="157">
        <f>IF(N282="sníž. přenesená",J282,0)</f>
        <v>0</v>
      </c>
      <c r="BI282" s="157">
        <f>IF(N282="nulová",J282,0)</f>
        <v>0</v>
      </c>
      <c r="BJ282" s="18" t="s">
        <v>85</v>
      </c>
      <c r="BK282" s="157">
        <f>ROUND(I282*H282,2)</f>
        <v>0</v>
      </c>
      <c r="BL282" s="18" t="s">
        <v>146</v>
      </c>
      <c r="BM282" s="156" t="s">
        <v>437</v>
      </c>
    </row>
    <row r="283" spans="1:65" s="13" customFormat="1">
      <c r="B283" s="167"/>
      <c r="D283" s="158" t="s">
        <v>208</v>
      </c>
      <c r="E283" s="168" t="s">
        <v>1</v>
      </c>
      <c r="F283" s="169" t="s">
        <v>438</v>
      </c>
      <c r="H283" s="170">
        <v>2.46</v>
      </c>
      <c r="I283" s="171"/>
      <c r="L283" s="167"/>
      <c r="M283" s="172"/>
      <c r="N283" s="173"/>
      <c r="O283" s="173"/>
      <c r="P283" s="173"/>
      <c r="Q283" s="173"/>
      <c r="R283" s="173"/>
      <c r="S283" s="173"/>
      <c r="T283" s="174"/>
      <c r="AT283" s="168" t="s">
        <v>208</v>
      </c>
      <c r="AU283" s="168" t="s">
        <v>87</v>
      </c>
      <c r="AV283" s="13" t="s">
        <v>87</v>
      </c>
      <c r="AW283" s="13" t="s">
        <v>32</v>
      </c>
      <c r="AX283" s="13" t="s">
        <v>77</v>
      </c>
      <c r="AY283" s="168" t="s">
        <v>126</v>
      </c>
    </row>
    <row r="284" spans="1:65" s="13" customFormat="1">
      <c r="B284" s="167"/>
      <c r="D284" s="158" t="s">
        <v>208</v>
      </c>
      <c r="E284" s="168" t="s">
        <v>1</v>
      </c>
      <c r="F284" s="169" t="s">
        <v>439</v>
      </c>
      <c r="H284" s="170">
        <v>16.739999999999998</v>
      </c>
      <c r="I284" s="171"/>
      <c r="L284" s="167"/>
      <c r="M284" s="172"/>
      <c r="N284" s="173"/>
      <c r="O284" s="173"/>
      <c r="P284" s="173"/>
      <c r="Q284" s="173"/>
      <c r="R284" s="173"/>
      <c r="S284" s="173"/>
      <c r="T284" s="174"/>
      <c r="AT284" s="168" t="s">
        <v>208</v>
      </c>
      <c r="AU284" s="168" t="s">
        <v>87</v>
      </c>
      <c r="AV284" s="13" t="s">
        <v>87</v>
      </c>
      <c r="AW284" s="13" t="s">
        <v>32</v>
      </c>
      <c r="AX284" s="13" t="s">
        <v>77</v>
      </c>
      <c r="AY284" s="168" t="s">
        <v>126</v>
      </c>
    </row>
    <row r="285" spans="1:65" s="15" customFormat="1">
      <c r="B285" s="182"/>
      <c r="D285" s="158" t="s">
        <v>208</v>
      </c>
      <c r="E285" s="183" t="s">
        <v>1</v>
      </c>
      <c r="F285" s="184" t="s">
        <v>221</v>
      </c>
      <c r="H285" s="185">
        <v>19.2</v>
      </c>
      <c r="I285" s="186"/>
      <c r="L285" s="182"/>
      <c r="M285" s="187"/>
      <c r="N285" s="188"/>
      <c r="O285" s="188"/>
      <c r="P285" s="188"/>
      <c r="Q285" s="188"/>
      <c r="R285" s="188"/>
      <c r="S285" s="188"/>
      <c r="T285" s="189"/>
      <c r="AT285" s="183" t="s">
        <v>208</v>
      </c>
      <c r="AU285" s="183" t="s">
        <v>87</v>
      </c>
      <c r="AV285" s="15" t="s">
        <v>146</v>
      </c>
      <c r="AW285" s="15" t="s">
        <v>32</v>
      </c>
      <c r="AX285" s="15" t="s">
        <v>85</v>
      </c>
      <c r="AY285" s="183" t="s">
        <v>126</v>
      </c>
    </row>
    <row r="286" spans="1:65" s="2" customFormat="1" ht="33" customHeight="1">
      <c r="A286" s="33"/>
      <c r="B286" s="144"/>
      <c r="C286" s="145" t="s">
        <v>440</v>
      </c>
      <c r="D286" s="145" t="s">
        <v>129</v>
      </c>
      <c r="E286" s="146" t="s">
        <v>441</v>
      </c>
      <c r="F286" s="147" t="s">
        <v>442</v>
      </c>
      <c r="G286" s="148" t="s">
        <v>206</v>
      </c>
      <c r="H286" s="149">
        <v>2.46</v>
      </c>
      <c r="I286" s="150"/>
      <c r="J286" s="151">
        <f>ROUND(I286*H286,2)</f>
        <v>0</v>
      </c>
      <c r="K286" s="147" t="s">
        <v>133</v>
      </c>
      <c r="L286" s="34"/>
      <c r="M286" s="152" t="s">
        <v>1</v>
      </c>
      <c r="N286" s="153" t="s">
        <v>42</v>
      </c>
      <c r="O286" s="59"/>
      <c r="P286" s="154">
        <f>O286*H286</f>
        <v>0</v>
      </c>
      <c r="Q286" s="154">
        <v>0</v>
      </c>
      <c r="R286" s="154">
        <f>Q286*H286</f>
        <v>0</v>
      </c>
      <c r="S286" s="154">
        <v>0</v>
      </c>
      <c r="T286" s="155">
        <f>S286*H286</f>
        <v>0</v>
      </c>
      <c r="U286" s="33"/>
      <c r="V286" s="33"/>
      <c r="W286" s="33"/>
      <c r="X286" s="33"/>
      <c r="Y286" s="33"/>
      <c r="Z286" s="33"/>
      <c r="AA286" s="33"/>
      <c r="AB286" s="33"/>
      <c r="AC286" s="33"/>
      <c r="AD286" s="33"/>
      <c r="AE286" s="33"/>
      <c r="AR286" s="156" t="s">
        <v>146</v>
      </c>
      <c r="AT286" s="156" t="s">
        <v>129</v>
      </c>
      <c r="AU286" s="156" t="s">
        <v>87</v>
      </c>
      <c r="AY286" s="18" t="s">
        <v>126</v>
      </c>
      <c r="BE286" s="157">
        <f>IF(N286="základní",J286,0)</f>
        <v>0</v>
      </c>
      <c r="BF286" s="157">
        <f>IF(N286="snížená",J286,0)</f>
        <v>0</v>
      </c>
      <c r="BG286" s="157">
        <f>IF(N286="zákl. přenesená",J286,0)</f>
        <v>0</v>
      </c>
      <c r="BH286" s="157">
        <f>IF(N286="sníž. přenesená",J286,0)</f>
        <v>0</v>
      </c>
      <c r="BI286" s="157">
        <f>IF(N286="nulová",J286,0)</f>
        <v>0</v>
      </c>
      <c r="BJ286" s="18" t="s">
        <v>85</v>
      </c>
      <c r="BK286" s="157">
        <f>ROUND(I286*H286,2)</f>
        <v>0</v>
      </c>
      <c r="BL286" s="18" t="s">
        <v>146</v>
      </c>
      <c r="BM286" s="156" t="s">
        <v>443</v>
      </c>
    </row>
    <row r="287" spans="1:65" s="2" customFormat="1" ht="21.75" customHeight="1">
      <c r="A287" s="33"/>
      <c r="B287" s="144"/>
      <c r="C287" s="145" t="s">
        <v>444</v>
      </c>
      <c r="D287" s="145" t="s">
        <v>129</v>
      </c>
      <c r="E287" s="146" t="s">
        <v>445</v>
      </c>
      <c r="F287" s="147" t="s">
        <v>446</v>
      </c>
      <c r="G287" s="148" t="s">
        <v>206</v>
      </c>
      <c r="H287" s="149">
        <v>16.739999999999998</v>
      </c>
      <c r="I287" s="150"/>
      <c r="J287" s="151">
        <f>ROUND(I287*H287,2)</f>
        <v>0</v>
      </c>
      <c r="K287" s="147" t="s">
        <v>133</v>
      </c>
      <c r="L287" s="34"/>
      <c r="M287" s="152" t="s">
        <v>1</v>
      </c>
      <c r="N287" s="153" t="s">
        <v>42</v>
      </c>
      <c r="O287" s="59"/>
      <c r="P287" s="154">
        <f>O287*H287</f>
        <v>0</v>
      </c>
      <c r="Q287" s="154">
        <v>0</v>
      </c>
      <c r="R287" s="154">
        <f>Q287*H287</f>
        <v>0</v>
      </c>
      <c r="S287" s="154">
        <v>0</v>
      </c>
      <c r="T287" s="155">
        <f>S287*H287</f>
        <v>0</v>
      </c>
      <c r="U287" s="33"/>
      <c r="V287" s="33"/>
      <c r="W287" s="33"/>
      <c r="X287" s="33"/>
      <c r="Y287" s="33"/>
      <c r="Z287" s="33"/>
      <c r="AA287" s="33"/>
      <c r="AB287" s="33"/>
      <c r="AC287" s="33"/>
      <c r="AD287" s="33"/>
      <c r="AE287" s="33"/>
      <c r="AR287" s="156" t="s">
        <v>146</v>
      </c>
      <c r="AT287" s="156" t="s">
        <v>129</v>
      </c>
      <c r="AU287" s="156" t="s">
        <v>87</v>
      </c>
      <c r="AY287" s="18" t="s">
        <v>126</v>
      </c>
      <c r="BE287" s="157">
        <f>IF(N287="základní",J287,0)</f>
        <v>0</v>
      </c>
      <c r="BF287" s="157">
        <f>IF(N287="snížená",J287,0)</f>
        <v>0</v>
      </c>
      <c r="BG287" s="157">
        <f>IF(N287="zákl. přenesená",J287,0)</f>
        <v>0</v>
      </c>
      <c r="BH287" s="157">
        <f>IF(N287="sníž. přenesená",J287,0)</f>
        <v>0</v>
      </c>
      <c r="BI287" s="157">
        <f>IF(N287="nulová",J287,0)</f>
        <v>0</v>
      </c>
      <c r="BJ287" s="18" t="s">
        <v>85</v>
      </c>
      <c r="BK287" s="157">
        <f>ROUND(I287*H287,2)</f>
        <v>0</v>
      </c>
      <c r="BL287" s="18" t="s">
        <v>146</v>
      </c>
      <c r="BM287" s="156" t="s">
        <v>447</v>
      </c>
    </row>
    <row r="288" spans="1:65" s="13" customFormat="1">
      <c r="B288" s="167"/>
      <c r="D288" s="158" t="s">
        <v>208</v>
      </c>
      <c r="E288" s="168" t="s">
        <v>1</v>
      </c>
      <c r="F288" s="169" t="s">
        <v>439</v>
      </c>
      <c r="H288" s="170">
        <v>16.739999999999998</v>
      </c>
      <c r="I288" s="171"/>
      <c r="L288" s="167"/>
      <c r="M288" s="172"/>
      <c r="N288" s="173"/>
      <c r="O288" s="173"/>
      <c r="P288" s="173"/>
      <c r="Q288" s="173"/>
      <c r="R288" s="173"/>
      <c r="S288" s="173"/>
      <c r="T288" s="174"/>
      <c r="AT288" s="168" t="s">
        <v>208</v>
      </c>
      <c r="AU288" s="168" t="s">
        <v>87</v>
      </c>
      <c r="AV288" s="13" t="s">
        <v>87</v>
      </c>
      <c r="AW288" s="13" t="s">
        <v>32</v>
      </c>
      <c r="AX288" s="13" t="s">
        <v>85</v>
      </c>
      <c r="AY288" s="168" t="s">
        <v>126</v>
      </c>
    </row>
    <row r="289" spans="1:65" s="2" customFormat="1" ht="16.5" customHeight="1">
      <c r="A289" s="33"/>
      <c r="B289" s="144"/>
      <c r="C289" s="145" t="s">
        <v>448</v>
      </c>
      <c r="D289" s="145" t="s">
        <v>129</v>
      </c>
      <c r="E289" s="146" t="s">
        <v>430</v>
      </c>
      <c r="F289" s="147" t="s">
        <v>431</v>
      </c>
      <c r="G289" s="148" t="s">
        <v>277</v>
      </c>
      <c r="H289" s="149">
        <v>0.05</v>
      </c>
      <c r="I289" s="150"/>
      <c r="J289" s="151">
        <f>ROUND(I289*H289,2)</f>
        <v>0</v>
      </c>
      <c r="K289" s="147" t="s">
        <v>133</v>
      </c>
      <c r="L289" s="34"/>
      <c r="M289" s="152" t="s">
        <v>1</v>
      </c>
      <c r="N289" s="153" t="s">
        <v>42</v>
      </c>
      <c r="O289" s="59"/>
      <c r="P289" s="154">
        <f>O289*H289</f>
        <v>0</v>
      </c>
      <c r="Q289" s="154">
        <v>1.06277</v>
      </c>
      <c r="R289" s="154">
        <f>Q289*H289</f>
        <v>5.3138500000000005E-2</v>
      </c>
      <c r="S289" s="154">
        <v>0</v>
      </c>
      <c r="T289" s="155">
        <f>S289*H289</f>
        <v>0</v>
      </c>
      <c r="U289" s="33"/>
      <c r="V289" s="33"/>
      <c r="W289" s="33"/>
      <c r="X289" s="33"/>
      <c r="Y289" s="33"/>
      <c r="Z289" s="33"/>
      <c r="AA289" s="33"/>
      <c r="AB289" s="33"/>
      <c r="AC289" s="33"/>
      <c r="AD289" s="33"/>
      <c r="AE289" s="33"/>
      <c r="AR289" s="156" t="s">
        <v>146</v>
      </c>
      <c r="AT289" s="156" t="s">
        <v>129</v>
      </c>
      <c r="AU289" s="156" t="s">
        <v>87</v>
      </c>
      <c r="AY289" s="18" t="s">
        <v>126</v>
      </c>
      <c r="BE289" s="157">
        <f>IF(N289="základní",J289,0)</f>
        <v>0</v>
      </c>
      <c r="BF289" s="157">
        <f>IF(N289="snížená",J289,0)</f>
        <v>0</v>
      </c>
      <c r="BG289" s="157">
        <f>IF(N289="zákl. přenesená",J289,0)</f>
        <v>0</v>
      </c>
      <c r="BH289" s="157">
        <f>IF(N289="sníž. přenesená",J289,0)</f>
        <v>0</v>
      </c>
      <c r="BI289" s="157">
        <f>IF(N289="nulová",J289,0)</f>
        <v>0</v>
      </c>
      <c r="BJ289" s="18" t="s">
        <v>85</v>
      </c>
      <c r="BK289" s="157">
        <f>ROUND(I289*H289,2)</f>
        <v>0</v>
      </c>
      <c r="BL289" s="18" t="s">
        <v>146</v>
      </c>
      <c r="BM289" s="156" t="s">
        <v>449</v>
      </c>
    </row>
    <row r="290" spans="1:65" s="13" customFormat="1">
      <c r="B290" s="167"/>
      <c r="D290" s="158" t="s">
        <v>208</v>
      </c>
      <c r="E290" s="168" t="s">
        <v>1</v>
      </c>
      <c r="F290" s="169" t="s">
        <v>450</v>
      </c>
      <c r="H290" s="170">
        <v>0.05</v>
      </c>
      <c r="I290" s="171"/>
      <c r="L290" s="167"/>
      <c r="M290" s="172"/>
      <c r="N290" s="173"/>
      <c r="O290" s="173"/>
      <c r="P290" s="173"/>
      <c r="Q290" s="173"/>
      <c r="R290" s="173"/>
      <c r="S290" s="173"/>
      <c r="T290" s="174"/>
      <c r="AT290" s="168" t="s">
        <v>208</v>
      </c>
      <c r="AU290" s="168" t="s">
        <v>87</v>
      </c>
      <c r="AV290" s="13" t="s">
        <v>87</v>
      </c>
      <c r="AW290" s="13" t="s">
        <v>32</v>
      </c>
      <c r="AX290" s="13" t="s">
        <v>85</v>
      </c>
      <c r="AY290" s="168" t="s">
        <v>126</v>
      </c>
    </row>
    <row r="291" spans="1:65" s="2" customFormat="1" ht="16.5" customHeight="1">
      <c r="A291" s="33"/>
      <c r="B291" s="144"/>
      <c r="C291" s="145" t="s">
        <v>451</v>
      </c>
      <c r="D291" s="145" t="s">
        <v>129</v>
      </c>
      <c r="E291" s="146" t="s">
        <v>452</v>
      </c>
      <c r="F291" s="147" t="s">
        <v>453</v>
      </c>
      <c r="G291" s="148" t="s">
        <v>234</v>
      </c>
      <c r="H291" s="149">
        <v>425.6</v>
      </c>
      <c r="I291" s="150"/>
      <c r="J291" s="151">
        <f>ROUND(I291*H291,2)</f>
        <v>0</v>
      </c>
      <c r="K291" s="147" t="s">
        <v>133</v>
      </c>
      <c r="L291" s="34"/>
      <c r="M291" s="152" t="s">
        <v>1</v>
      </c>
      <c r="N291" s="153" t="s">
        <v>42</v>
      </c>
      <c r="O291" s="59"/>
      <c r="P291" s="154">
        <f>O291*H291</f>
        <v>0</v>
      </c>
      <c r="Q291" s="154">
        <v>1.2999999999999999E-4</v>
      </c>
      <c r="R291" s="154">
        <f>Q291*H291</f>
        <v>5.5327999999999995E-2</v>
      </c>
      <c r="S291" s="154">
        <v>0</v>
      </c>
      <c r="T291" s="155">
        <f>S291*H291</f>
        <v>0</v>
      </c>
      <c r="U291" s="33"/>
      <c r="V291" s="33"/>
      <c r="W291" s="33"/>
      <c r="X291" s="33"/>
      <c r="Y291" s="33"/>
      <c r="Z291" s="33"/>
      <c r="AA291" s="33"/>
      <c r="AB291" s="33"/>
      <c r="AC291" s="33"/>
      <c r="AD291" s="33"/>
      <c r="AE291" s="33"/>
      <c r="AR291" s="156" t="s">
        <v>146</v>
      </c>
      <c r="AT291" s="156" t="s">
        <v>129</v>
      </c>
      <c r="AU291" s="156" t="s">
        <v>87</v>
      </c>
      <c r="AY291" s="18" t="s">
        <v>126</v>
      </c>
      <c r="BE291" s="157">
        <f>IF(N291="základní",J291,0)</f>
        <v>0</v>
      </c>
      <c r="BF291" s="157">
        <f>IF(N291="snížená",J291,0)</f>
        <v>0</v>
      </c>
      <c r="BG291" s="157">
        <f>IF(N291="zákl. přenesená",J291,0)</f>
        <v>0</v>
      </c>
      <c r="BH291" s="157">
        <f>IF(N291="sníž. přenesená",J291,0)</f>
        <v>0</v>
      </c>
      <c r="BI291" s="157">
        <f>IF(N291="nulová",J291,0)</f>
        <v>0</v>
      </c>
      <c r="BJ291" s="18" t="s">
        <v>85</v>
      </c>
      <c r="BK291" s="157">
        <f>ROUND(I291*H291,2)</f>
        <v>0</v>
      </c>
      <c r="BL291" s="18" t="s">
        <v>146</v>
      </c>
      <c r="BM291" s="156" t="s">
        <v>454</v>
      </c>
    </row>
    <row r="292" spans="1:65" s="13" customFormat="1" ht="22.5">
      <c r="B292" s="167"/>
      <c r="D292" s="158" t="s">
        <v>208</v>
      </c>
      <c r="E292" s="168" t="s">
        <v>1</v>
      </c>
      <c r="F292" s="169" t="s">
        <v>455</v>
      </c>
      <c r="H292" s="170">
        <v>425.6</v>
      </c>
      <c r="I292" s="171"/>
      <c r="L292" s="167"/>
      <c r="M292" s="172"/>
      <c r="N292" s="173"/>
      <c r="O292" s="173"/>
      <c r="P292" s="173"/>
      <c r="Q292" s="173"/>
      <c r="R292" s="173"/>
      <c r="S292" s="173"/>
      <c r="T292" s="174"/>
      <c r="AT292" s="168" t="s">
        <v>208</v>
      </c>
      <c r="AU292" s="168" t="s">
        <v>87</v>
      </c>
      <c r="AV292" s="13" t="s">
        <v>87</v>
      </c>
      <c r="AW292" s="13" t="s">
        <v>32</v>
      </c>
      <c r="AX292" s="13" t="s">
        <v>85</v>
      </c>
      <c r="AY292" s="168" t="s">
        <v>126</v>
      </c>
    </row>
    <row r="293" spans="1:65" s="2" customFormat="1" ht="37.9" customHeight="1">
      <c r="A293" s="33"/>
      <c r="B293" s="144"/>
      <c r="C293" s="145" t="s">
        <v>456</v>
      </c>
      <c r="D293" s="145" t="s">
        <v>129</v>
      </c>
      <c r="E293" s="146" t="s">
        <v>457</v>
      </c>
      <c r="F293" s="147" t="s">
        <v>458</v>
      </c>
      <c r="G293" s="148" t="s">
        <v>287</v>
      </c>
      <c r="H293" s="149">
        <v>430</v>
      </c>
      <c r="I293" s="150"/>
      <c r="J293" s="151">
        <f>ROUND(I293*H293,2)</f>
        <v>0</v>
      </c>
      <c r="K293" s="147" t="s">
        <v>133</v>
      </c>
      <c r="L293" s="34"/>
      <c r="M293" s="152" t="s">
        <v>1</v>
      </c>
      <c r="N293" s="153" t="s">
        <v>42</v>
      </c>
      <c r="O293" s="59"/>
      <c r="P293" s="154">
        <f>O293*H293</f>
        <v>0</v>
      </c>
      <c r="Q293" s="154">
        <v>2.0000000000000002E-5</v>
      </c>
      <c r="R293" s="154">
        <f>Q293*H293</f>
        <v>8.6E-3</v>
      </c>
      <c r="S293" s="154">
        <v>0</v>
      </c>
      <c r="T293" s="155">
        <f>S293*H293</f>
        <v>0</v>
      </c>
      <c r="U293" s="33"/>
      <c r="V293" s="33"/>
      <c r="W293" s="33"/>
      <c r="X293" s="33"/>
      <c r="Y293" s="33"/>
      <c r="Z293" s="33"/>
      <c r="AA293" s="33"/>
      <c r="AB293" s="33"/>
      <c r="AC293" s="33"/>
      <c r="AD293" s="33"/>
      <c r="AE293" s="33"/>
      <c r="AR293" s="156" t="s">
        <v>146</v>
      </c>
      <c r="AT293" s="156" t="s">
        <v>129</v>
      </c>
      <c r="AU293" s="156" t="s">
        <v>87</v>
      </c>
      <c r="AY293" s="18" t="s">
        <v>126</v>
      </c>
      <c r="BE293" s="157">
        <f>IF(N293="základní",J293,0)</f>
        <v>0</v>
      </c>
      <c r="BF293" s="157">
        <f>IF(N293="snížená",J293,0)</f>
        <v>0</v>
      </c>
      <c r="BG293" s="157">
        <f>IF(N293="zákl. přenesená",J293,0)</f>
        <v>0</v>
      </c>
      <c r="BH293" s="157">
        <f>IF(N293="sníž. přenesená",J293,0)</f>
        <v>0</v>
      </c>
      <c r="BI293" s="157">
        <f>IF(N293="nulová",J293,0)</f>
        <v>0</v>
      </c>
      <c r="BJ293" s="18" t="s">
        <v>85</v>
      </c>
      <c r="BK293" s="157">
        <f>ROUND(I293*H293,2)</f>
        <v>0</v>
      </c>
      <c r="BL293" s="18" t="s">
        <v>146</v>
      </c>
      <c r="BM293" s="156" t="s">
        <v>459</v>
      </c>
    </row>
    <row r="294" spans="1:65" s="2" customFormat="1" ht="16.5" customHeight="1">
      <c r="A294" s="33"/>
      <c r="B294" s="144"/>
      <c r="C294" s="145" t="s">
        <v>460</v>
      </c>
      <c r="D294" s="145" t="s">
        <v>129</v>
      </c>
      <c r="E294" s="146" t="s">
        <v>461</v>
      </c>
      <c r="F294" s="147" t="s">
        <v>462</v>
      </c>
      <c r="G294" s="148" t="s">
        <v>212</v>
      </c>
      <c r="H294" s="149">
        <v>13</v>
      </c>
      <c r="I294" s="150"/>
      <c r="J294" s="151">
        <f>ROUND(I294*H294,2)</f>
        <v>0</v>
      </c>
      <c r="K294" s="147" t="s">
        <v>133</v>
      </c>
      <c r="L294" s="34"/>
      <c r="M294" s="152" t="s">
        <v>1</v>
      </c>
      <c r="N294" s="153" t="s">
        <v>42</v>
      </c>
      <c r="O294" s="59"/>
      <c r="P294" s="154">
        <f>O294*H294</f>
        <v>0</v>
      </c>
      <c r="Q294" s="154">
        <v>4.684E-2</v>
      </c>
      <c r="R294" s="154">
        <f>Q294*H294</f>
        <v>0.60892000000000002</v>
      </c>
      <c r="S294" s="154">
        <v>0</v>
      </c>
      <c r="T294" s="155">
        <f>S294*H294</f>
        <v>0</v>
      </c>
      <c r="U294" s="33"/>
      <c r="V294" s="33"/>
      <c r="W294" s="33"/>
      <c r="X294" s="33"/>
      <c r="Y294" s="33"/>
      <c r="Z294" s="33"/>
      <c r="AA294" s="33"/>
      <c r="AB294" s="33"/>
      <c r="AC294" s="33"/>
      <c r="AD294" s="33"/>
      <c r="AE294" s="33"/>
      <c r="AR294" s="156" t="s">
        <v>146</v>
      </c>
      <c r="AT294" s="156" t="s">
        <v>129</v>
      </c>
      <c r="AU294" s="156" t="s">
        <v>87</v>
      </c>
      <c r="AY294" s="18" t="s">
        <v>126</v>
      </c>
      <c r="BE294" s="157">
        <f>IF(N294="základní",J294,0)</f>
        <v>0</v>
      </c>
      <c r="BF294" s="157">
        <f>IF(N294="snížená",J294,0)</f>
        <v>0</v>
      </c>
      <c r="BG294" s="157">
        <f>IF(N294="zákl. přenesená",J294,0)</f>
        <v>0</v>
      </c>
      <c r="BH294" s="157">
        <f>IF(N294="sníž. přenesená",J294,0)</f>
        <v>0</v>
      </c>
      <c r="BI294" s="157">
        <f>IF(N294="nulová",J294,0)</f>
        <v>0</v>
      </c>
      <c r="BJ294" s="18" t="s">
        <v>85</v>
      </c>
      <c r="BK294" s="157">
        <f>ROUND(I294*H294,2)</f>
        <v>0</v>
      </c>
      <c r="BL294" s="18" t="s">
        <v>146</v>
      </c>
      <c r="BM294" s="156" t="s">
        <v>463</v>
      </c>
    </row>
    <row r="295" spans="1:65" s="13" customFormat="1">
      <c r="B295" s="167"/>
      <c r="D295" s="158" t="s">
        <v>208</v>
      </c>
      <c r="E295" s="168" t="s">
        <v>1</v>
      </c>
      <c r="F295" s="169" t="s">
        <v>464</v>
      </c>
      <c r="H295" s="170">
        <v>7</v>
      </c>
      <c r="I295" s="171"/>
      <c r="L295" s="167"/>
      <c r="M295" s="172"/>
      <c r="N295" s="173"/>
      <c r="O295" s="173"/>
      <c r="P295" s="173"/>
      <c r="Q295" s="173"/>
      <c r="R295" s="173"/>
      <c r="S295" s="173"/>
      <c r="T295" s="174"/>
      <c r="AT295" s="168" t="s">
        <v>208</v>
      </c>
      <c r="AU295" s="168" t="s">
        <v>87</v>
      </c>
      <c r="AV295" s="13" t="s">
        <v>87</v>
      </c>
      <c r="AW295" s="13" t="s">
        <v>32</v>
      </c>
      <c r="AX295" s="13" t="s">
        <v>77</v>
      </c>
      <c r="AY295" s="168" t="s">
        <v>126</v>
      </c>
    </row>
    <row r="296" spans="1:65" s="13" customFormat="1">
      <c r="B296" s="167"/>
      <c r="D296" s="158" t="s">
        <v>208</v>
      </c>
      <c r="E296" s="168" t="s">
        <v>1</v>
      </c>
      <c r="F296" s="169" t="s">
        <v>465</v>
      </c>
      <c r="H296" s="170">
        <v>2</v>
      </c>
      <c r="I296" s="171"/>
      <c r="L296" s="167"/>
      <c r="M296" s="172"/>
      <c r="N296" s="173"/>
      <c r="O296" s="173"/>
      <c r="P296" s="173"/>
      <c r="Q296" s="173"/>
      <c r="R296" s="173"/>
      <c r="S296" s="173"/>
      <c r="T296" s="174"/>
      <c r="AT296" s="168" t="s">
        <v>208</v>
      </c>
      <c r="AU296" s="168" t="s">
        <v>87</v>
      </c>
      <c r="AV296" s="13" t="s">
        <v>87</v>
      </c>
      <c r="AW296" s="13" t="s">
        <v>32</v>
      </c>
      <c r="AX296" s="13" t="s">
        <v>77</v>
      </c>
      <c r="AY296" s="168" t="s">
        <v>126</v>
      </c>
    </row>
    <row r="297" spans="1:65" s="13" customFormat="1">
      <c r="B297" s="167"/>
      <c r="D297" s="158" t="s">
        <v>208</v>
      </c>
      <c r="E297" s="168" t="s">
        <v>1</v>
      </c>
      <c r="F297" s="169" t="s">
        <v>466</v>
      </c>
      <c r="H297" s="170">
        <v>2</v>
      </c>
      <c r="I297" s="171"/>
      <c r="L297" s="167"/>
      <c r="M297" s="172"/>
      <c r="N297" s="173"/>
      <c r="O297" s="173"/>
      <c r="P297" s="173"/>
      <c r="Q297" s="173"/>
      <c r="R297" s="173"/>
      <c r="S297" s="173"/>
      <c r="T297" s="174"/>
      <c r="AT297" s="168" t="s">
        <v>208</v>
      </c>
      <c r="AU297" s="168" t="s">
        <v>87</v>
      </c>
      <c r="AV297" s="13" t="s">
        <v>87</v>
      </c>
      <c r="AW297" s="13" t="s">
        <v>32</v>
      </c>
      <c r="AX297" s="13" t="s">
        <v>77</v>
      </c>
      <c r="AY297" s="168" t="s">
        <v>126</v>
      </c>
    </row>
    <row r="298" spans="1:65" s="13" customFormat="1">
      <c r="B298" s="167"/>
      <c r="D298" s="158" t="s">
        <v>208</v>
      </c>
      <c r="E298" s="168" t="s">
        <v>1</v>
      </c>
      <c r="F298" s="169" t="s">
        <v>467</v>
      </c>
      <c r="H298" s="170">
        <v>2</v>
      </c>
      <c r="I298" s="171"/>
      <c r="L298" s="167"/>
      <c r="M298" s="172"/>
      <c r="N298" s="173"/>
      <c r="O298" s="173"/>
      <c r="P298" s="173"/>
      <c r="Q298" s="173"/>
      <c r="R298" s="173"/>
      <c r="S298" s="173"/>
      <c r="T298" s="174"/>
      <c r="AT298" s="168" t="s">
        <v>208</v>
      </c>
      <c r="AU298" s="168" t="s">
        <v>87</v>
      </c>
      <c r="AV298" s="13" t="s">
        <v>87</v>
      </c>
      <c r="AW298" s="13" t="s">
        <v>32</v>
      </c>
      <c r="AX298" s="13" t="s">
        <v>77</v>
      </c>
      <c r="AY298" s="168" t="s">
        <v>126</v>
      </c>
    </row>
    <row r="299" spans="1:65" s="15" customFormat="1">
      <c r="B299" s="182"/>
      <c r="D299" s="158" t="s">
        <v>208</v>
      </c>
      <c r="E299" s="183" t="s">
        <v>1</v>
      </c>
      <c r="F299" s="184" t="s">
        <v>221</v>
      </c>
      <c r="H299" s="185">
        <v>13</v>
      </c>
      <c r="I299" s="186"/>
      <c r="L299" s="182"/>
      <c r="M299" s="187"/>
      <c r="N299" s="188"/>
      <c r="O299" s="188"/>
      <c r="P299" s="188"/>
      <c r="Q299" s="188"/>
      <c r="R299" s="188"/>
      <c r="S299" s="188"/>
      <c r="T299" s="189"/>
      <c r="AT299" s="183" t="s">
        <v>208</v>
      </c>
      <c r="AU299" s="183" t="s">
        <v>87</v>
      </c>
      <c r="AV299" s="15" t="s">
        <v>146</v>
      </c>
      <c r="AW299" s="15" t="s">
        <v>32</v>
      </c>
      <c r="AX299" s="15" t="s">
        <v>85</v>
      </c>
      <c r="AY299" s="183" t="s">
        <v>126</v>
      </c>
    </row>
    <row r="300" spans="1:65" s="2" customFormat="1" ht="33" customHeight="1">
      <c r="A300" s="33"/>
      <c r="B300" s="144"/>
      <c r="C300" s="198" t="s">
        <v>468</v>
      </c>
      <c r="D300" s="198" t="s">
        <v>405</v>
      </c>
      <c r="E300" s="199" t="s">
        <v>469</v>
      </c>
      <c r="F300" s="200" t="s">
        <v>470</v>
      </c>
      <c r="G300" s="201" t="s">
        <v>212</v>
      </c>
      <c r="H300" s="202">
        <v>13</v>
      </c>
      <c r="I300" s="203"/>
      <c r="J300" s="204">
        <f>ROUND(I300*H300,2)</f>
        <v>0</v>
      </c>
      <c r="K300" s="200" t="s">
        <v>1</v>
      </c>
      <c r="L300" s="205"/>
      <c r="M300" s="206" t="s">
        <v>1</v>
      </c>
      <c r="N300" s="207" t="s">
        <v>42</v>
      </c>
      <c r="O300" s="59"/>
      <c r="P300" s="154">
        <f>O300*H300</f>
        <v>0</v>
      </c>
      <c r="Q300" s="154">
        <v>1.2E-2</v>
      </c>
      <c r="R300" s="154">
        <f>Q300*H300</f>
        <v>0.156</v>
      </c>
      <c r="S300" s="154">
        <v>0</v>
      </c>
      <c r="T300" s="155">
        <f>S300*H300</f>
        <v>0</v>
      </c>
      <c r="U300" s="33"/>
      <c r="V300" s="33"/>
      <c r="W300" s="33"/>
      <c r="X300" s="33"/>
      <c r="Y300" s="33"/>
      <c r="Z300" s="33"/>
      <c r="AA300" s="33"/>
      <c r="AB300" s="33"/>
      <c r="AC300" s="33"/>
      <c r="AD300" s="33"/>
      <c r="AE300" s="33"/>
      <c r="AR300" s="156" t="s">
        <v>245</v>
      </c>
      <c r="AT300" s="156" t="s">
        <v>405</v>
      </c>
      <c r="AU300" s="156" t="s">
        <v>87</v>
      </c>
      <c r="AY300" s="18" t="s">
        <v>126</v>
      </c>
      <c r="BE300" s="157">
        <f>IF(N300="základní",J300,0)</f>
        <v>0</v>
      </c>
      <c r="BF300" s="157">
        <f>IF(N300="snížená",J300,0)</f>
        <v>0</v>
      </c>
      <c r="BG300" s="157">
        <f>IF(N300="zákl. přenesená",J300,0)</f>
        <v>0</v>
      </c>
      <c r="BH300" s="157">
        <f>IF(N300="sníž. přenesená",J300,0)</f>
        <v>0</v>
      </c>
      <c r="BI300" s="157">
        <f>IF(N300="nulová",J300,0)</f>
        <v>0</v>
      </c>
      <c r="BJ300" s="18" t="s">
        <v>85</v>
      </c>
      <c r="BK300" s="157">
        <f>ROUND(I300*H300,2)</f>
        <v>0</v>
      </c>
      <c r="BL300" s="18" t="s">
        <v>146</v>
      </c>
      <c r="BM300" s="156" t="s">
        <v>471</v>
      </c>
    </row>
    <row r="301" spans="1:65" s="2" customFormat="1" ht="24.2" customHeight="1">
      <c r="A301" s="33"/>
      <c r="B301" s="144"/>
      <c r="C301" s="145" t="s">
        <v>472</v>
      </c>
      <c r="D301" s="145" t="s">
        <v>129</v>
      </c>
      <c r="E301" s="146" t="s">
        <v>473</v>
      </c>
      <c r="F301" s="147" t="s">
        <v>474</v>
      </c>
      <c r="G301" s="148" t="s">
        <v>212</v>
      </c>
      <c r="H301" s="149">
        <v>6</v>
      </c>
      <c r="I301" s="150"/>
      <c r="J301" s="151">
        <f>ROUND(I301*H301,2)</f>
        <v>0</v>
      </c>
      <c r="K301" s="147" t="s">
        <v>133</v>
      </c>
      <c r="L301" s="34"/>
      <c r="M301" s="152" t="s">
        <v>1</v>
      </c>
      <c r="N301" s="153" t="s">
        <v>42</v>
      </c>
      <c r="O301" s="59"/>
      <c r="P301" s="154">
        <f>O301*H301</f>
        <v>0</v>
      </c>
      <c r="Q301" s="154">
        <v>7.4859999999999996E-2</v>
      </c>
      <c r="R301" s="154">
        <f>Q301*H301</f>
        <v>0.44916</v>
      </c>
      <c r="S301" s="154">
        <v>0</v>
      </c>
      <c r="T301" s="155">
        <f>S301*H301</f>
        <v>0</v>
      </c>
      <c r="U301" s="33"/>
      <c r="V301" s="33"/>
      <c r="W301" s="33"/>
      <c r="X301" s="33"/>
      <c r="Y301" s="33"/>
      <c r="Z301" s="33"/>
      <c r="AA301" s="33"/>
      <c r="AB301" s="33"/>
      <c r="AC301" s="33"/>
      <c r="AD301" s="33"/>
      <c r="AE301" s="33"/>
      <c r="AR301" s="156" t="s">
        <v>146</v>
      </c>
      <c r="AT301" s="156" t="s">
        <v>129</v>
      </c>
      <c r="AU301" s="156" t="s">
        <v>87</v>
      </c>
      <c r="AY301" s="18" t="s">
        <v>126</v>
      </c>
      <c r="BE301" s="157">
        <f>IF(N301="základní",J301,0)</f>
        <v>0</v>
      </c>
      <c r="BF301" s="157">
        <f>IF(N301="snížená",J301,0)</f>
        <v>0</v>
      </c>
      <c r="BG301" s="157">
        <f>IF(N301="zákl. přenesená",J301,0)</f>
        <v>0</v>
      </c>
      <c r="BH301" s="157">
        <f>IF(N301="sníž. přenesená",J301,0)</f>
        <v>0</v>
      </c>
      <c r="BI301" s="157">
        <f>IF(N301="nulová",J301,0)</f>
        <v>0</v>
      </c>
      <c r="BJ301" s="18" t="s">
        <v>85</v>
      </c>
      <c r="BK301" s="157">
        <f>ROUND(I301*H301,2)</f>
        <v>0</v>
      </c>
      <c r="BL301" s="18" t="s">
        <v>146</v>
      </c>
      <c r="BM301" s="156" t="s">
        <v>475</v>
      </c>
    </row>
    <row r="302" spans="1:65" s="13" customFormat="1">
      <c r="B302" s="167"/>
      <c r="D302" s="158" t="s">
        <v>208</v>
      </c>
      <c r="E302" s="168" t="s">
        <v>1</v>
      </c>
      <c r="F302" s="169" t="s">
        <v>476</v>
      </c>
      <c r="H302" s="170">
        <v>2</v>
      </c>
      <c r="I302" s="171"/>
      <c r="L302" s="167"/>
      <c r="M302" s="172"/>
      <c r="N302" s="173"/>
      <c r="O302" s="173"/>
      <c r="P302" s="173"/>
      <c r="Q302" s="173"/>
      <c r="R302" s="173"/>
      <c r="S302" s="173"/>
      <c r="T302" s="174"/>
      <c r="AT302" s="168" t="s">
        <v>208</v>
      </c>
      <c r="AU302" s="168" t="s">
        <v>87</v>
      </c>
      <c r="AV302" s="13" t="s">
        <v>87</v>
      </c>
      <c r="AW302" s="13" t="s">
        <v>32</v>
      </c>
      <c r="AX302" s="13" t="s">
        <v>77</v>
      </c>
      <c r="AY302" s="168" t="s">
        <v>126</v>
      </c>
    </row>
    <row r="303" spans="1:65" s="13" customFormat="1">
      <c r="B303" s="167"/>
      <c r="D303" s="158" t="s">
        <v>208</v>
      </c>
      <c r="E303" s="168" t="s">
        <v>1</v>
      </c>
      <c r="F303" s="169" t="s">
        <v>477</v>
      </c>
      <c r="H303" s="170">
        <v>2</v>
      </c>
      <c r="I303" s="171"/>
      <c r="L303" s="167"/>
      <c r="M303" s="172"/>
      <c r="N303" s="173"/>
      <c r="O303" s="173"/>
      <c r="P303" s="173"/>
      <c r="Q303" s="173"/>
      <c r="R303" s="173"/>
      <c r="S303" s="173"/>
      <c r="T303" s="174"/>
      <c r="AT303" s="168" t="s">
        <v>208</v>
      </c>
      <c r="AU303" s="168" t="s">
        <v>87</v>
      </c>
      <c r="AV303" s="13" t="s">
        <v>87</v>
      </c>
      <c r="AW303" s="13" t="s">
        <v>32</v>
      </c>
      <c r="AX303" s="13" t="s">
        <v>77</v>
      </c>
      <c r="AY303" s="168" t="s">
        <v>126</v>
      </c>
    </row>
    <row r="304" spans="1:65" s="13" customFormat="1">
      <c r="B304" s="167"/>
      <c r="D304" s="158" t="s">
        <v>208</v>
      </c>
      <c r="E304" s="168" t="s">
        <v>1</v>
      </c>
      <c r="F304" s="169" t="s">
        <v>478</v>
      </c>
      <c r="H304" s="170">
        <v>2</v>
      </c>
      <c r="I304" s="171"/>
      <c r="L304" s="167"/>
      <c r="M304" s="172"/>
      <c r="N304" s="173"/>
      <c r="O304" s="173"/>
      <c r="P304" s="173"/>
      <c r="Q304" s="173"/>
      <c r="R304" s="173"/>
      <c r="S304" s="173"/>
      <c r="T304" s="174"/>
      <c r="AT304" s="168" t="s">
        <v>208</v>
      </c>
      <c r="AU304" s="168" t="s">
        <v>87</v>
      </c>
      <c r="AV304" s="13" t="s">
        <v>87</v>
      </c>
      <c r="AW304" s="13" t="s">
        <v>32</v>
      </c>
      <c r="AX304" s="13" t="s">
        <v>77</v>
      </c>
      <c r="AY304" s="168" t="s">
        <v>126</v>
      </c>
    </row>
    <row r="305" spans="1:65" s="15" customFormat="1">
      <c r="B305" s="182"/>
      <c r="D305" s="158" t="s">
        <v>208</v>
      </c>
      <c r="E305" s="183" t="s">
        <v>1</v>
      </c>
      <c r="F305" s="184" t="s">
        <v>221</v>
      </c>
      <c r="H305" s="185">
        <v>6</v>
      </c>
      <c r="I305" s="186"/>
      <c r="L305" s="182"/>
      <c r="M305" s="187"/>
      <c r="N305" s="188"/>
      <c r="O305" s="188"/>
      <c r="P305" s="188"/>
      <c r="Q305" s="188"/>
      <c r="R305" s="188"/>
      <c r="S305" s="188"/>
      <c r="T305" s="189"/>
      <c r="AT305" s="183" t="s">
        <v>208</v>
      </c>
      <c r="AU305" s="183" t="s">
        <v>87</v>
      </c>
      <c r="AV305" s="15" t="s">
        <v>146</v>
      </c>
      <c r="AW305" s="15" t="s">
        <v>32</v>
      </c>
      <c r="AX305" s="15" t="s">
        <v>85</v>
      </c>
      <c r="AY305" s="183" t="s">
        <v>126</v>
      </c>
    </row>
    <row r="306" spans="1:65" s="2" customFormat="1" ht="24.2" customHeight="1">
      <c r="A306" s="33"/>
      <c r="B306" s="144"/>
      <c r="C306" s="198" t="s">
        <v>479</v>
      </c>
      <c r="D306" s="198" t="s">
        <v>405</v>
      </c>
      <c r="E306" s="199" t="s">
        <v>480</v>
      </c>
      <c r="F306" s="200" t="s">
        <v>481</v>
      </c>
      <c r="G306" s="201" t="s">
        <v>212</v>
      </c>
      <c r="H306" s="202">
        <v>4</v>
      </c>
      <c r="I306" s="203"/>
      <c r="J306" s="204">
        <f>ROUND(I306*H306,2)</f>
        <v>0</v>
      </c>
      <c r="K306" s="200" t="s">
        <v>1</v>
      </c>
      <c r="L306" s="205"/>
      <c r="M306" s="206" t="s">
        <v>1</v>
      </c>
      <c r="N306" s="207" t="s">
        <v>42</v>
      </c>
      <c r="O306" s="59"/>
      <c r="P306" s="154">
        <f>O306*H306</f>
        <v>0</v>
      </c>
      <c r="Q306" s="154">
        <v>1.2500000000000001E-2</v>
      </c>
      <c r="R306" s="154">
        <f>Q306*H306</f>
        <v>0.05</v>
      </c>
      <c r="S306" s="154">
        <v>0</v>
      </c>
      <c r="T306" s="155">
        <f>S306*H306</f>
        <v>0</v>
      </c>
      <c r="U306" s="33"/>
      <c r="V306" s="33"/>
      <c r="W306" s="33"/>
      <c r="X306" s="33"/>
      <c r="Y306" s="33"/>
      <c r="Z306" s="33"/>
      <c r="AA306" s="33"/>
      <c r="AB306" s="33"/>
      <c r="AC306" s="33"/>
      <c r="AD306" s="33"/>
      <c r="AE306" s="33"/>
      <c r="AR306" s="156" t="s">
        <v>245</v>
      </c>
      <c r="AT306" s="156" t="s">
        <v>405</v>
      </c>
      <c r="AU306" s="156" t="s">
        <v>87</v>
      </c>
      <c r="AY306" s="18" t="s">
        <v>126</v>
      </c>
      <c r="BE306" s="157">
        <f>IF(N306="základní",J306,0)</f>
        <v>0</v>
      </c>
      <c r="BF306" s="157">
        <f>IF(N306="snížená",J306,0)</f>
        <v>0</v>
      </c>
      <c r="BG306" s="157">
        <f>IF(N306="zákl. přenesená",J306,0)</f>
        <v>0</v>
      </c>
      <c r="BH306" s="157">
        <f>IF(N306="sníž. přenesená",J306,0)</f>
        <v>0</v>
      </c>
      <c r="BI306" s="157">
        <f>IF(N306="nulová",J306,0)</f>
        <v>0</v>
      </c>
      <c r="BJ306" s="18" t="s">
        <v>85</v>
      </c>
      <c r="BK306" s="157">
        <f>ROUND(I306*H306,2)</f>
        <v>0</v>
      </c>
      <c r="BL306" s="18" t="s">
        <v>146</v>
      </c>
      <c r="BM306" s="156" t="s">
        <v>482</v>
      </c>
    </row>
    <row r="307" spans="1:65" s="2" customFormat="1" ht="24.2" customHeight="1">
      <c r="A307" s="33"/>
      <c r="B307" s="144"/>
      <c r="C307" s="198" t="s">
        <v>483</v>
      </c>
      <c r="D307" s="198" t="s">
        <v>405</v>
      </c>
      <c r="E307" s="199" t="s">
        <v>484</v>
      </c>
      <c r="F307" s="200" t="s">
        <v>485</v>
      </c>
      <c r="G307" s="201" t="s">
        <v>212</v>
      </c>
      <c r="H307" s="202">
        <v>2</v>
      </c>
      <c r="I307" s="203"/>
      <c r="J307" s="204">
        <f>ROUND(I307*H307,2)</f>
        <v>0</v>
      </c>
      <c r="K307" s="200" t="s">
        <v>1</v>
      </c>
      <c r="L307" s="205"/>
      <c r="M307" s="206" t="s">
        <v>1</v>
      </c>
      <c r="N307" s="207" t="s">
        <v>42</v>
      </c>
      <c r="O307" s="59"/>
      <c r="P307" s="154">
        <f>O307*H307</f>
        <v>0</v>
      </c>
      <c r="Q307" s="154">
        <v>1.2500000000000001E-2</v>
      </c>
      <c r="R307" s="154">
        <f>Q307*H307</f>
        <v>2.5000000000000001E-2</v>
      </c>
      <c r="S307" s="154">
        <v>0</v>
      </c>
      <c r="T307" s="155">
        <f>S307*H307</f>
        <v>0</v>
      </c>
      <c r="U307" s="33"/>
      <c r="V307" s="33"/>
      <c r="W307" s="33"/>
      <c r="X307" s="33"/>
      <c r="Y307" s="33"/>
      <c r="Z307" s="33"/>
      <c r="AA307" s="33"/>
      <c r="AB307" s="33"/>
      <c r="AC307" s="33"/>
      <c r="AD307" s="33"/>
      <c r="AE307" s="33"/>
      <c r="AR307" s="156" t="s">
        <v>245</v>
      </c>
      <c r="AT307" s="156" t="s">
        <v>405</v>
      </c>
      <c r="AU307" s="156" t="s">
        <v>87</v>
      </c>
      <c r="AY307" s="18" t="s">
        <v>126</v>
      </c>
      <c r="BE307" s="157">
        <f>IF(N307="základní",J307,0)</f>
        <v>0</v>
      </c>
      <c r="BF307" s="157">
        <f>IF(N307="snížená",J307,0)</f>
        <v>0</v>
      </c>
      <c r="BG307" s="157">
        <f>IF(N307="zákl. přenesená",J307,0)</f>
        <v>0</v>
      </c>
      <c r="BH307" s="157">
        <f>IF(N307="sníž. přenesená",J307,0)</f>
        <v>0</v>
      </c>
      <c r="BI307" s="157">
        <f>IF(N307="nulová",J307,0)</f>
        <v>0</v>
      </c>
      <c r="BJ307" s="18" t="s">
        <v>85</v>
      </c>
      <c r="BK307" s="157">
        <f>ROUND(I307*H307,2)</f>
        <v>0</v>
      </c>
      <c r="BL307" s="18" t="s">
        <v>146</v>
      </c>
      <c r="BM307" s="156" t="s">
        <v>486</v>
      </c>
    </row>
    <row r="308" spans="1:65" s="2" customFormat="1" ht="24.2" customHeight="1">
      <c r="A308" s="33"/>
      <c r="B308" s="144"/>
      <c r="C308" s="145" t="s">
        <v>487</v>
      </c>
      <c r="D308" s="145" t="s">
        <v>129</v>
      </c>
      <c r="E308" s="146" t="s">
        <v>488</v>
      </c>
      <c r="F308" s="147" t="s">
        <v>489</v>
      </c>
      <c r="G308" s="148" t="s">
        <v>212</v>
      </c>
      <c r="H308" s="149">
        <v>1</v>
      </c>
      <c r="I308" s="150"/>
      <c r="J308" s="151">
        <f>ROUND(I308*H308,2)</f>
        <v>0</v>
      </c>
      <c r="K308" s="147" t="s">
        <v>133</v>
      </c>
      <c r="L308" s="34"/>
      <c r="M308" s="152" t="s">
        <v>1</v>
      </c>
      <c r="N308" s="153" t="s">
        <v>42</v>
      </c>
      <c r="O308" s="59"/>
      <c r="P308" s="154">
        <f>O308*H308</f>
        <v>0</v>
      </c>
      <c r="Q308" s="154">
        <v>0</v>
      </c>
      <c r="R308" s="154">
        <f>Q308*H308</f>
        <v>0</v>
      </c>
      <c r="S308" s="154">
        <v>0</v>
      </c>
      <c r="T308" s="155">
        <f>S308*H308</f>
        <v>0</v>
      </c>
      <c r="U308" s="33"/>
      <c r="V308" s="33"/>
      <c r="W308" s="33"/>
      <c r="X308" s="33"/>
      <c r="Y308" s="33"/>
      <c r="Z308" s="33"/>
      <c r="AA308" s="33"/>
      <c r="AB308" s="33"/>
      <c r="AC308" s="33"/>
      <c r="AD308" s="33"/>
      <c r="AE308" s="33"/>
      <c r="AR308" s="156" t="s">
        <v>146</v>
      </c>
      <c r="AT308" s="156" t="s">
        <v>129</v>
      </c>
      <c r="AU308" s="156" t="s">
        <v>87</v>
      </c>
      <c r="AY308" s="18" t="s">
        <v>126</v>
      </c>
      <c r="BE308" s="157">
        <f>IF(N308="základní",J308,0)</f>
        <v>0</v>
      </c>
      <c r="BF308" s="157">
        <f>IF(N308="snížená",J308,0)</f>
        <v>0</v>
      </c>
      <c r="BG308" s="157">
        <f>IF(N308="zákl. přenesená",J308,0)</f>
        <v>0</v>
      </c>
      <c r="BH308" s="157">
        <f>IF(N308="sníž. přenesená",J308,0)</f>
        <v>0</v>
      </c>
      <c r="BI308" s="157">
        <f>IF(N308="nulová",J308,0)</f>
        <v>0</v>
      </c>
      <c r="BJ308" s="18" t="s">
        <v>85</v>
      </c>
      <c r="BK308" s="157">
        <f>ROUND(I308*H308,2)</f>
        <v>0</v>
      </c>
      <c r="BL308" s="18" t="s">
        <v>146</v>
      </c>
      <c r="BM308" s="156" t="s">
        <v>490</v>
      </c>
    </row>
    <row r="309" spans="1:65" s="13" customFormat="1">
      <c r="B309" s="167"/>
      <c r="D309" s="158" t="s">
        <v>208</v>
      </c>
      <c r="E309" s="168" t="s">
        <v>1</v>
      </c>
      <c r="F309" s="169" t="s">
        <v>491</v>
      </c>
      <c r="H309" s="170">
        <v>1</v>
      </c>
      <c r="I309" s="171"/>
      <c r="L309" s="167"/>
      <c r="M309" s="172"/>
      <c r="N309" s="173"/>
      <c r="O309" s="173"/>
      <c r="P309" s="173"/>
      <c r="Q309" s="173"/>
      <c r="R309" s="173"/>
      <c r="S309" s="173"/>
      <c r="T309" s="174"/>
      <c r="AT309" s="168" t="s">
        <v>208</v>
      </c>
      <c r="AU309" s="168" t="s">
        <v>87</v>
      </c>
      <c r="AV309" s="13" t="s">
        <v>87</v>
      </c>
      <c r="AW309" s="13" t="s">
        <v>32</v>
      </c>
      <c r="AX309" s="13" t="s">
        <v>85</v>
      </c>
      <c r="AY309" s="168" t="s">
        <v>126</v>
      </c>
    </row>
    <row r="310" spans="1:65" s="2" customFormat="1" ht="16.5" customHeight="1">
      <c r="A310" s="33"/>
      <c r="B310" s="144"/>
      <c r="C310" s="198" t="s">
        <v>492</v>
      </c>
      <c r="D310" s="198" t="s">
        <v>405</v>
      </c>
      <c r="E310" s="199" t="s">
        <v>493</v>
      </c>
      <c r="F310" s="200" t="s">
        <v>494</v>
      </c>
      <c r="G310" s="201" t="s">
        <v>212</v>
      </c>
      <c r="H310" s="202">
        <v>1</v>
      </c>
      <c r="I310" s="203"/>
      <c r="J310" s="204">
        <f>ROUND(I310*H310,2)</f>
        <v>0</v>
      </c>
      <c r="K310" s="200" t="s">
        <v>133</v>
      </c>
      <c r="L310" s="205"/>
      <c r="M310" s="206" t="s">
        <v>1</v>
      </c>
      <c r="N310" s="207" t="s">
        <v>42</v>
      </c>
      <c r="O310" s="59"/>
      <c r="P310" s="154">
        <f>O310*H310</f>
        <v>0</v>
      </c>
      <c r="Q310" s="154">
        <v>1.4999999999999999E-4</v>
      </c>
      <c r="R310" s="154">
        <f>Q310*H310</f>
        <v>1.4999999999999999E-4</v>
      </c>
      <c r="S310" s="154">
        <v>0</v>
      </c>
      <c r="T310" s="155">
        <f>S310*H310</f>
        <v>0</v>
      </c>
      <c r="U310" s="33"/>
      <c r="V310" s="33"/>
      <c r="W310" s="33"/>
      <c r="X310" s="33"/>
      <c r="Y310" s="33"/>
      <c r="Z310" s="33"/>
      <c r="AA310" s="33"/>
      <c r="AB310" s="33"/>
      <c r="AC310" s="33"/>
      <c r="AD310" s="33"/>
      <c r="AE310" s="33"/>
      <c r="AR310" s="156" t="s">
        <v>245</v>
      </c>
      <c r="AT310" s="156" t="s">
        <v>405</v>
      </c>
      <c r="AU310" s="156" t="s">
        <v>87</v>
      </c>
      <c r="AY310" s="18" t="s">
        <v>126</v>
      </c>
      <c r="BE310" s="157">
        <f>IF(N310="základní",J310,0)</f>
        <v>0</v>
      </c>
      <c r="BF310" s="157">
        <f>IF(N310="snížená",J310,0)</f>
        <v>0</v>
      </c>
      <c r="BG310" s="157">
        <f>IF(N310="zákl. přenesená",J310,0)</f>
        <v>0</v>
      </c>
      <c r="BH310" s="157">
        <f>IF(N310="sníž. přenesená",J310,0)</f>
        <v>0</v>
      </c>
      <c r="BI310" s="157">
        <f>IF(N310="nulová",J310,0)</f>
        <v>0</v>
      </c>
      <c r="BJ310" s="18" t="s">
        <v>85</v>
      </c>
      <c r="BK310" s="157">
        <f>ROUND(I310*H310,2)</f>
        <v>0</v>
      </c>
      <c r="BL310" s="18" t="s">
        <v>146</v>
      </c>
      <c r="BM310" s="156" t="s">
        <v>495</v>
      </c>
    </row>
    <row r="311" spans="1:65" s="12" customFormat="1" ht="22.9" customHeight="1">
      <c r="B311" s="131"/>
      <c r="D311" s="132" t="s">
        <v>76</v>
      </c>
      <c r="E311" s="142" t="s">
        <v>496</v>
      </c>
      <c r="F311" s="142" t="s">
        <v>497</v>
      </c>
      <c r="I311" s="134"/>
      <c r="J311" s="143">
        <f>BK311</f>
        <v>0</v>
      </c>
      <c r="L311" s="131"/>
      <c r="M311" s="136"/>
      <c r="N311" s="137"/>
      <c r="O311" s="137"/>
      <c r="P311" s="138">
        <f>SUM(P312:P359)</f>
        <v>0</v>
      </c>
      <c r="Q311" s="137"/>
      <c r="R311" s="138">
        <f>SUM(R312:R359)</f>
        <v>30.748632999999998</v>
      </c>
      <c r="S311" s="137"/>
      <c r="T311" s="139">
        <f>SUM(T312:T359)</f>
        <v>0</v>
      </c>
      <c r="AR311" s="132" t="s">
        <v>85</v>
      </c>
      <c r="AT311" s="140" t="s">
        <v>76</v>
      </c>
      <c r="AU311" s="140" t="s">
        <v>85</v>
      </c>
      <c r="AY311" s="132" t="s">
        <v>126</v>
      </c>
      <c r="BK311" s="141">
        <f>SUM(BK312:BK359)</f>
        <v>0</v>
      </c>
    </row>
    <row r="312" spans="1:65" s="2" customFormat="1" ht="24.2" customHeight="1">
      <c r="A312" s="33"/>
      <c r="B312" s="144"/>
      <c r="C312" s="145" t="s">
        <v>498</v>
      </c>
      <c r="D312" s="145" t="s">
        <v>129</v>
      </c>
      <c r="E312" s="146" t="s">
        <v>499</v>
      </c>
      <c r="F312" s="147" t="s">
        <v>500</v>
      </c>
      <c r="G312" s="148" t="s">
        <v>287</v>
      </c>
      <c r="H312" s="149">
        <v>50</v>
      </c>
      <c r="I312" s="150"/>
      <c r="J312" s="151">
        <f>ROUND(I312*H312,2)</f>
        <v>0</v>
      </c>
      <c r="K312" s="147" t="s">
        <v>133</v>
      </c>
      <c r="L312" s="34"/>
      <c r="M312" s="152" t="s">
        <v>1</v>
      </c>
      <c r="N312" s="153" t="s">
        <v>42</v>
      </c>
      <c r="O312" s="59"/>
      <c r="P312" s="154">
        <f>O312*H312</f>
        <v>0</v>
      </c>
      <c r="Q312" s="154">
        <v>0</v>
      </c>
      <c r="R312" s="154">
        <f>Q312*H312</f>
        <v>0</v>
      </c>
      <c r="S312" s="154">
        <v>0</v>
      </c>
      <c r="T312" s="155">
        <f>S312*H312</f>
        <v>0</v>
      </c>
      <c r="U312" s="33"/>
      <c r="V312" s="33"/>
      <c r="W312" s="33"/>
      <c r="X312" s="33"/>
      <c r="Y312" s="33"/>
      <c r="Z312" s="33"/>
      <c r="AA312" s="33"/>
      <c r="AB312" s="33"/>
      <c r="AC312" s="33"/>
      <c r="AD312" s="33"/>
      <c r="AE312" s="33"/>
      <c r="AR312" s="156" t="s">
        <v>146</v>
      </c>
      <c r="AT312" s="156" t="s">
        <v>129</v>
      </c>
      <c r="AU312" s="156" t="s">
        <v>87</v>
      </c>
      <c r="AY312" s="18" t="s">
        <v>126</v>
      </c>
      <c r="BE312" s="157">
        <f>IF(N312="základní",J312,0)</f>
        <v>0</v>
      </c>
      <c r="BF312" s="157">
        <f>IF(N312="snížená",J312,0)</f>
        <v>0</v>
      </c>
      <c r="BG312" s="157">
        <f>IF(N312="zákl. přenesená",J312,0)</f>
        <v>0</v>
      </c>
      <c r="BH312" s="157">
        <f>IF(N312="sníž. přenesená",J312,0)</f>
        <v>0</v>
      </c>
      <c r="BI312" s="157">
        <f>IF(N312="nulová",J312,0)</f>
        <v>0</v>
      </c>
      <c r="BJ312" s="18" t="s">
        <v>85</v>
      </c>
      <c r="BK312" s="157">
        <f>ROUND(I312*H312,2)</f>
        <v>0</v>
      </c>
      <c r="BL312" s="18" t="s">
        <v>146</v>
      </c>
      <c r="BM312" s="156" t="s">
        <v>501</v>
      </c>
    </row>
    <row r="313" spans="1:65" s="13" customFormat="1">
      <c r="B313" s="167"/>
      <c r="D313" s="158" t="s">
        <v>208</v>
      </c>
      <c r="E313" s="168" t="s">
        <v>1</v>
      </c>
      <c r="F313" s="169" t="s">
        <v>502</v>
      </c>
      <c r="H313" s="170">
        <v>50</v>
      </c>
      <c r="I313" s="171"/>
      <c r="L313" s="167"/>
      <c r="M313" s="172"/>
      <c r="N313" s="173"/>
      <c r="O313" s="173"/>
      <c r="P313" s="173"/>
      <c r="Q313" s="173"/>
      <c r="R313" s="173"/>
      <c r="S313" s="173"/>
      <c r="T313" s="174"/>
      <c r="AT313" s="168" t="s">
        <v>208</v>
      </c>
      <c r="AU313" s="168" t="s">
        <v>87</v>
      </c>
      <c r="AV313" s="13" t="s">
        <v>87</v>
      </c>
      <c r="AW313" s="13" t="s">
        <v>32</v>
      </c>
      <c r="AX313" s="13" t="s">
        <v>85</v>
      </c>
      <c r="AY313" s="168" t="s">
        <v>126</v>
      </c>
    </row>
    <row r="314" spans="1:65" s="2" customFormat="1" ht="24.2" customHeight="1">
      <c r="A314" s="33"/>
      <c r="B314" s="144"/>
      <c r="C314" s="198" t="s">
        <v>503</v>
      </c>
      <c r="D314" s="198" t="s">
        <v>405</v>
      </c>
      <c r="E314" s="199" t="s">
        <v>504</v>
      </c>
      <c r="F314" s="200" t="s">
        <v>505</v>
      </c>
      <c r="G314" s="201" t="s">
        <v>212</v>
      </c>
      <c r="H314" s="202">
        <v>25</v>
      </c>
      <c r="I314" s="203"/>
      <c r="J314" s="204">
        <f>ROUND(I314*H314,2)</f>
        <v>0</v>
      </c>
      <c r="K314" s="200" t="s">
        <v>1</v>
      </c>
      <c r="L314" s="205"/>
      <c r="M314" s="206" t="s">
        <v>1</v>
      </c>
      <c r="N314" s="207" t="s">
        <v>42</v>
      </c>
      <c r="O314" s="59"/>
      <c r="P314" s="154">
        <f>O314*H314</f>
        <v>0</v>
      </c>
      <c r="Q314" s="154">
        <v>2.4000000000000001E-4</v>
      </c>
      <c r="R314" s="154">
        <f>Q314*H314</f>
        <v>6.0000000000000001E-3</v>
      </c>
      <c r="S314" s="154">
        <v>0</v>
      </c>
      <c r="T314" s="155">
        <f>S314*H314</f>
        <v>0</v>
      </c>
      <c r="U314" s="33"/>
      <c r="V314" s="33"/>
      <c r="W314" s="33"/>
      <c r="X314" s="33"/>
      <c r="Y314" s="33"/>
      <c r="Z314" s="33"/>
      <c r="AA314" s="33"/>
      <c r="AB314" s="33"/>
      <c r="AC314" s="33"/>
      <c r="AD314" s="33"/>
      <c r="AE314" s="33"/>
      <c r="AR314" s="156" t="s">
        <v>245</v>
      </c>
      <c r="AT314" s="156" t="s">
        <v>405</v>
      </c>
      <c r="AU314" s="156" t="s">
        <v>87</v>
      </c>
      <c r="AY314" s="18" t="s">
        <v>126</v>
      </c>
      <c r="BE314" s="157">
        <f>IF(N314="základní",J314,0)</f>
        <v>0</v>
      </c>
      <c r="BF314" s="157">
        <f>IF(N314="snížená",J314,0)</f>
        <v>0</v>
      </c>
      <c r="BG314" s="157">
        <f>IF(N314="zákl. přenesená",J314,0)</f>
        <v>0</v>
      </c>
      <c r="BH314" s="157">
        <f>IF(N314="sníž. přenesená",J314,0)</f>
        <v>0</v>
      </c>
      <c r="BI314" s="157">
        <f>IF(N314="nulová",J314,0)</f>
        <v>0</v>
      </c>
      <c r="BJ314" s="18" t="s">
        <v>85</v>
      </c>
      <c r="BK314" s="157">
        <f>ROUND(I314*H314,2)</f>
        <v>0</v>
      </c>
      <c r="BL314" s="18" t="s">
        <v>146</v>
      </c>
      <c r="BM314" s="156" t="s">
        <v>506</v>
      </c>
    </row>
    <row r="315" spans="1:65" s="2" customFormat="1" ht="24.2" customHeight="1">
      <c r="A315" s="33"/>
      <c r="B315" s="144"/>
      <c r="C315" s="145" t="s">
        <v>507</v>
      </c>
      <c r="D315" s="145" t="s">
        <v>129</v>
      </c>
      <c r="E315" s="146" t="s">
        <v>508</v>
      </c>
      <c r="F315" s="147" t="s">
        <v>509</v>
      </c>
      <c r="G315" s="148" t="s">
        <v>234</v>
      </c>
      <c r="H315" s="149">
        <v>99.6</v>
      </c>
      <c r="I315" s="150"/>
      <c r="J315" s="151">
        <f>ROUND(I315*H315,2)</f>
        <v>0</v>
      </c>
      <c r="K315" s="147" t="s">
        <v>133</v>
      </c>
      <c r="L315" s="34"/>
      <c r="M315" s="152" t="s">
        <v>1</v>
      </c>
      <c r="N315" s="153" t="s">
        <v>42</v>
      </c>
      <c r="O315" s="59"/>
      <c r="P315" s="154">
        <f>O315*H315</f>
        <v>0</v>
      </c>
      <c r="Q315" s="154">
        <v>2.9100000000000001E-2</v>
      </c>
      <c r="R315" s="154">
        <f>Q315*H315</f>
        <v>2.8983599999999998</v>
      </c>
      <c r="S315" s="154">
        <v>0</v>
      </c>
      <c r="T315" s="155">
        <f>S315*H315</f>
        <v>0</v>
      </c>
      <c r="U315" s="33"/>
      <c r="V315" s="33"/>
      <c r="W315" s="33"/>
      <c r="X315" s="33"/>
      <c r="Y315" s="33"/>
      <c r="Z315" s="33"/>
      <c r="AA315" s="33"/>
      <c r="AB315" s="33"/>
      <c r="AC315" s="33"/>
      <c r="AD315" s="33"/>
      <c r="AE315" s="33"/>
      <c r="AR315" s="156" t="s">
        <v>146</v>
      </c>
      <c r="AT315" s="156" t="s">
        <v>129</v>
      </c>
      <c r="AU315" s="156" t="s">
        <v>87</v>
      </c>
      <c r="AY315" s="18" t="s">
        <v>126</v>
      </c>
      <c r="BE315" s="157">
        <f>IF(N315="základní",J315,0)</f>
        <v>0</v>
      </c>
      <c r="BF315" s="157">
        <f>IF(N315="snížená",J315,0)</f>
        <v>0</v>
      </c>
      <c r="BG315" s="157">
        <f>IF(N315="zákl. přenesená",J315,0)</f>
        <v>0</v>
      </c>
      <c r="BH315" s="157">
        <f>IF(N315="sníž. přenesená",J315,0)</f>
        <v>0</v>
      </c>
      <c r="BI315" s="157">
        <f>IF(N315="nulová",J315,0)</f>
        <v>0</v>
      </c>
      <c r="BJ315" s="18" t="s">
        <v>85</v>
      </c>
      <c r="BK315" s="157">
        <f>ROUND(I315*H315,2)</f>
        <v>0</v>
      </c>
      <c r="BL315" s="18" t="s">
        <v>146</v>
      </c>
      <c r="BM315" s="156" t="s">
        <v>510</v>
      </c>
    </row>
    <row r="316" spans="1:65" s="13" customFormat="1">
      <c r="B316" s="167"/>
      <c r="D316" s="158" t="s">
        <v>208</v>
      </c>
      <c r="E316" s="168" t="s">
        <v>1</v>
      </c>
      <c r="F316" s="169" t="s">
        <v>511</v>
      </c>
      <c r="H316" s="170">
        <v>99.6</v>
      </c>
      <c r="I316" s="171"/>
      <c r="L316" s="167"/>
      <c r="M316" s="172"/>
      <c r="N316" s="173"/>
      <c r="O316" s="173"/>
      <c r="P316" s="173"/>
      <c r="Q316" s="173"/>
      <c r="R316" s="173"/>
      <c r="S316" s="173"/>
      <c r="T316" s="174"/>
      <c r="AT316" s="168" t="s">
        <v>208</v>
      </c>
      <c r="AU316" s="168" t="s">
        <v>87</v>
      </c>
      <c r="AV316" s="13" t="s">
        <v>87</v>
      </c>
      <c r="AW316" s="13" t="s">
        <v>32</v>
      </c>
      <c r="AX316" s="13" t="s">
        <v>77</v>
      </c>
      <c r="AY316" s="168" t="s">
        <v>126</v>
      </c>
    </row>
    <row r="317" spans="1:65" s="15" customFormat="1">
      <c r="B317" s="182"/>
      <c r="D317" s="158" t="s">
        <v>208</v>
      </c>
      <c r="E317" s="183" t="s">
        <v>1</v>
      </c>
      <c r="F317" s="184" t="s">
        <v>221</v>
      </c>
      <c r="H317" s="185">
        <v>99.6</v>
      </c>
      <c r="I317" s="186"/>
      <c r="L317" s="182"/>
      <c r="M317" s="187"/>
      <c r="N317" s="188"/>
      <c r="O317" s="188"/>
      <c r="P317" s="188"/>
      <c r="Q317" s="188"/>
      <c r="R317" s="188"/>
      <c r="S317" s="188"/>
      <c r="T317" s="189"/>
      <c r="AT317" s="183" t="s">
        <v>208</v>
      </c>
      <c r="AU317" s="183" t="s">
        <v>87</v>
      </c>
      <c r="AV317" s="15" t="s">
        <v>146</v>
      </c>
      <c r="AW317" s="15" t="s">
        <v>32</v>
      </c>
      <c r="AX317" s="15" t="s">
        <v>85</v>
      </c>
      <c r="AY317" s="183" t="s">
        <v>126</v>
      </c>
    </row>
    <row r="318" spans="1:65" s="2" customFormat="1" ht="21.75" customHeight="1">
      <c r="A318" s="33"/>
      <c r="B318" s="144"/>
      <c r="C318" s="145" t="s">
        <v>512</v>
      </c>
      <c r="D318" s="145" t="s">
        <v>129</v>
      </c>
      <c r="E318" s="146" t="s">
        <v>513</v>
      </c>
      <c r="F318" s="147" t="s">
        <v>514</v>
      </c>
      <c r="G318" s="148" t="s">
        <v>234</v>
      </c>
      <c r="H318" s="149">
        <v>21.7</v>
      </c>
      <c r="I318" s="150"/>
      <c r="J318" s="151">
        <f>ROUND(I318*H318,2)</f>
        <v>0</v>
      </c>
      <c r="K318" s="147" t="s">
        <v>133</v>
      </c>
      <c r="L318" s="34"/>
      <c r="M318" s="152" t="s">
        <v>1</v>
      </c>
      <c r="N318" s="153" t="s">
        <v>42</v>
      </c>
      <c r="O318" s="59"/>
      <c r="P318" s="154">
        <f>O318*H318</f>
        <v>0</v>
      </c>
      <c r="Q318" s="154">
        <v>0.04</v>
      </c>
      <c r="R318" s="154">
        <f>Q318*H318</f>
        <v>0.86799999999999999</v>
      </c>
      <c r="S318" s="154">
        <v>0</v>
      </c>
      <c r="T318" s="155">
        <f>S318*H318</f>
        <v>0</v>
      </c>
      <c r="U318" s="33"/>
      <c r="V318" s="33"/>
      <c r="W318" s="33"/>
      <c r="X318" s="33"/>
      <c r="Y318" s="33"/>
      <c r="Z318" s="33"/>
      <c r="AA318" s="33"/>
      <c r="AB318" s="33"/>
      <c r="AC318" s="33"/>
      <c r="AD318" s="33"/>
      <c r="AE318" s="33"/>
      <c r="AR318" s="156" t="s">
        <v>146</v>
      </c>
      <c r="AT318" s="156" t="s">
        <v>129</v>
      </c>
      <c r="AU318" s="156" t="s">
        <v>87</v>
      </c>
      <c r="AY318" s="18" t="s">
        <v>126</v>
      </c>
      <c r="BE318" s="157">
        <f>IF(N318="základní",J318,0)</f>
        <v>0</v>
      </c>
      <c r="BF318" s="157">
        <f>IF(N318="snížená",J318,0)</f>
        <v>0</v>
      </c>
      <c r="BG318" s="157">
        <f>IF(N318="zákl. přenesená",J318,0)</f>
        <v>0</v>
      </c>
      <c r="BH318" s="157">
        <f>IF(N318="sníž. přenesená",J318,0)</f>
        <v>0</v>
      </c>
      <c r="BI318" s="157">
        <f>IF(N318="nulová",J318,0)</f>
        <v>0</v>
      </c>
      <c r="BJ318" s="18" t="s">
        <v>85</v>
      </c>
      <c r="BK318" s="157">
        <f>ROUND(I318*H318,2)</f>
        <v>0</v>
      </c>
      <c r="BL318" s="18" t="s">
        <v>146</v>
      </c>
      <c r="BM318" s="156" t="s">
        <v>515</v>
      </c>
    </row>
    <row r="319" spans="1:65" s="13" customFormat="1">
      <c r="B319" s="167"/>
      <c r="D319" s="158" t="s">
        <v>208</v>
      </c>
      <c r="E319" s="168" t="s">
        <v>1</v>
      </c>
      <c r="F319" s="169" t="s">
        <v>516</v>
      </c>
      <c r="H319" s="170">
        <v>21.7</v>
      </c>
      <c r="I319" s="171"/>
      <c r="L319" s="167"/>
      <c r="M319" s="172"/>
      <c r="N319" s="173"/>
      <c r="O319" s="173"/>
      <c r="P319" s="173"/>
      <c r="Q319" s="173"/>
      <c r="R319" s="173"/>
      <c r="S319" s="173"/>
      <c r="T319" s="174"/>
      <c r="AT319" s="168" t="s">
        <v>208</v>
      </c>
      <c r="AU319" s="168" t="s">
        <v>87</v>
      </c>
      <c r="AV319" s="13" t="s">
        <v>87</v>
      </c>
      <c r="AW319" s="13" t="s">
        <v>32</v>
      </c>
      <c r="AX319" s="13" t="s">
        <v>85</v>
      </c>
      <c r="AY319" s="168" t="s">
        <v>126</v>
      </c>
    </row>
    <row r="320" spans="1:65" s="2" customFormat="1" ht="24.2" customHeight="1">
      <c r="A320" s="33"/>
      <c r="B320" s="144"/>
      <c r="C320" s="145" t="s">
        <v>517</v>
      </c>
      <c r="D320" s="145" t="s">
        <v>129</v>
      </c>
      <c r="E320" s="146" t="s">
        <v>518</v>
      </c>
      <c r="F320" s="147" t="s">
        <v>519</v>
      </c>
      <c r="G320" s="148" t="s">
        <v>234</v>
      </c>
      <c r="H320" s="149">
        <v>3155</v>
      </c>
      <c r="I320" s="150"/>
      <c r="J320" s="151">
        <f>ROUND(I320*H320,2)</f>
        <v>0</v>
      </c>
      <c r="K320" s="147" t="s">
        <v>133</v>
      </c>
      <c r="L320" s="34"/>
      <c r="M320" s="152" t="s">
        <v>1</v>
      </c>
      <c r="N320" s="153" t="s">
        <v>42</v>
      </c>
      <c r="O320" s="59"/>
      <c r="P320" s="154">
        <f>O320*H320</f>
        <v>0</v>
      </c>
      <c r="Q320" s="154">
        <v>2.5999999999999998E-4</v>
      </c>
      <c r="R320" s="154">
        <f>Q320*H320</f>
        <v>0.82029999999999992</v>
      </c>
      <c r="S320" s="154">
        <v>0</v>
      </c>
      <c r="T320" s="155">
        <f>S320*H320</f>
        <v>0</v>
      </c>
      <c r="U320" s="33"/>
      <c r="V320" s="33"/>
      <c r="W320" s="33"/>
      <c r="X320" s="33"/>
      <c r="Y320" s="33"/>
      <c r="Z320" s="33"/>
      <c r="AA320" s="33"/>
      <c r="AB320" s="33"/>
      <c r="AC320" s="33"/>
      <c r="AD320" s="33"/>
      <c r="AE320" s="33"/>
      <c r="AR320" s="156" t="s">
        <v>146</v>
      </c>
      <c r="AT320" s="156" t="s">
        <v>129</v>
      </c>
      <c r="AU320" s="156" t="s">
        <v>87</v>
      </c>
      <c r="AY320" s="18" t="s">
        <v>126</v>
      </c>
      <c r="BE320" s="157">
        <f>IF(N320="základní",J320,0)</f>
        <v>0</v>
      </c>
      <c r="BF320" s="157">
        <f>IF(N320="snížená",J320,0)</f>
        <v>0</v>
      </c>
      <c r="BG320" s="157">
        <f>IF(N320="zákl. přenesená",J320,0)</f>
        <v>0</v>
      </c>
      <c r="BH320" s="157">
        <f>IF(N320="sníž. přenesená",J320,0)</f>
        <v>0</v>
      </c>
      <c r="BI320" s="157">
        <f>IF(N320="nulová",J320,0)</f>
        <v>0</v>
      </c>
      <c r="BJ320" s="18" t="s">
        <v>85</v>
      </c>
      <c r="BK320" s="157">
        <f>ROUND(I320*H320,2)</f>
        <v>0</v>
      </c>
      <c r="BL320" s="18" t="s">
        <v>146</v>
      </c>
      <c r="BM320" s="156" t="s">
        <v>520</v>
      </c>
    </row>
    <row r="321" spans="1:65" s="13" customFormat="1">
      <c r="B321" s="167"/>
      <c r="D321" s="158" t="s">
        <v>208</v>
      </c>
      <c r="E321" s="168" t="s">
        <v>1</v>
      </c>
      <c r="F321" s="169" t="s">
        <v>521</v>
      </c>
      <c r="H321" s="170">
        <v>1620</v>
      </c>
      <c r="I321" s="171"/>
      <c r="L321" s="167"/>
      <c r="M321" s="172"/>
      <c r="N321" s="173"/>
      <c r="O321" s="173"/>
      <c r="P321" s="173"/>
      <c r="Q321" s="173"/>
      <c r="R321" s="173"/>
      <c r="S321" s="173"/>
      <c r="T321" s="174"/>
      <c r="AT321" s="168" t="s">
        <v>208</v>
      </c>
      <c r="AU321" s="168" t="s">
        <v>87</v>
      </c>
      <c r="AV321" s="13" t="s">
        <v>87</v>
      </c>
      <c r="AW321" s="13" t="s">
        <v>32</v>
      </c>
      <c r="AX321" s="13" t="s">
        <v>77</v>
      </c>
      <c r="AY321" s="168" t="s">
        <v>126</v>
      </c>
    </row>
    <row r="322" spans="1:65" s="13" customFormat="1">
      <c r="B322" s="167"/>
      <c r="D322" s="158" t="s">
        <v>208</v>
      </c>
      <c r="E322" s="168" t="s">
        <v>1</v>
      </c>
      <c r="F322" s="169" t="s">
        <v>522</v>
      </c>
      <c r="H322" s="170">
        <v>1535</v>
      </c>
      <c r="I322" s="171"/>
      <c r="L322" s="167"/>
      <c r="M322" s="172"/>
      <c r="N322" s="173"/>
      <c r="O322" s="173"/>
      <c r="P322" s="173"/>
      <c r="Q322" s="173"/>
      <c r="R322" s="173"/>
      <c r="S322" s="173"/>
      <c r="T322" s="174"/>
      <c r="AT322" s="168" t="s">
        <v>208</v>
      </c>
      <c r="AU322" s="168" t="s">
        <v>87</v>
      </c>
      <c r="AV322" s="13" t="s">
        <v>87</v>
      </c>
      <c r="AW322" s="13" t="s">
        <v>32</v>
      </c>
      <c r="AX322" s="13" t="s">
        <v>77</v>
      </c>
      <c r="AY322" s="168" t="s">
        <v>126</v>
      </c>
    </row>
    <row r="323" spans="1:65" s="15" customFormat="1">
      <c r="B323" s="182"/>
      <c r="D323" s="158" t="s">
        <v>208</v>
      </c>
      <c r="E323" s="183" t="s">
        <v>1</v>
      </c>
      <c r="F323" s="184" t="s">
        <v>221</v>
      </c>
      <c r="H323" s="185">
        <v>3155</v>
      </c>
      <c r="I323" s="186"/>
      <c r="L323" s="182"/>
      <c r="M323" s="187"/>
      <c r="N323" s="188"/>
      <c r="O323" s="188"/>
      <c r="P323" s="188"/>
      <c r="Q323" s="188"/>
      <c r="R323" s="188"/>
      <c r="S323" s="188"/>
      <c r="T323" s="189"/>
      <c r="AT323" s="183" t="s">
        <v>208</v>
      </c>
      <c r="AU323" s="183" t="s">
        <v>87</v>
      </c>
      <c r="AV323" s="15" t="s">
        <v>146</v>
      </c>
      <c r="AW323" s="15" t="s">
        <v>32</v>
      </c>
      <c r="AX323" s="15" t="s">
        <v>85</v>
      </c>
      <c r="AY323" s="183" t="s">
        <v>126</v>
      </c>
    </row>
    <row r="324" spans="1:65" s="2" customFormat="1" ht="24.2" customHeight="1">
      <c r="A324" s="33"/>
      <c r="B324" s="144"/>
      <c r="C324" s="145" t="s">
        <v>523</v>
      </c>
      <c r="D324" s="145" t="s">
        <v>129</v>
      </c>
      <c r="E324" s="146" t="s">
        <v>524</v>
      </c>
      <c r="F324" s="147" t="s">
        <v>525</v>
      </c>
      <c r="G324" s="148" t="s">
        <v>234</v>
      </c>
      <c r="H324" s="149">
        <v>1620</v>
      </c>
      <c r="I324" s="150"/>
      <c r="J324" s="151">
        <f>ROUND(I324*H324,2)</f>
        <v>0</v>
      </c>
      <c r="K324" s="147" t="s">
        <v>133</v>
      </c>
      <c r="L324" s="34"/>
      <c r="M324" s="152" t="s">
        <v>1</v>
      </c>
      <c r="N324" s="153" t="s">
        <v>42</v>
      </c>
      <c r="O324" s="59"/>
      <c r="P324" s="154">
        <f>O324*H324</f>
        <v>0</v>
      </c>
      <c r="Q324" s="154">
        <v>4.3800000000000002E-3</v>
      </c>
      <c r="R324" s="154">
        <f>Q324*H324</f>
        <v>7.0956000000000001</v>
      </c>
      <c r="S324" s="154">
        <v>0</v>
      </c>
      <c r="T324" s="155">
        <f>S324*H324</f>
        <v>0</v>
      </c>
      <c r="U324" s="33"/>
      <c r="V324" s="33"/>
      <c r="W324" s="33"/>
      <c r="X324" s="33"/>
      <c r="Y324" s="33"/>
      <c r="Z324" s="33"/>
      <c r="AA324" s="33"/>
      <c r="AB324" s="33"/>
      <c r="AC324" s="33"/>
      <c r="AD324" s="33"/>
      <c r="AE324" s="33"/>
      <c r="AR324" s="156" t="s">
        <v>146</v>
      </c>
      <c r="AT324" s="156" t="s">
        <v>129</v>
      </c>
      <c r="AU324" s="156" t="s">
        <v>87</v>
      </c>
      <c r="AY324" s="18" t="s">
        <v>126</v>
      </c>
      <c r="BE324" s="157">
        <f>IF(N324="základní",J324,0)</f>
        <v>0</v>
      </c>
      <c r="BF324" s="157">
        <f>IF(N324="snížená",J324,0)</f>
        <v>0</v>
      </c>
      <c r="BG324" s="157">
        <f>IF(N324="zákl. přenesená",J324,0)</f>
        <v>0</v>
      </c>
      <c r="BH324" s="157">
        <f>IF(N324="sníž. přenesená",J324,0)</f>
        <v>0</v>
      </c>
      <c r="BI324" s="157">
        <f>IF(N324="nulová",J324,0)</f>
        <v>0</v>
      </c>
      <c r="BJ324" s="18" t="s">
        <v>85</v>
      </c>
      <c r="BK324" s="157">
        <f>ROUND(I324*H324,2)</f>
        <v>0</v>
      </c>
      <c r="BL324" s="18" t="s">
        <v>146</v>
      </c>
      <c r="BM324" s="156" t="s">
        <v>526</v>
      </c>
    </row>
    <row r="325" spans="1:65" s="13" customFormat="1">
      <c r="B325" s="167"/>
      <c r="D325" s="158" t="s">
        <v>208</v>
      </c>
      <c r="E325" s="168" t="s">
        <v>1</v>
      </c>
      <c r="F325" s="169" t="s">
        <v>527</v>
      </c>
      <c r="H325" s="170">
        <v>112.8</v>
      </c>
      <c r="I325" s="171"/>
      <c r="L325" s="167"/>
      <c r="M325" s="172"/>
      <c r="N325" s="173"/>
      <c r="O325" s="173"/>
      <c r="P325" s="173"/>
      <c r="Q325" s="173"/>
      <c r="R325" s="173"/>
      <c r="S325" s="173"/>
      <c r="T325" s="174"/>
      <c r="AT325" s="168" t="s">
        <v>208</v>
      </c>
      <c r="AU325" s="168" t="s">
        <v>87</v>
      </c>
      <c r="AV325" s="13" t="s">
        <v>87</v>
      </c>
      <c r="AW325" s="13" t="s">
        <v>32</v>
      </c>
      <c r="AX325" s="13" t="s">
        <v>77</v>
      </c>
      <c r="AY325" s="168" t="s">
        <v>126</v>
      </c>
    </row>
    <row r="326" spans="1:65" s="13" customFormat="1">
      <c r="B326" s="167"/>
      <c r="D326" s="158" t="s">
        <v>208</v>
      </c>
      <c r="E326" s="168" t="s">
        <v>1</v>
      </c>
      <c r="F326" s="169" t="s">
        <v>528</v>
      </c>
      <c r="H326" s="170">
        <v>46.8</v>
      </c>
      <c r="I326" s="171"/>
      <c r="L326" s="167"/>
      <c r="M326" s="172"/>
      <c r="N326" s="173"/>
      <c r="O326" s="173"/>
      <c r="P326" s="173"/>
      <c r="Q326" s="173"/>
      <c r="R326" s="173"/>
      <c r="S326" s="173"/>
      <c r="T326" s="174"/>
      <c r="AT326" s="168" t="s">
        <v>208</v>
      </c>
      <c r="AU326" s="168" t="s">
        <v>87</v>
      </c>
      <c r="AV326" s="13" t="s">
        <v>87</v>
      </c>
      <c r="AW326" s="13" t="s">
        <v>32</v>
      </c>
      <c r="AX326" s="13" t="s">
        <v>77</v>
      </c>
      <c r="AY326" s="168" t="s">
        <v>126</v>
      </c>
    </row>
    <row r="327" spans="1:65" s="13" customFormat="1">
      <c r="B327" s="167"/>
      <c r="D327" s="158" t="s">
        <v>208</v>
      </c>
      <c r="E327" s="168" t="s">
        <v>1</v>
      </c>
      <c r="F327" s="169" t="s">
        <v>529</v>
      </c>
      <c r="H327" s="170">
        <v>51.4</v>
      </c>
      <c r="I327" s="171"/>
      <c r="L327" s="167"/>
      <c r="M327" s="172"/>
      <c r="N327" s="173"/>
      <c r="O327" s="173"/>
      <c r="P327" s="173"/>
      <c r="Q327" s="173"/>
      <c r="R327" s="173"/>
      <c r="S327" s="173"/>
      <c r="T327" s="174"/>
      <c r="AT327" s="168" t="s">
        <v>208</v>
      </c>
      <c r="AU327" s="168" t="s">
        <v>87</v>
      </c>
      <c r="AV327" s="13" t="s">
        <v>87</v>
      </c>
      <c r="AW327" s="13" t="s">
        <v>32</v>
      </c>
      <c r="AX327" s="13" t="s">
        <v>77</v>
      </c>
      <c r="AY327" s="168" t="s">
        <v>126</v>
      </c>
    </row>
    <row r="328" spans="1:65" s="13" customFormat="1">
      <c r="B328" s="167"/>
      <c r="D328" s="158" t="s">
        <v>208</v>
      </c>
      <c r="E328" s="168" t="s">
        <v>1</v>
      </c>
      <c r="F328" s="169" t="s">
        <v>530</v>
      </c>
      <c r="H328" s="170">
        <v>166.4</v>
      </c>
      <c r="I328" s="171"/>
      <c r="L328" s="167"/>
      <c r="M328" s="172"/>
      <c r="N328" s="173"/>
      <c r="O328" s="173"/>
      <c r="P328" s="173"/>
      <c r="Q328" s="173"/>
      <c r="R328" s="173"/>
      <c r="S328" s="173"/>
      <c r="T328" s="174"/>
      <c r="AT328" s="168" t="s">
        <v>208</v>
      </c>
      <c r="AU328" s="168" t="s">
        <v>87</v>
      </c>
      <c r="AV328" s="13" t="s">
        <v>87</v>
      </c>
      <c r="AW328" s="13" t="s">
        <v>32</v>
      </c>
      <c r="AX328" s="13" t="s">
        <v>77</v>
      </c>
      <c r="AY328" s="168" t="s">
        <v>126</v>
      </c>
    </row>
    <row r="329" spans="1:65" s="13" customFormat="1">
      <c r="B329" s="167"/>
      <c r="D329" s="158" t="s">
        <v>208</v>
      </c>
      <c r="E329" s="168" t="s">
        <v>1</v>
      </c>
      <c r="F329" s="169" t="s">
        <v>531</v>
      </c>
      <c r="H329" s="170">
        <v>279.8</v>
      </c>
      <c r="I329" s="171"/>
      <c r="L329" s="167"/>
      <c r="M329" s="172"/>
      <c r="N329" s="173"/>
      <c r="O329" s="173"/>
      <c r="P329" s="173"/>
      <c r="Q329" s="173"/>
      <c r="R329" s="173"/>
      <c r="S329" s="173"/>
      <c r="T329" s="174"/>
      <c r="AT329" s="168" t="s">
        <v>208</v>
      </c>
      <c r="AU329" s="168" t="s">
        <v>87</v>
      </c>
      <c r="AV329" s="13" t="s">
        <v>87</v>
      </c>
      <c r="AW329" s="13" t="s">
        <v>32</v>
      </c>
      <c r="AX329" s="13" t="s">
        <v>77</v>
      </c>
      <c r="AY329" s="168" t="s">
        <v>126</v>
      </c>
    </row>
    <row r="330" spans="1:65" s="13" customFormat="1">
      <c r="B330" s="167"/>
      <c r="D330" s="158" t="s">
        <v>208</v>
      </c>
      <c r="E330" s="168" t="s">
        <v>1</v>
      </c>
      <c r="F330" s="169" t="s">
        <v>532</v>
      </c>
      <c r="H330" s="170">
        <v>82</v>
      </c>
      <c r="I330" s="171"/>
      <c r="L330" s="167"/>
      <c r="M330" s="172"/>
      <c r="N330" s="173"/>
      <c r="O330" s="173"/>
      <c r="P330" s="173"/>
      <c r="Q330" s="173"/>
      <c r="R330" s="173"/>
      <c r="S330" s="173"/>
      <c r="T330" s="174"/>
      <c r="AT330" s="168" t="s">
        <v>208</v>
      </c>
      <c r="AU330" s="168" t="s">
        <v>87</v>
      </c>
      <c r="AV330" s="13" t="s">
        <v>87</v>
      </c>
      <c r="AW330" s="13" t="s">
        <v>32</v>
      </c>
      <c r="AX330" s="13" t="s">
        <v>77</v>
      </c>
      <c r="AY330" s="168" t="s">
        <v>126</v>
      </c>
    </row>
    <row r="331" spans="1:65" s="13" customFormat="1">
      <c r="B331" s="167"/>
      <c r="D331" s="158" t="s">
        <v>208</v>
      </c>
      <c r="E331" s="168" t="s">
        <v>1</v>
      </c>
      <c r="F331" s="169" t="s">
        <v>533</v>
      </c>
      <c r="H331" s="170">
        <v>217.4</v>
      </c>
      <c r="I331" s="171"/>
      <c r="L331" s="167"/>
      <c r="M331" s="172"/>
      <c r="N331" s="173"/>
      <c r="O331" s="173"/>
      <c r="P331" s="173"/>
      <c r="Q331" s="173"/>
      <c r="R331" s="173"/>
      <c r="S331" s="173"/>
      <c r="T331" s="174"/>
      <c r="AT331" s="168" t="s">
        <v>208</v>
      </c>
      <c r="AU331" s="168" t="s">
        <v>87</v>
      </c>
      <c r="AV331" s="13" t="s">
        <v>87</v>
      </c>
      <c r="AW331" s="13" t="s">
        <v>32</v>
      </c>
      <c r="AX331" s="13" t="s">
        <v>77</v>
      </c>
      <c r="AY331" s="168" t="s">
        <v>126</v>
      </c>
    </row>
    <row r="332" spans="1:65" s="13" customFormat="1">
      <c r="B332" s="167"/>
      <c r="D332" s="158" t="s">
        <v>208</v>
      </c>
      <c r="E332" s="168" t="s">
        <v>1</v>
      </c>
      <c r="F332" s="169" t="s">
        <v>534</v>
      </c>
      <c r="H332" s="170">
        <v>487</v>
      </c>
      <c r="I332" s="171"/>
      <c r="L332" s="167"/>
      <c r="M332" s="172"/>
      <c r="N332" s="173"/>
      <c r="O332" s="173"/>
      <c r="P332" s="173"/>
      <c r="Q332" s="173"/>
      <c r="R332" s="173"/>
      <c r="S332" s="173"/>
      <c r="T332" s="174"/>
      <c r="AT332" s="168" t="s">
        <v>208</v>
      </c>
      <c r="AU332" s="168" t="s">
        <v>87</v>
      </c>
      <c r="AV332" s="13" t="s">
        <v>87</v>
      </c>
      <c r="AW332" s="13" t="s">
        <v>32</v>
      </c>
      <c r="AX332" s="13" t="s">
        <v>77</v>
      </c>
      <c r="AY332" s="168" t="s">
        <v>126</v>
      </c>
    </row>
    <row r="333" spans="1:65" s="13" customFormat="1">
      <c r="B333" s="167"/>
      <c r="D333" s="158" t="s">
        <v>208</v>
      </c>
      <c r="E333" s="168" t="s">
        <v>1</v>
      </c>
      <c r="F333" s="169" t="s">
        <v>535</v>
      </c>
      <c r="H333" s="170">
        <v>77.5</v>
      </c>
      <c r="I333" s="171"/>
      <c r="L333" s="167"/>
      <c r="M333" s="172"/>
      <c r="N333" s="173"/>
      <c r="O333" s="173"/>
      <c r="P333" s="173"/>
      <c r="Q333" s="173"/>
      <c r="R333" s="173"/>
      <c r="S333" s="173"/>
      <c r="T333" s="174"/>
      <c r="AT333" s="168" t="s">
        <v>208</v>
      </c>
      <c r="AU333" s="168" t="s">
        <v>87</v>
      </c>
      <c r="AV333" s="13" t="s">
        <v>87</v>
      </c>
      <c r="AW333" s="13" t="s">
        <v>32</v>
      </c>
      <c r="AX333" s="13" t="s">
        <v>77</v>
      </c>
      <c r="AY333" s="168" t="s">
        <v>126</v>
      </c>
    </row>
    <row r="334" spans="1:65" s="13" customFormat="1">
      <c r="B334" s="167"/>
      <c r="D334" s="158" t="s">
        <v>208</v>
      </c>
      <c r="E334" s="168" t="s">
        <v>1</v>
      </c>
      <c r="F334" s="169" t="s">
        <v>536</v>
      </c>
      <c r="H334" s="170">
        <v>48.7</v>
      </c>
      <c r="I334" s="171"/>
      <c r="L334" s="167"/>
      <c r="M334" s="172"/>
      <c r="N334" s="173"/>
      <c r="O334" s="173"/>
      <c r="P334" s="173"/>
      <c r="Q334" s="173"/>
      <c r="R334" s="173"/>
      <c r="S334" s="173"/>
      <c r="T334" s="174"/>
      <c r="AT334" s="168" t="s">
        <v>208</v>
      </c>
      <c r="AU334" s="168" t="s">
        <v>87</v>
      </c>
      <c r="AV334" s="13" t="s">
        <v>87</v>
      </c>
      <c r="AW334" s="13" t="s">
        <v>32</v>
      </c>
      <c r="AX334" s="13" t="s">
        <v>77</v>
      </c>
      <c r="AY334" s="168" t="s">
        <v>126</v>
      </c>
    </row>
    <row r="335" spans="1:65" s="13" customFormat="1">
      <c r="B335" s="167"/>
      <c r="D335" s="158" t="s">
        <v>208</v>
      </c>
      <c r="E335" s="168" t="s">
        <v>1</v>
      </c>
      <c r="F335" s="169" t="s">
        <v>537</v>
      </c>
      <c r="H335" s="170">
        <v>50.2</v>
      </c>
      <c r="I335" s="171"/>
      <c r="L335" s="167"/>
      <c r="M335" s="172"/>
      <c r="N335" s="173"/>
      <c r="O335" s="173"/>
      <c r="P335" s="173"/>
      <c r="Q335" s="173"/>
      <c r="R335" s="173"/>
      <c r="S335" s="173"/>
      <c r="T335" s="174"/>
      <c r="AT335" s="168" t="s">
        <v>208</v>
      </c>
      <c r="AU335" s="168" t="s">
        <v>87</v>
      </c>
      <c r="AV335" s="13" t="s">
        <v>87</v>
      </c>
      <c r="AW335" s="13" t="s">
        <v>32</v>
      </c>
      <c r="AX335" s="13" t="s">
        <v>77</v>
      </c>
      <c r="AY335" s="168" t="s">
        <v>126</v>
      </c>
    </row>
    <row r="336" spans="1:65" s="15" customFormat="1">
      <c r="B336" s="182"/>
      <c r="D336" s="158" t="s">
        <v>208</v>
      </c>
      <c r="E336" s="183" t="s">
        <v>1</v>
      </c>
      <c r="F336" s="184" t="s">
        <v>221</v>
      </c>
      <c r="H336" s="185">
        <v>1620</v>
      </c>
      <c r="I336" s="186"/>
      <c r="L336" s="182"/>
      <c r="M336" s="187"/>
      <c r="N336" s="188"/>
      <c r="O336" s="188"/>
      <c r="P336" s="188"/>
      <c r="Q336" s="188"/>
      <c r="R336" s="188"/>
      <c r="S336" s="188"/>
      <c r="T336" s="189"/>
      <c r="AT336" s="183" t="s">
        <v>208</v>
      </c>
      <c r="AU336" s="183" t="s">
        <v>87</v>
      </c>
      <c r="AV336" s="15" t="s">
        <v>146</v>
      </c>
      <c r="AW336" s="15" t="s">
        <v>32</v>
      </c>
      <c r="AX336" s="15" t="s">
        <v>85</v>
      </c>
      <c r="AY336" s="183" t="s">
        <v>126</v>
      </c>
    </row>
    <row r="337" spans="1:65" s="2" customFormat="1" ht="37.9" customHeight="1">
      <c r="A337" s="33"/>
      <c r="B337" s="144"/>
      <c r="C337" s="145" t="s">
        <v>538</v>
      </c>
      <c r="D337" s="145" t="s">
        <v>129</v>
      </c>
      <c r="E337" s="146" t="s">
        <v>539</v>
      </c>
      <c r="F337" s="147" t="s">
        <v>540</v>
      </c>
      <c r="G337" s="148" t="s">
        <v>234</v>
      </c>
      <c r="H337" s="149">
        <v>1535</v>
      </c>
      <c r="I337" s="150"/>
      <c r="J337" s="151">
        <f>ROUND(I337*H337,2)</f>
        <v>0</v>
      </c>
      <c r="K337" s="147" t="s">
        <v>1</v>
      </c>
      <c r="L337" s="34"/>
      <c r="M337" s="152" t="s">
        <v>1</v>
      </c>
      <c r="N337" s="153" t="s">
        <v>42</v>
      </c>
      <c r="O337" s="59"/>
      <c r="P337" s="154">
        <f>O337*H337</f>
        <v>0</v>
      </c>
      <c r="Q337" s="154">
        <v>8.0000000000000007E-5</v>
      </c>
      <c r="R337" s="154">
        <f>Q337*H337</f>
        <v>0.12280000000000001</v>
      </c>
      <c r="S337" s="154">
        <v>0</v>
      </c>
      <c r="T337" s="155">
        <f>S337*H337</f>
        <v>0</v>
      </c>
      <c r="U337" s="33"/>
      <c r="V337" s="33"/>
      <c r="W337" s="33"/>
      <c r="X337" s="33"/>
      <c r="Y337" s="33"/>
      <c r="Z337" s="33"/>
      <c r="AA337" s="33"/>
      <c r="AB337" s="33"/>
      <c r="AC337" s="33"/>
      <c r="AD337" s="33"/>
      <c r="AE337" s="33"/>
      <c r="AR337" s="156" t="s">
        <v>146</v>
      </c>
      <c r="AT337" s="156" t="s">
        <v>129</v>
      </c>
      <c r="AU337" s="156" t="s">
        <v>87</v>
      </c>
      <c r="AY337" s="18" t="s">
        <v>126</v>
      </c>
      <c r="BE337" s="157">
        <f>IF(N337="základní",J337,0)</f>
        <v>0</v>
      </c>
      <c r="BF337" s="157">
        <f>IF(N337="snížená",J337,0)</f>
        <v>0</v>
      </c>
      <c r="BG337" s="157">
        <f>IF(N337="zákl. přenesená",J337,0)</f>
        <v>0</v>
      </c>
      <c r="BH337" s="157">
        <f>IF(N337="sníž. přenesená",J337,0)</f>
        <v>0</v>
      </c>
      <c r="BI337" s="157">
        <f>IF(N337="nulová",J337,0)</f>
        <v>0</v>
      </c>
      <c r="BJ337" s="18" t="s">
        <v>85</v>
      </c>
      <c r="BK337" s="157">
        <f>ROUND(I337*H337,2)</f>
        <v>0</v>
      </c>
      <c r="BL337" s="18" t="s">
        <v>146</v>
      </c>
      <c r="BM337" s="156" t="s">
        <v>541</v>
      </c>
    </row>
    <row r="338" spans="1:65" s="13" customFormat="1">
      <c r="B338" s="167"/>
      <c r="D338" s="158" t="s">
        <v>208</v>
      </c>
      <c r="E338" s="168" t="s">
        <v>1</v>
      </c>
      <c r="F338" s="169" t="s">
        <v>542</v>
      </c>
      <c r="H338" s="170">
        <v>1620</v>
      </c>
      <c r="I338" s="171"/>
      <c r="L338" s="167"/>
      <c r="M338" s="172"/>
      <c r="N338" s="173"/>
      <c r="O338" s="173"/>
      <c r="P338" s="173"/>
      <c r="Q338" s="173"/>
      <c r="R338" s="173"/>
      <c r="S338" s="173"/>
      <c r="T338" s="174"/>
      <c r="AT338" s="168" t="s">
        <v>208</v>
      </c>
      <c r="AU338" s="168" t="s">
        <v>87</v>
      </c>
      <c r="AV338" s="13" t="s">
        <v>87</v>
      </c>
      <c r="AW338" s="13" t="s">
        <v>32</v>
      </c>
      <c r="AX338" s="13" t="s">
        <v>77</v>
      </c>
      <c r="AY338" s="168" t="s">
        <v>126</v>
      </c>
    </row>
    <row r="339" spans="1:65" s="13" customFormat="1">
      <c r="B339" s="167"/>
      <c r="D339" s="158" t="s">
        <v>208</v>
      </c>
      <c r="E339" s="168" t="s">
        <v>1</v>
      </c>
      <c r="F339" s="169" t="s">
        <v>543</v>
      </c>
      <c r="H339" s="170">
        <v>-85</v>
      </c>
      <c r="I339" s="171"/>
      <c r="L339" s="167"/>
      <c r="M339" s="172"/>
      <c r="N339" s="173"/>
      <c r="O339" s="173"/>
      <c r="P339" s="173"/>
      <c r="Q339" s="173"/>
      <c r="R339" s="173"/>
      <c r="S339" s="173"/>
      <c r="T339" s="174"/>
      <c r="AT339" s="168" t="s">
        <v>208</v>
      </c>
      <c r="AU339" s="168" t="s">
        <v>87</v>
      </c>
      <c r="AV339" s="13" t="s">
        <v>87</v>
      </c>
      <c r="AW339" s="13" t="s">
        <v>32</v>
      </c>
      <c r="AX339" s="13" t="s">
        <v>77</v>
      </c>
      <c r="AY339" s="168" t="s">
        <v>126</v>
      </c>
    </row>
    <row r="340" spans="1:65" s="15" customFormat="1">
      <c r="B340" s="182"/>
      <c r="D340" s="158" t="s">
        <v>208</v>
      </c>
      <c r="E340" s="183" t="s">
        <v>1</v>
      </c>
      <c r="F340" s="184" t="s">
        <v>221</v>
      </c>
      <c r="H340" s="185">
        <v>1535</v>
      </c>
      <c r="I340" s="186"/>
      <c r="L340" s="182"/>
      <c r="M340" s="187"/>
      <c r="N340" s="188"/>
      <c r="O340" s="188"/>
      <c r="P340" s="188"/>
      <c r="Q340" s="188"/>
      <c r="R340" s="188"/>
      <c r="S340" s="188"/>
      <c r="T340" s="189"/>
      <c r="AT340" s="183" t="s">
        <v>208</v>
      </c>
      <c r="AU340" s="183" t="s">
        <v>87</v>
      </c>
      <c r="AV340" s="15" t="s">
        <v>146</v>
      </c>
      <c r="AW340" s="15" t="s">
        <v>32</v>
      </c>
      <c r="AX340" s="15" t="s">
        <v>85</v>
      </c>
      <c r="AY340" s="183" t="s">
        <v>126</v>
      </c>
    </row>
    <row r="341" spans="1:65" s="2" customFormat="1" ht="24.2" customHeight="1">
      <c r="A341" s="33"/>
      <c r="B341" s="144"/>
      <c r="C341" s="145" t="s">
        <v>496</v>
      </c>
      <c r="D341" s="145" t="s">
        <v>129</v>
      </c>
      <c r="E341" s="146" t="s">
        <v>544</v>
      </c>
      <c r="F341" s="147" t="s">
        <v>545</v>
      </c>
      <c r="G341" s="148" t="s">
        <v>234</v>
      </c>
      <c r="H341" s="149">
        <v>1535</v>
      </c>
      <c r="I341" s="150"/>
      <c r="J341" s="151">
        <f>ROUND(I341*H341,2)</f>
        <v>0</v>
      </c>
      <c r="K341" s="147" t="s">
        <v>133</v>
      </c>
      <c r="L341" s="34"/>
      <c r="M341" s="152" t="s">
        <v>1</v>
      </c>
      <c r="N341" s="153" t="s">
        <v>42</v>
      </c>
      <c r="O341" s="59"/>
      <c r="P341" s="154">
        <f>O341*H341</f>
        <v>0</v>
      </c>
      <c r="Q341" s="154">
        <v>4.0000000000000001E-3</v>
      </c>
      <c r="R341" s="154">
        <f>Q341*H341</f>
        <v>6.1400000000000006</v>
      </c>
      <c r="S341" s="154">
        <v>0</v>
      </c>
      <c r="T341" s="155">
        <f>S341*H341</f>
        <v>0</v>
      </c>
      <c r="U341" s="33"/>
      <c r="V341" s="33"/>
      <c r="W341" s="33"/>
      <c r="X341" s="33"/>
      <c r="Y341" s="33"/>
      <c r="Z341" s="33"/>
      <c r="AA341" s="33"/>
      <c r="AB341" s="33"/>
      <c r="AC341" s="33"/>
      <c r="AD341" s="33"/>
      <c r="AE341" s="33"/>
      <c r="AR341" s="156" t="s">
        <v>146</v>
      </c>
      <c r="AT341" s="156" t="s">
        <v>129</v>
      </c>
      <c r="AU341" s="156" t="s">
        <v>87</v>
      </c>
      <c r="AY341" s="18" t="s">
        <v>126</v>
      </c>
      <c r="BE341" s="157">
        <f>IF(N341="základní",J341,0)</f>
        <v>0</v>
      </c>
      <c r="BF341" s="157">
        <f>IF(N341="snížená",J341,0)</f>
        <v>0</v>
      </c>
      <c r="BG341" s="157">
        <f>IF(N341="zákl. přenesená",J341,0)</f>
        <v>0</v>
      </c>
      <c r="BH341" s="157">
        <f>IF(N341="sníž. přenesená",J341,0)</f>
        <v>0</v>
      </c>
      <c r="BI341" s="157">
        <f>IF(N341="nulová",J341,0)</f>
        <v>0</v>
      </c>
      <c r="BJ341" s="18" t="s">
        <v>85</v>
      </c>
      <c r="BK341" s="157">
        <f>ROUND(I341*H341,2)</f>
        <v>0</v>
      </c>
      <c r="BL341" s="18" t="s">
        <v>146</v>
      </c>
      <c r="BM341" s="156" t="s">
        <v>546</v>
      </c>
    </row>
    <row r="342" spans="1:65" s="13" customFormat="1">
      <c r="B342" s="167"/>
      <c r="D342" s="158" t="s">
        <v>208</v>
      </c>
      <c r="E342" s="168" t="s">
        <v>1</v>
      </c>
      <c r="F342" s="169" t="s">
        <v>542</v>
      </c>
      <c r="H342" s="170">
        <v>1620</v>
      </c>
      <c r="I342" s="171"/>
      <c r="L342" s="167"/>
      <c r="M342" s="172"/>
      <c r="N342" s="173"/>
      <c r="O342" s="173"/>
      <c r="P342" s="173"/>
      <c r="Q342" s="173"/>
      <c r="R342" s="173"/>
      <c r="S342" s="173"/>
      <c r="T342" s="174"/>
      <c r="AT342" s="168" t="s">
        <v>208</v>
      </c>
      <c r="AU342" s="168" t="s">
        <v>87</v>
      </c>
      <c r="AV342" s="13" t="s">
        <v>87</v>
      </c>
      <c r="AW342" s="13" t="s">
        <v>32</v>
      </c>
      <c r="AX342" s="13" t="s">
        <v>77</v>
      </c>
      <c r="AY342" s="168" t="s">
        <v>126</v>
      </c>
    </row>
    <row r="343" spans="1:65" s="13" customFormat="1">
      <c r="B343" s="167"/>
      <c r="D343" s="158" t="s">
        <v>208</v>
      </c>
      <c r="E343" s="168" t="s">
        <v>1</v>
      </c>
      <c r="F343" s="169" t="s">
        <v>543</v>
      </c>
      <c r="H343" s="170">
        <v>-85</v>
      </c>
      <c r="I343" s="171"/>
      <c r="L343" s="167"/>
      <c r="M343" s="172"/>
      <c r="N343" s="173"/>
      <c r="O343" s="173"/>
      <c r="P343" s="173"/>
      <c r="Q343" s="173"/>
      <c r="R343" s="173"/>
      <c r="S343" s="173"/>
      <c r="T343" s="174"/>
      <c r="AT343" s="168" t="s">
        <v>208</v>
      </c>
      <c r="AU343" s="168" t="s">
        <v>87</v>
      </c>
      <c r="AV343" s="13" t="s">
        <v>87</v>
      </c>
      <c r="AW343" s="13" t="s">
        <v>32</v>
      </c>
      <c r="AX343" s="13" t="s">
        <v>77</v>
      </c>
      <c r="AY343" s="168" t="s">
        <v>126</v>
      </c>
    </row>
    <row r="344" spans="1:65" s="15" customFormat="1">
      <c r="B344" s="182"/>
      <c r="D344" s="158" t="s">
        <v>208</v>
      </c>
      <c r="E344" s="183" t="s">
        <v>1</v>
      </c>
      <c r="F344" s="184" t="s">
        <v>221</v>
      </c>
      <c r="H344" s="185">
        <v>1535</v>
      </c>
      <c r="I344" s="186"/>
      <c r="L344" s="182"/>
      <c r="M344" s="187"/>
      <c r="N344" s="188"/>
      <c r="O344" s="188"/>
      <c r="P344" s="188"/>
      <c r="Q344" s="188"/>
      <c r="R344" s="188"/>
      <c r="S344" s="188"/>
      <c r="T344" s="189"/>
      <c r="AT344" s="183" t="s">
        <v>208</v>
      </c>
      <c r="AU344" s="183" t="s">
        <v>87</v>
      </c>
      <c r="AV344" s="15" t="s">
        <v>146</v>
      </c>
      <c r="AW344" s="15" t="s">
        <v>32</v>
      </c>
      <c r="AX344" s="15" t="s">
        <v>85</v>
      </c>
      <c r="AY344" s="183" t="s">
        <v>126</v>
      </c>
    </row>
    <row r="345" spans="1:65" s="2" customFormat="1" ht="24.2" customHeight="1">
      <c r="A345" s="33"/>
      <c r="B345" s="144"/>
      <c r="C345" s="145" t="s">
        <v>547</v>
      </c>
      <c r="D345" s="145" t="s">
        <v>129</v>
      </c>
      <c r="E345" s="146" t="s">
        <v>548</v>
      </c>
      <c r="F345" s="147" t="s">
        <v>549</v>
      </c>
      <c r="G345" s="148" t="s">
        <v>234</v>
      </c>
      <c r="H345" s="149">
        <v>335</v>
      </c>
      <c r="I345" s="150"/>
      <c r="J345" s="151">
        <f>ROUND(I345*H345,2)</f>
        <v>0</v>
      </c>
      <c r="K345" s="147" t="s">
        <v>133</v>
      </c>
      <c r="L345" s="34"/>
      <c r="M345" s="152" t="s">
        <v>1</v>
      </c>
      <c r="N345" s="153" t="s">
        <v>42</v>
      </c>
      <c r="O345" s="59"/>
      <c r="P345" s="154">
        <f>O345*H345</f>
        <v>0</v>
      </c>
      <c r="Q345" s="154">
        <v>7.3499999999999998E-3</v>
      </c>
      <c r="R345" s="154">
        <f>Q345*H345</f>
        <v>2.46225</v>
      </c>
      <c r="S345" s="154">
        <v>0</v>
      </c>
      <c r="T345" s="155">
        <f>S345*H345</f>
        <v>0</v>
      </c>
      <c r="U345" s="33"/>
      <c r="V345" s="33"/>
      <c r="W345" s="33"/>
      <c r="X345" s="33"/>
      <c r="Y345" s="33"/>
      <c r="Z345" s="33"/>
      <c r="AA345" s="33"/>
      <c r="AB345" s="33"/>
      <c r="AC345" s="33"/>
      <c r="AD345" s="33"/>
      <c r="AE345" s="33"/>
      <c r="AR345" s="156" t="s">
        <v>146</v>
      </c>
      <c r="AT345" s="156" t="s">
        <v>129</v>
      </c>
      <c r="AU345" s="156" t="s">
        <v>87</v>
      </c>
      <c r="AY345" s="18" t="s">
        <v>126</v>
      </c>
      <c r="BE345" s="157">
        <f>IF(N345="základní",J345,0)</f>
        <v>0</v>
      </c>
      <c r="BF345" s="157">
        <f>IF(N345="snížená",J345,0)</f>
        <v>0</v>
      </c>
      <c r="BG345" s="157">
        <f>IF(N345="zákl. přenesená",J345,0)</f>
        <v>0</v>
      </c>
      <c r="BH345" s="157">
        <f>IF(N345="sníž. přenesená",J345,0)</f>
        <v>0</v>
      </c>
      <c r="BI345" s="157">
        <f>IF(N345="nulová",J345,0)</f>
        <v>0</v>
      </c>
      <c r="BJ345" s="18" t="s">
        <v>85</v>
      </c>
      <c r="BK345" s="157">
        <f>ROUND(I345*H345,2)</f>
        <v>0</v>
      </c>
      <c r="BL345" s="18" t="s">
        <v>146</v>
      </c>
      <c r="BM345" s="156" t="s">
        <v>550</v>
      </c>
    </row>
    <row r="346" spans="1:65" s="2" customFormat="1" ht="19.5">
      <c r="A346" s="33"/>
      <c r="B346" s="34"/>
      <c r="C346" s="33"/>
      <c r="D346" s="158" t="s">
        <v>136</v>
      </c>
      <c r="E346" s="33"/>
      <c r="F346" s="159" t="s">
        <v>551</v>
      </c>
      <c r="G346" s="33"/>
      <c r="H346" s="33"/>
      <c r="I346" s="160"/>
      <c r="J346" s="33"/>
      <c r="K346" s="33"/>
      <c r="L346" s="34"/>
      <c r="M346" s="161"/>
      <c r="N346" s="162"/>
      <c r="O346" s="59"/>
      <c r="P346" s="59"/>
      <c r="Q346" s="59"/>
      <c r="R346" s="59"/>
      <c r="S346" s="59"/>
      <c r="T346" s="60"/>
      <c r="U346" s="33"/>
      <c r="V346" s="33"/>
      <c r="W346" s="33"/>
      <c r="X346" s="33"/>
      <c r="Y346" s="33"/>
      <c r="Z346" s="33"/>
      <c r="AA346" s="33"/>
      <c r="AB346" s="33"/>
      <c r="AC346" s="33"/>
      <c r="AD346" s="33"/>
      <c r="AE346" s="33"/>
      <c r="AT346" s="18" t="s">
        <v>136</v>
      </c>
      <c r="AU346" s="18" t="s">
        <v>87</v>
      </c>
    </row>
    <row r="347" spans="1:65" s="13" customFormat="1">
      <c r="B347" s="167"/>
      <c r="D347" s="158" t="s">
        <v>208</v>
      </c>
      <c r="E347" s="168" t="s">
        <v>1</v>
      </c>
      <c r="F347" s="169" t="s">
        <v>552</v>
      </c>
      <c r="H347" s="170">
        <v>335</v>
      </c>
      <c r="I347" s="171"/>
      <c r="L347" s="167"/>
      <c r="M347" s="172"/>
      <c r="N347" s="173"/>
      <c r="O347" s="173"/>
      <c r="P347" s="173"/>
      <c r="Q347" s="173"/>
      <c r="R347" s="173"/>
      <c r="S347" s="173"/>
      <c r="T347" s="174"/>
      <c r="AT347" s="168" t="s">
        <v>208</v>
      </c>
      <c r="AU347" s="168" t="s">
        <v>87</v>
      </c>
      <c r="AV347" s="13" t="s">
        <v>87</v>
      </c>
      <c r="AW347" s="13" t="s">
        <v>32</v>
      </c>
      <c r="AX347" s="13" t="s">
        <v>77</v>
      </c>
      <c r="AY347" s="168" t="s">
        <v>126</v>
      </c>
    </row>
    <row r="348" spans="1:65" s="15" customFormat="1">
      <c r="B348" s="182"/>
      <c r="D348" s="158" t="s">
        <v>208</v>
      </c>
      <c r="E348" s="183" t="s">
        <v>1</v>
      </c>
      <c r="F348" s="184" t="s">
        <v>221</v>
      </c>
      <c r="H348" s="185">
        <v>335</v>
      </c>
      <c r="I348" s="186"/>
      <c r="L348" s="182"/>
      <c r="M348" s="187"/>
      <c r="N348" s="188"/>
      <c r="O348" s="188"/>
      <c r="P348" s="188"/>
      <c r="Q348" s="188"/>
      <c r="R348" s="188"/>
      <c r="S348" s="188"/>
      <c r="T348" s="189"/>
      <c r="AT348" s="183" t="s">
        <v>208</v>
      </c>
      <c r="AU348" s="183" t="s">
        <v>87</v>
      </c>
      <c r="AV348" s="15" t="s">
        <v>146</v>
      </c>
      <c r="AW348" s="15" t="s">
        <v>32</v>
      </c>
      <c r="AX348" s="15" t="s">
        <v>85</v>
      </c>
      <c r="AY348" s="183" t="s">
        <v>126</v>
      </c>
    </row>
    <row r="349" spans="1:65" s="2" customFormat="1" ht="24.2" customHeight="1">
      <c r="A349" s="33"/>
      <c r="B349" s="144"/>
      <c r="C349" s="145" t="s">
        <v>553</v>
      </c>
      <c r="D349" s="145" t="s">
        <v>129</v>
      </c>
      <c r="E349" s="146" t="s">
        <v>554</v>
      </c>
      <c r="F349" s="147" t="s">
        <v>555</v>
      </c>
      <c r="G349" s="148" t="s">
        <v>234</v>
      </c>
      <c r="H349" s="149">
        <v>335</v>
      </c>
      <c r="I349" s="150"/>
      <c r="J349" s="151">
        <f>ROUND(I349*H349,2)</f>
        <v>0</v>
      </c>
      <c r="K349" s="147" t="s">
        <v>133</v>
      </c>
      <c r="L349" s="34"/>
      <c r="M349" s="152" t="s">
        <v>1</v>
      </c>
      <c r="N349" s="153" t="s">
        <v>42</v>
      </c>
      <c r="O349" s="59"/>
      <c r="P349" s="154">
        <f>O349*H349</f>
        <v>0</v>
      </c>
      <c r="Q349" s="154">
        <v>1.8380000000000001E-2</v>
      </c>
      <c r="R349" s="154">
        <f>Q349*H349</f>
        <v>6.1573000000000002</v>
      </c>
      <c r="S349" s="154">
        <v>0</v>
      </c>
      <c r="T349" s="155">
        <f>S349*H349</f>
        <v>0</v>
      </c>
      <c r="U349" s="33"/>
      <c r="V349" s="33"/>
      <c r="W349" s="33"/>
      <c r="X349" s="33"/>
      <c r="Y349" s="33"/>
      <c r="Z349" s="33"/>
      <c r="AA349" s="33"/>
      <c r="AB349" s="33"/>
      <c r="AC349" s="33"/>
      <c r="AD349" s="33"/>
      <c r="AE349" s="33"/>
      <c r="AR349" s="156" t="s">
        <v>146</v>
      </c>
      <c r="AT349" s="156" t="s">
        <v>129</v>
      </c>
      <c r="AU349" s="156" t="s">
        <v>87</v>
      </c>
      <c r="AY349" s="18" t="s">
        <v>126</v>
      </c>
      <c r="BE349" s="157">
        <f>IF(N349="základní",J349,0)</f>
        <v>0</v>
      </c>
      <c r="BF349" s="157">
        <f>IF(N349="snížená",J349,0)</f>
        <v>0</v>
      </c>
      <c r="BG349" s="157">
        <f>IF(N349="zákl. přenesená",J349,0)</f>
        <v>0</v>
      </c>
      <c r="BH349" s="157">
        <f>IF(N349="sníž. přenesená",J349,0)</f>
        <v>0</v>
      </c>
      <c r="BI349" s="157">
        <f>IF(N349="nulová",J349,0)</f>
        <v>0</v>
      </c>
      <c r="BJ349" s="18" t="s">
        <v>85</v>
      </c>
      <c r="BK349" s="157">
        <f>ROUND(I349*H349,2)</f>
        <v>0</v>
      </c>
      <c r="BL349" s="18" t="s">
        <v>146</v>
      </c>
      <c r="BM349" s="156" t="s">
        <v>556</v>
      </c>
    </row>
    <row r="350" spans="1:65" s="2" customFormat="1" ht="24.2" customHeight="1">
      <c r="A350" s="33"/>
      <c r="B350" s="144"/>
      <c r="C350" s="145" t="s">
        <v>557</v>
      </c>
      <c r="D350" s="145" t="s">
        <v>129</v>
      </c>
      <c r="E350" s="146" t="s">
        <v>558</v>
      </c>
      <c r="F350" s="147" t="s">
        <v>559</v>
      </c>
      <c r="G350" s="148" t="s">
        <v>234</v>
      </c>
      <c r="H350" s="149">
        <v>335</v>
      </c>
      <c r="I350" s="150"/>
      <c r="J350" s="151">
        <f>ROUND(I350*H350,2)</f>
        <v>0</v>
      </c>
      <c r="K350" s="147" t="s">
        <v>133</v>
      </c>
      <c r="L350" s="34"/>
      <c r="M350" s="152" t="s">
        <v>1</v>
      </c>
      <c r="N350" s="153" t="s">
        <v>42</v>
      </c>
      <c r="O350" s="59"/>
      <c r="P350" s="154">
        <f>O350*H350</f>
        <v>0</v>
      </c>
      <c r="Q350" s="154">
        <v>7.9000000000000008E-3</v>
      </c>
      <c r="R350" s="154">
        <f>Q350*H350</f>
        <v>2.6465000000000001</v>
      </c>
      <c r="S350" s="154">
        <v>0</v>
      </c>
      <c r="T350" s="155">
        <f>S350*H350</f>
        <v>0</v>
      </c>
      <c r="U350" s="33"/>
      <c r="V350" s="33"/>
      <c r="W350" s="33"/>
      <c r="X350" s="33"/>
      <c r="Y350" s="33"/>
      <c r="Z350" s="33"/>
      <c r="AA350" s="33"/>
      <c r="AB350" s="33"/>
      <c r="AC350" s="33"/>
      <c r="AD350" s="33"/>
      <c r="AE350" s="33"/>
      <c r="AR350" s="156" t="s">
        <v>146</v>
      </c>
      <c r="AT350" s="156" t="s">
        <v>129</v>
      </c>
      <c r="AU350" s="156" t="s">
        <v>87</v>
      </c>
      <c r="AY350" s="18" t="s">
        <v>126</v>
      </c>
      <c r="BE350" s="157">
        <f>IF(N350="základní",J350,0)</f>
        <v>0</v>
      </c>
      <c r="BF350" s="157">
        <f>IF(N350="snížená",J350,0)</f>
        <v>0</v>
      </c>
      <c r="BG350" s="157">
        <f>IF(N350="zákl. přenesená",J350,0)</f>
        <v>0</v>
      </c>
      <c r="BH350" s="157">
        <f>IF(N350="sníž. přenesená",J350,0)</f>
        <v>0</v>
      </c>
      <c r="BI350" s="157">
        <f>IF(N350="nulová",J350,0)</f>
        <v>0</v>
      </c>
      <c r="BJ350" s="18" t="s">
        <v>85</v>
      </c>
      <c r="BK350" s="157">
        <f>ROUND(I350*H350,2)</f>
        <v>0</v>
      </c>
      <c r="BL350" s="18" t="s">
        <v>146</v>
      </c>
      <c r="BM350" s="156" t="s">
        <v>560</v>
      </c>
    </row>
    <row r="351" spans="1:65" s="13" customFormat="1">
      <c r="B351" s="167"/>
      <c r="D351" s="158" t="s">
        <v>208</v>
      </c>
      <c r="E351" s="168" t="s">
        <v>1</v>
      </c>
      <c r="F351" s="169" t="s">
        <v>552</v>
      </c>
      <c r="H351" s="170">
        <v>335</v>
      </c>
      <c r="I351" s="171"/>
      <c r="L351" s="167"/>
      <c r="M351" s="172"/>
      <c r="N351" s="173"/>
      <c r="O351" s="173"/>
      <c r="P351" s="173"/>
      <c r="Q351" s="173"/>
      <c r="R351" s="173"/>
      <c r="S351" s="173"/>
      <c r="T351" s="174"/>
      <c r="AT351" s="168" t="s">
        <v>208</v>
      </c>
      <c r="AU351" s="168" t="s">
        <v>87</v>
      </c>
      <c r="AV351" s="13" t="s">
        <v>87</v>
      </c>
      <c r="AW351" s="13" t="s">
        <v>32</v>
      </c>
      <c r="AX351" s="13" t="s">
        <v>85</v>
      </c>
      <c r="AY351" s="168" t="s">
        <v>126</v>
      </c>
    </row>
    <row r="352" spans="1:65" s="2" customFormat="1" ht="37.9" customHeight="1">
      <c r="A352" s="33"/>
      <c r="B352" s="144"/>
      <c r="C352" s="145" t="s">
        <v>561</v>
      </c>
      <c r="D352" s="145" t="s">
        <v>129</v>
      </c>
      <c r="E352" s="146" t="s">
        <v>562</v>
      </c>
      <c r="F352" s="147" t="s">
        <v>563</v>
      </c>
      <c r="G352" s="148" t="s">
        <v>234</v>
      </c>
      <c r="H352" s="149">
        <v>137</v>
      </c>
      <c r="I352" s="150"/>
      <c r="J352" s="151">
        <f>ROUND(I352*H352,2)</f>
        <v>0</v>
      </c>
      <c r="K352" s="147" t="s">
        <v>133</v>
      </c>
      <c r="L352" s="34"/>
      <c r="M352" s="152" t="s">
        <v>1</v>
      </c>
      <c r="N352" s="153" t="s">
        <v>42</v>
      </c>
      <c r="O352" s="59"/>
      <c r="P352" s="154">
        <f>O352*H352</f>
        <v>0</v>
      </c>
      <c r="Q352" s="154">
        <v>8.6E-3</v>
      </c>
      <c r="R352" s="154">
        <f>Q352*H352</f>
        <v>1.1781999999999999</v>
      </c>
      <c r="S352" s="154">
        <v>0</v>
      </c>
      <c r="T352" s="155">
        <f>S352*H352</f>
        <v>0</v>
      </c>
      <c r="U352" s="33"/>
      <c r="V352" s="33"/>
      <c r="W352" s="33"/>
      <c r="X352" s="33"/>
      <c r="Y352" s="33"/>
      <c r="Z352" s="33"/>
      <c r="AA352" s="33"/>
      <c r="AB352" s="33"/>
      <c r="AC352" s="33"/>
      <c r="AD352" s="33"/>
      <c r="AE352" s="33"/>
      <c r="AR352" s="156" t="s">
        <v>146</v>
      </c>
      <c r="AT352" s="156" t="s">
        <v>129</v>
      </c>
      <c r="AU352" s="156" t="s">
        <v>87</v>
      </c>
      <c r="AY352" s="18" t="s">
        <v>126</v>
      </c>
      <c r="BE352" s="157">
        <f>IF(N352="základní",J352,0)</f>
        <v>0</v>
      </c>
      <c r="BF352" s="157">
        <f>IF(N352="snížená",J352,0)</f>
        <v>0</v>
      </c>
      <c r="BG352" s="157">
        <f>IF(N352="zákl. přenesená",J352,0)</f>
        <v>0</v>
      </c>
      <c r="BH352" s="157">
        <f>IF(N352="sníž. přenesená",J352,0)</f>
        <v>0</v>
      </c>
      <c r="BI352" s="157">
        <f>IF(N352="nulová",J352,0)</f>
        <v>0</v>
      </c>
      <c r="BJ352" s="18" t="s">
        <v>85</v>
      </c>
      <c r="BK352" s="157">
        <f>ROUND(I352*H352,2)</f>
        <v>0</v>
      </c>
      <c r="BL352" s="18" t="s">
        <v>146</v>
      </c>
      <c r="BM352" s="156" t="s">
        <v>564</v>
      </c>
    </row>
    <row r="353" spans="1:65" s="13" customFormat="1">
      <c r="B353" s="167"/>
      <c r="D353" s="158" t="s">
        <v>208</v>
      </c>
      <c r="E353" s="168" t="s">
        <v>1</v>
      </c>
      <c r="F353" s="169" t="s">
        <v>565</v>
      </c>
      <c r="H353" s="170">
        <v>81</v>
      </c>
      <c r="I353" s="171"/>
      <c r="L353" s="167"/>
      <c r="M353" s="172"/>
      <c r="N353" s="173"/>
      <c r="O353" s="173"/>
      <c r="P353" s="173"/>
      <c r="Q353" s="173"/>
      <c r="R353" s="173"/>
      <c r="S353" s="173"/>
      <c r="T353" s="174"/>
      <c r="AT353" s="168" t="s">
        <v>208</v>
      </c>
      <c r="AU353" s="168" t="s">
        <v>87</v>
      </c>
      <c r="AV353" s="13" t="s">
        <v>87</v>
      </c>
      <c r="AW353" s="13" t="s">
        <v>32</v>
      </c>
      <c r="AX353" s="13" t="s">
        <v>77</v>
      </c>
      <c r="AY353" s="168" t="s">
        <v>126</v>
      </c>
    </row>
    <row r="354" spans="1:65" s="13" customFormat="1">
      <c r="B354" s="167"/>
      <c r="D354" s="158" t="s">
        <v>208</v>
      </c>
      <c r="E354" s="168" t="s">
        <v>1</v>
      </c>
      <c r="F354" s="169" t="s">
        <v>566</v>
      </c>
      <c r="H354" s="170">
        <v>56</v>
      </c>
      <c r="I354" s="171"/>
      <c r="L354" s="167"/>
      <c r="M354" s="172"/>
      <c r="N354" s="173"/>
      <c r="O354" s="173"/>
      <c r="P354" s="173"/>
      <c r="Q354" s="173"/>
      <c r="R354" s="173"/>
      <c r="S354" s="173"/>
      <c r="T354" s="174"/>
      <c r="AT354" s="168" t="s">
        <v>208</v>
      </c>
      <c r="AU354" s="168" t="s">
        <v>87</v>
      </c>
      <c r="AV354" s="13" t="s">
        <v>87</v>
      </c>
      <c r="AW354" s="13" t="s">
        <v>32</v>
      </c>
      <c r="AX354" s="13" t="s">
        <v>77</v>
      </c>
      <c r="AY354" s="168" t="s">
        <v>126</v>
      </c>
    </row>
    <row r="355" spans="1:65" s="15" customFormat="1">
      <c r="B355" s="182"/>
      <c r="D355" s="158" t="s">
        <v>208</v>
      </c>
      <c r="E355" s="183" t="s">
        <v>1</v>
      </c>
      <c r="F355" s="184" t="s">
        <v>221</v>
      </c>
      <c r="H355" s="185">
        <v>137</v>
      </c>
      <c r="I355" s="186"/>
      <c r="L355" s="182"/>
      <c r="M355" s="187"/>
      <c r="N355" s="188"/>
      <c r="O355" s="188"/>
      <c r="P355" s="188"/>
      <c r="Q355" s="188"/>
      <c r="R355" s="188"/>
      <c r="S355" s="188"/>
      <c r="T355" s="189"/>
      <c r="AT355" s="183" t="s">
        <v>208</v>
      </c>
      <c r="AU355" s="183" t="s">
        <v>87</v>
      </c>
      <c r="AV355" s="15" t="s">
        <v>146</v>
      </c>
      <c r="AW355" s="15" t="s">
        <v>32</v>
      </c>
      <c r="AX355" s="15" t="s">
        <v>85</v>
      </c>
      <c r="AY355" s="183" t="s">
        <v>126</v>
      </c>
    </row>
    <row r="356" spans="1:65" s="2" customFormat="1" ht="16.5" customHeight="1">
      <c r="A356" s="33"/>
      <c r="B356" s="144"/>
      <c r="C356" s="198" t="s">
        <v>567</v>
      </c>
      <c r="D356" s="198" t="s">
        <v>405</v>
      </c>
      <c r="E356" s="199" t="s">
        <v>568</v>
      </c>
      <c r="F356" s="200" t="s">
        <v>569</v>
      </c>
      <c r="G356" s="201" t="s">
        <v>234</v>
      </c>
      <c r="H356" s="202">
        <v>143.85</v>
      </c>
      <c r="I356" s="203"/>
      <c r="J356" s="204">
        <f>ROUND(I356*H356,2)</f>
        <v>0</v>
      </c>
      <c r="K356" s="200" t="s">
        <v>133</v>
      </c>
      <c r="L356" s="205"/>
      <c r="M356" s="206" t="s">
        <v>1</v>
      </c>
      <c r="N356" s="207" t="s">
        <v>42</v>
      </c>
      <c r="O356" s="59"/>
      <c r="P356" s="154">
        <f>O356*H356</f>
        <v>0</v>
      </c>
      <c r="Q356" s="154">
        <v>2.3800000000000002E-3</v>
      </c>
      <c r="R356" s="154">
        <f>Q356*H356</f>
        <v>0.34236300000000003</v>
      </c>
      <c r="S356" s="154">
        <v>0</v>
      </c>
      <c r="T356" s="155">
        <f>S356*H356</f>
        <v>0</v>
      </c>
      <c r="U356" s="33"/>
      <c r="V356" s="33"/>
      <c r="W356" s="33"/>
      <c r="X356" s="33"/>
      <c r="Y356" s="33"/>
      <c r="Z356" s="33"/>
      <c r="AA356" s="33"/>
      <c r="AB356" s="33"/>
      <c r="AC356" s="33"/>
      <c r="AD356" s="33"/>
      <c r="AE356" s="33"/>
      <c r="AR356" s="156" t="s">
        <v>245</v>
      </c>
      <c r="AT356" s="156" t="s">
        <v>405</v>
      </c>
      <c r="AU356" s="156" t="s">
        <v>87</v>
      </c>
      <c r="AY356" s="18" t="s">
        <v>126</v>
      </c>
      <c r="BE356" s="157">
        <f>IF(N356="základní",J356,0)</f>
        <v>0</v>
      </c>
      <c r="BF356" s="157">
        <f>IF(N356="snížená",J356,0)</f>
        <v>0</v>
      </c>
      <c r="BG356" s="157">
        <f>IF(N356="zákl. přenesená",J356,0)</f>
        <v>0</v>
      </c>
      <c r="BH356" s="157">
        <f>IF(N356="sníž. přenesená",J356,0)</f>
        <v>0</v>
      </c>
      <c r="BI356" s="157">
        <f>IF(N356="nulová",J356,0)</f>
        <v>0</v>
      </c>
      <c r="BJ356" s="18" t="s">
        <v>85</v>
      </c>
      <c r="BK356" s="157">
        <f>ROUND(I356*H356,2)</f>
        <v>0</v>
      </c>
      <c r="BL356" s="18" t="s">
        <v>146</v>
      </c>
      <c r="BM356" s="156" t="s">
        <v>570</v>
      </c>
    </row>
    <row r="357" spans="1:65" s="13" customFormat="1">
      <c r="B357" s="167"/>
      <c r="D357" s="158" t="s">
        <v>208</v>
      </c>
      <c r="E357" s="168" t="s">
        <v>1</v>
      </c>
      <c r="F357" s="169" t="s">
        <v>571</v>
      </c>
      <c r="H357" s="170">
        <v>143.85</v>
      </c>
      <c r="I357" s="171"/>
      <c r="L357" s="167"/>
      <c r="M357" s="172"/>
      <c r="N357" s="173"/>
      <c r="O357" s="173"/>
      <c r="P357" s="173"/>
      <c r="Q357" s="173"/>
      <c r="R357" s="173"/>
      <c r="S357" s="173"/>
      <c r="T357" s="174"/>
      <c r="AT357" s="168" t="s">
        <v>208</v>
      </c>
      <c r="AU357" s="168" t="s">
        <v>87</v>
      </c>
      <c r="AV357" s="13" t="s">
        <v>87</v>
      </c>
      <c r="AW357" s="13" t="s">
        <v>32</v>
      </c>
      <c r="AX357" s="13" t="s">
        <v>85</v>
      </c>
      <c r="AY357" s="168" t="s">
        <v>126</v>
      </c>
    </row>
    <row r="358" spans="1:65" s="2" customFormat="1" ht="37.9" customHeight="1">
      <c r="A358" s="33"/>
      <c r="B358" s="144"/>
      <c r="C358" s="145" t="s">
        <v>572</v>
      </c>
      <c r="D358" s="145" t="s">
        <v>129</v>
      </c>
      <c r="E358" s="146" t="s">
        <v>573</v>
      </c>
      <c r="F358" s="147" t="s">
        <v>574</v>
      </c>
      <c r="G358" s="148" t="s">
        <v>234</v>
      </c>
      <c r="H358" s="149">
        <v>137</v>
      </c>
      <c r="I358" s="150"/>
      <c r="J358" s="151">
        <f>ROUND(I358*H358,2)</f>
        <v>0</v>
      </c>
      <c r="K358" s="147" t="s">
        <v>1</v>
      </c>
      <c r="L358" s="34"/>
      <c r="M358" s="152" t="s">
        <v>1</v>
      </c>
      <c r="N358" s="153" t="s">
        <v>42</v>
      </c>
      <c r="O358" s="59"/>
      <c r="P358" s="154">
        <f>O358*H358</f>
        <v>0</v>
      </c>
      <c r="Q358" s="154">
        <v>0</v>
      </c>
      <c r="R358" s="154">
        <f>Q358*H358</f>
        <v>0</v>
      </c>
      <c r="S358" s="154">
        <v>0</v>
      </c>
      <c r="T358" s="155">
        <f>S358*H358</f>
        <v>0</v>
      </c>
      <c r="U358" s="33"/>
      <c r="V358" s="33"/>
      <c r="W358" s="33"/>
      <c r="X358" s="33"/>
      <c r="Y358" s="33"/>
      <c r="Z358" s="33"/>
      <c r="AA358" s="33"/>
      <c r="AB358" s="33"/>
      <c r="AC358" s="33"/>
      <c r="AD358" s="33"/>
      <c r="AE358" s="33"/>
      <c r="AR358" s="156" t="s">
        <v>146</v>
      </c>
      <c r="AT358" s="156" t="s">
        <v>129</v>
      </c>
      <c r="AU358" s="156" t="s">
        <v>87</v>
      </c>
      <c r="AY358" s="18" t="s">
        <v>126</v>
      </c>
      <c r="BE358" s="157">
        <f>IF(N358="základní",J358,0)</f>
        <v>0</v>
      </c>
      <c r="BF358" s="157">
        <f>IF(N358="snížená",J358,0)</f>
        <v>0</v>
      </c>
      <c r="BG358" s="157">
        <f>IF(N358="zákl. přenesená",J358,0)</f>
        <v>0</v>
      </c>
      <c r="BH358" s="157">
        <f>IF(N358="sníž. přenesená",J358,0)</f>
        <v>0</v>
      </c>
      <c r="BI358" s="157">
        <f>IF(N358="nulová",J358,0)</f>
        <v>0</v>
      </c>
      <c r="BJ358" s="18" t="s">
        <v>85</v>
      </c>
      <c r="BK358" s="157">
        <f>ROUND(I358*H358,2)</f>
        <v>0</v>
      </c>
      <c r="BL358" s="18" t="s">
        <v>146</v>
      </c>
      <c r="BM358" s="156" t="s">
        <v>575</v>
      </c>
    </row>
    <row r="359" spans="1:65" s="2" customFormat="1" ht="37.9" customHeight="1">
      <c r="A359" s="33"/>
      <c r="B359" s="144"/>
      <c r="C359" s="145" t="s">
        <v>576</v>
      </c>
      <c r="D359" s="145" t="s">
        <v>129</v>
      </c>
      <c r="E359" s="146" t="s">
        <v>577</v>
      </c>
      <c r="F359" s="147" t="s">
        <v>578</v>
      </c>
      <c r="G359" s="148" t="s">
        <v>234</v>
      </c>
      <c r="H359" s="149">
        <v>137</v>
      </c>
      <c r="I359" s="150"/>
      <c r="J359" s="151">
        <f>ROUND(I359*H359,2)</f>
        <v>0</v>
      </c>
      <c r="K359" s="147" t="s">
        <v>133</v>
      </c>
      <c r="L359" s="34"/>
      <c r="M359" s="152" t="s">
        <v>1</v>
      </c>
      <c r="N359" s="153" t="s">
        <v>42</v>
      </c>
      <c r="O359" s="59"/>
      <c r="P359" s="154">
        <f>O359*H359</f>
        <v>0</v>
      </c>
      <c r="Q359" s="154">
        <v>8.0000000000000007E-5</v>
      </c>
      <c r="R359" s="154">
        <f>Q359*H359</f>
        <v>1.0960000000000001E-2</v>
      </c>
      <c r="S359" s="154">
        <v>0</v>
      </c>
      <c r="T359" s="155">
        <f>S359*H359</f>
        <v>0</v>
      </c>
      <c r="U359" s="33"/>
      <c r="V359" s="33"/>
      <c r="W359" s="33"/>
      <c r="X359" s="33"/>
      <c r="Y359" s="33"/>
      <c r="Z359" s="33"/>
      <c r="AA359" s="33"/>
      <c r="AB359" s="33"/>
      <c r="AC359" s="33"/>
      <c r="AD359" s="33"/>
      <c r="AE359" s="33"/>
      <c r="AR359" s="156" t="s">
        <v>146</v>
      </c>
      <c r="AT359" s="156" t="s">
        <v>129</v>
      </c>
      <c r="AU359" s="156" t="s">
        <v>87</v>
      </c>
      <c r="AY359" s="18" t="s">
        <v>126</v>
      </c>
      <c r="BE359" s="157">
        <f>IF(N359="základní",J359,0)</f>
        <v>0</v>
      </c>
      <c r="BF359" s="157">
        <f>IF(N359="snížená",J359,0)</f>
        <v>0</v>
      </c>
      <c r="BG359" s="157">
        <f>IF(N359="zákl. přenesená",J359,0)</f>
        <v>0</v>
      </c>
      <c r="BH359" s="157">
        <f>IF(N359="sníž. přenesená",J359,0)</f>
        <v>0</v>
      </c>
      <c r="BI359" s="157">
        <f>IF(N359="nulová",J359,0)</f>
        <v>0</v>
      </c>
      <c r="BJ359" s="18" t="s">
        <v>85</v>
      </c>
      <c r="BK359" s="157">
        <f>ROUND(I359*H359,2)</f>
        <v>0</v>
      </c>
      <c r="BL359" s="18" t="s">
        <v>146</v>
      </c>
      <c r="BM359" s="156" t="s">
        <v>579</v>
      </c>
    </row>
    <row r="360" spans="1:65" s="12" customFormat="1" ht="22.9" customHeight="1">
      <c r="B360" s="131"/>
      <c r="D360" s="132" t="s">
        <v>76</v>
      </c>
      <c r="E360" s="142" t="s">
        <v>547</v>
      </c>
      <c r="F360" s="142" t="s">
        <v>580</v>
      </c>
      <c r="I360" s="134"/>
      <c r="J360" s="143">
        <f>BK360</f>
        <v>0</v>
      </c>
      <c r="L360" s="131"/>
      <c r="M360" s="136"/>
      <c r="N360" s="137"/>
      <c r="O360" s="137"/>
      <c r="P360" s="138">
        <f>SUM(P361:P396)</f>
        <v>0</v>
      </c>
      <c r="Q360" s="137"/>
      <c r="R360" s="138">
        <f>SUM(R361:R396)</f>
        <v>9.3100261</v>
      </c>
      <c r="S360" s="137"/>
      <c r="T360" s="139">
        <f>SUM(T361:T396)</f>
        <v>0</v>
      </c>
      <c r="AR360" s="132" t="s">
        <v>85</v>
      </c>
      <c r="AT360" s="140" t="s">
        <v>76</v>
      </c>
      <c r="AU360" s="140" t="s">
        <v>85</v>
      </c>
      <c r="AY360" s="132" t="s">
        <v>126</v>
      </c>
      <c r="BK360" s="141">
        <f>SUM(BK361:BK396)</f>
        <v>0</v>
      </c>
    </row>
    <row r="361" spans="1:65" s="2" customFormat="1" ht="16.5" customHeight="1">
      <c r="A361" s="33"/>
      <c r="B361" s="144"/>
      <c r="C361" s="145" t="s">
        <v>581</v>
      </c>
      <c r="D361" s="145" t="s">
        <v>129</v>
      </c>
      <c r="E361" s="146" t="s">
        <v>582</v>
      </c>
      <c r="F361" s="147" t="s">
        <v>583</v>
      </c>
      <c r="G361" s="148" t="s">
        <v>234</v>
      </c>
      <c r="H361" s="149">
        <v>722</v>
      </c>
      <c r="I361" s="150"/>
      <c r="J361" s="151">
        <f>ROUND(I361*H361,2)</f>
        <v>0</v>
      </c>
      <c r="K361" s="147" t="s">
        <v>133</v>
      </c>
      <c r="L361" s="34"/>
      <c r="M361" s="152" t="s">
        <v>1</v>
      </c>
      <c r="N361" s="153" t="s">
        <v>42</v>
      </c>
      <c r="O361" s="59"/>
      <c r="P361" s="154">
        <f>O361*H361</f>
        <v>0</v>
      </c>
      <c r="Q361" s="154">
        <v>2.5999999999999998E-4</v>
      </c>
      <c r="R361" s="154">
        <f>Q361*H361</f>
        <v>0.18771999999999997</v>
      </c>
      <c r="S361" s="154">
        <v>0</v>
      </c>
      <c r="T361" s="155">
        <f>S361*H361</f>
        <v>0</v>
      </c>
      <c r="U361" s="33"/>
      <c r="V361" s="33"/>
      <c r="W361" s="33"/>
      <c r="X361" s="33"/>
      <c r="Y361" s="33"/>
      <c r="Z361" s="33"/>
      <c r="AA361" s="33"/>
      <c r="AB361" s="33"/>
      <c r="AC361" s="33"/>
      <c r="AD361" s="33"/>
      <c r="AE361" s="33"/>
      <c r="AR361" s="156" t="s">
        <v>146</v>
      </c>
      <c r="AT361" s="156" t="s">
        <v>129</v>
      </c>
      <c r="AU361" s="156" t="s">
        <v>87</v>
      </c>
      <c r="AY361" s="18" t="s">
        <v>126</v>
      </c>
      <c r="BE361" s="157">
        <f>IF(N361="základní",J361,0)</f>
        <v>0</v>
      </c>
      <c r="BF361" s="157">
        <f>IF(N361="snížená",J361,0)</f>
        <v>0</v>
      </c>
      <c r="BG361" s="157">
        <f>IF(N361="zákl. přenesená",J361,0)</f>
        <v>0</v>
      </c>
      <c r="BH361" s="157">
        <f>IF(N361="sníž. přenesená",J361,0)</f>
        <v>0</v>
      </c>
      <c r="BI361" s="157">
        <f>IF(N361="nulová",J361,0)</f>
        <v>0</v>
      </c>
      <c r="BJ361" s="18" t="s">
        <v>85</v>
      </c>
      <c r="BK361" s="157">
        <f>ROUND(I361*H361,2)</f>
        <v>0</v>
      </c>
      <c r="BL361" s="18" t="s">
        <v>146</v>
      </c>
      <c r="BM361" s="156" t="s">
        <v>584</v>
      </c>
    </row>
    <row r="362" spans="1:65" s="13" customFormat="1">
      <c r="B362" s="167"/>
      <c r="D362" s="158" t="s">
        <v>208</v>
      </c>
      <c r="E362" s="168" t="s">
        <v>1</v>
      </c>
      <c r="F362" s="169" t="s">
        <v>585</v>
      </c>
      <c r="H362" s="170">
        <v>722</v>
      </c>
      <c r="I362" s="171"/>
      <c r="L362" s="167"/>
      <c r="M362" s="172"/>
      <c r="N362" s="173"/>
      <c r="O362" s="173"/>
      <c r="P362" s="173"/>
      <c r="Q362" s="173"/>
      <c r="R362" s="173"/>
      <c r="S362" s="173"/>
      <c r="T362" s="174"/>
      <c r="AT362" s="168" t="s">
        <v>208</v>
      </c>
      <c r="AU362" s="168" t="s">
        <v>87</v>
      </c>
      <c r="AV362" s="13" t="s">
        <v>87</v>
      </c>
      <c r="AW362" s="13" t="s">
        <v>32</v>
      </c>
      <c r="AX362" s="13" t="s">
        <v>85</v>
      </c>
      <c r="AY362" s="168" t="s">
        <v>126</v>
      </c>
    </row>
    <row r="363" spans="1:65" s="2" customFormat="1" ht="37.9" customHeight="1">
      <c r="A363" s="33"/>
      <c r="B363" s="144"/>
      <c r="C363" s="145" t="s">
        <v>586</v>
      </c>
      <c r="D363" s="145" t="s">
        <v>129</v>
      </c>
      <c r="E363" s="146" t="s">
        <v>587</v>
      </c>
      <c r="F363" s="147" t="s">
        <v>588</v>
      </c>
      <c r="G363" s="148" t="s">
        <v>234</v>
      </c>
      <c r="H363" s="149">
        <v>235</v>
      </c>
      <c r="I363" s="150"/>
      <c r="J363" s="151">
        <f>ROUND(I363*H363,2)</f>
        <v>0</v>
      </c>
      <c r="K363" s="147" t="s">
        <v>133</v>
      </c>
      <c r="L363" s="34"/>
      <c r="M363" s="152" t="s">
        <v>1</v>
      </c>
      <c r="N363" s="153" t="s">
        <v>42</v>
      </c>
      <c r="O363" s="59"/>
      <c r="P363" s="154">
        <f>O363*H363</f>
        <v>0</v>
      </c>
      <c r="Q363" s="154">
        <v>8.5199999999999998E-3</v>
      </c>
      <c r="R363" s="154">
        <f>Q363*H363</f>
        <v>2.0021999999999998</v>
      </c>
      <c r="S363" s="154">
        <v>0</v>
      </c>
      <c r="T363" s="155">
        <f>S363*H363</f>
        <v>0</v>
      </c>
      <c r="U363" s="33"/>
      <c r="V363" s="33"/>
      <c r="W363" s="33"/>
      <c r="X363" s="33"/>
      <c r="Y363" s="33"/>
      <c r="Z363" s="33"/>
      <c r="AA363" s="33"/>
      <c r="AB363" s="33"/>
      <c r="AC363" s="33"/>
      <c r="AD363" s="33"/>
      <c r="AE363" s="33"/>
      <c r="AR363" s="156" t="s">
        <v>146</v>
      </c>
      <c r="AT363" s="156" t="s">
        <v>129</v>
      </c>
      <c r="AU363" s="156" t="s">
        <v>87</v>
      </c>
      <c r="AY363" s="18" t="s">
        <v>126</v>
      </c>
      <c r="BE363" s="157">
        <f>IF(N363="základní",J363,0)</f>
        <v>0</v>
      </c>
      <c r="BF363" s="157">
        <f>IF(N363="snížená",J363,0)</f>
        <v>0</v>
      </c>
      <c r="BG363" s="157">
        <f>IF(N363="zákl. přenesená",J363,0)</f>
        <v>0</v>
      </c>
      <c r="BH363" s="157">
        <f>IF(N363="sníž. přenesená",J363,0)</f>
        <v>0</v>
      </c>
      <c r="BI363" s="157">
        <f>IF(N363="nulová",J363,0)</f>
        <v>0</v>
      </c>
      <c r="BJ363" s="18" t="s">
        <v>85</v>
      </c>
      <c r="BK363" s="157">
        <f>ROUND(I363*H363,2)</f>
        <v>0</v>
      </c>
      <c r="BL363" s="18" t="s">
        <v>146</v>
      </c>
      <c r="BM363" s="156" t="s">
        <v>589</v>
      </c>
    </row>
    <row r="364" spans="1:65" s="13" customFormat="1">
      <c r="B364" s="167"/>
      <c r="D364" s="158" t="s">
        <v>208</v>
      </c>
      <c r="E364" s="168" t="s">
        <v>1</v>
      </c>
      <c r="F364" s="169" t="s">
        <v>590</v>
      </c>
      <c r="H364" s="170">
        <v>40</v>
      </c>
      <c r="I364" s="171"/>
      <c r="L364" s="167"/>
      <c r="M364" s="172"/>
      <c r="N364" s="173"/>
      <c r="O364" s="173"/>
      <c r="P364" s="173"/>
      <c r="Q364" s="173"/>
      <c r="R364" s="173"/>
      <c r="S364" s="173"/>
      <c r="T364" s="174"/>
      <c r="AT364" s="168" t="s">
        <v>208</v>
      </c>
      <c r="AU364" s="168" t="s">
        <v>87</v>
      </c>
      <c r="AV364" s="13" t="s">
        <v>87</v>
      </c>
      <c r="AW364" s="13" t="s">
        <v>32</v>
      </c>
      <c r="AX364" s="13" t="s">
        <v>77</v>
      </c>
      <c r="AY364" s="168" t="s">
        <v>126</v>
      </c>
    </row>
    <row r="365" spans="1:65" s="13" customFormat="1">
      <c r="B365" s="167"/>
      <c r="D365" s="158" t="s">
        <v>208</v>
      </c>
      <c r="E365" s="168" t="s">
        <v>1</v>
      </c>
      <c r="F365" s="169" t="s">
        <v>591</v>
      </c>
      <c r="H365" s="170">
        <v>163</v>
      </c>
      <c r="I365" s="171"/>
      <c r="L365" s="167"/>
      <c r="M365" s="172"/>
      <c r="N365" s="173"/>
      <c r="O365" s="173"/>
      <c r="P365" s="173"/>
      <c r="Q365" s="173"/>
      <c r="R365" s="173"/>
      <c r="S365" s="173"/>
      <c r="T365" s="174"/>
      <c r="AT365" s="168" t="s">
        <v>208</v>
      </c>
      <c r="AU365" s="168" t="s">
        <v>87</v>
      </c>
      <c r="AV365" s="13" t="s">
        <v>87</v>
      </c>
      <c r="AW365" s="13" t="s">
        <v>32</v>
      </c>
      <c r="AX365" s="13" t="s">
        <v>77</v>
      </c>
      <c r="AY365" s="168" t="s">
        <v>126</v>
      </c>
    </row>
    <row r="366" spans="1:65" s="13" customFormat="1">
      <c r="B366" s="167"/>
      <c r="D366" s="158" t="s">
        <v>208</v>
      </c>
      <c r="E366" s="168" t="s">
        <v>1</v>
      </c>
      <c r="F366" s="169" t="s">
        <v>592</v>
      </c>
      <c r="H366" s="170">
        <v>16</v>
      </c>
      <c r="I366" s="171"/>
      <c r="L366" s="167"/>
      <c r="M366" s="172"/>
      <c r="N366" s="173"/>
      <c r="O366" s="173"/>
      <c r="P366" s="173"/>
      <c r="Q366" s="173"/>
      <c r="R366" s="173"/>
      <c r="S366" s="173"/>
      <c r="T366" s="174"/>
      <c r="AT366" s="168" t="s">
        <v>208</v>
      </c>
      <c r="AU366" s="168" t="s">
        <v>87</v>
      </c>
      <c r="AV366" s="13" t="s">
        <v>87</v>
      </c>
      <c r="AW366" s="13" t="s">
        <v>32</v>
      </c>
      <c r="AX366" s="13" t="s">
        <v>77</v>
      </c>
      <c r="AY366" s="168" t="s">
        <v>126</v>
      </c>
    </row>
    <row r="367" spans="1:65" s="13" customFormat="1">
      <c r="B367" s="167"/>
      <c r="D367" s="158" t="s">
        <v>208</v>
      </c>
      <c r="E367" s="168" t="s">
        <v>1</v>
      </c>
      <c r="F367" s="169" t="s">
        <v>593</v>
      </c>
      <c r="H367" s="170">
        <v>16</v>
      </c>
      <c r="I367" s="171"/>
      <c r="L367" s="167"/>
      <c r="M367" s="172"/>
      <c r="N367" s="173"/>
      <c r="O367" s="173"/>
      <c r="P367" s="173"/>
      <c r="Q367" s="173"/>
      <c r="R367" s="173"/>
      <c r="S367" s="173"/>
      <c r="T367" s="174"/>
      <c r="AT367" s="168" t="s">
        <v>208</v>
      </c>
      <c r="AU367" s="168" t="s">
        <v>87</v>
      </c>
      <c r="AV367" s="13" t="s">
        <v>87</v>
      </c>
      <c r="AW367" s="13" t="s">
        <v>32</v>
      </c>
      <c r="AX367" s="13" t="s">
        <v>77</v>
      </c>
      <c r="AY367" s="168" t="s">
        <v>126</v>
      </c>
    </row>
    <row r="368" spans="1:65" s="15" customFormat="1">
      <c r="B368" s="182"/>
      <c r="D368" s="158" t="s">
        <v>208</v>
      </c>
      <c r="E368" s="183" t="s">
        <v>1</v>
      </c>
      <c r="F368" s="184" t="s">
        <v>221</v>
      </c>
      <c r="H368" s="185">
        <v>235</v>
      </c>
      <c r="I368" s="186"/>
      <c r="L368" s="182"/>
      <c r="M368" s="187"/>
      <c r="N368" s="188"/>
      <c r="O368" s="188"/>
      <c r="P368" s="188"/>
      <c r="Q368" s="188"/>
      <c r="R368" s="188"/>
      <c r="S368" s="188"/>
      <c r="T368" s="189"/>
      <c r="AT368" s="183" t="s">
        <v>208</v>
      </c>
      <c r="AU368" s="183" t="s">
        <v>87</v>
      </c>
      <c r="AV368" s="15" t="s">
        <v>146</v>
      </c>
      <c r="AW368" s="15" t="s">
        <v>32</v>
      </c>
      <c r="AX368" s="15" t="s">
        <v>85</v>
      </c>
      <c r="AY368" s="183" t="s">
        <v>126</v>
      </c>
    </row>
    <row r="369" spans="1:65" s="2" customFormat="1" ht="24.2" customHeight="1">
      <c r="A369" s="33"/>
      <c r="B369" s="144"/>
      <c r="C369" s="198" t="s">
        <v>594</v>
      </c>
      <c r="D369" s="198" t="s">
        <v>405</v>
      </c>
      <c r="E369" s="199" t="s">
        <v>595</v>
      </c>
      <c r="F369" s="200" t="s">
        <v>596</v>
      </c>
      <c r="G369" s="201" t="s">
        <v>234</v>
      </c>
      <c r="H369" s="202">
        <v>85.05</v>
      </c>
      <c r="I369" s="203"/>
      <c r="J369" s="204">
        <f>ROUND(I369*H369,2)</f>
        <v>0</v>
      </c>
      <c r="K369" s="200" t="s">
        <v>133</v>
      </c>
      <c r="L369" s="205"/>
      <c r="M369" s="206" t="s">
        <v>1</v>
      </c>
      <c r="N369" s="207" t="s">
        <v>42</v>
      </c>
      <c r="O369" s="59"/>
      <c r="P369" s="154">
        <f>O369*H369</f>
        <v>0</v>
      </c>
      <c r="Q369" s="154">
        <v>3.5999999999999999E-3</v>
      </c>
      <c r="R369" s="154">
        <f>Q369*H369</f>
        <v>0.30618000000000001</v>
      </c>
      <c r="S369" s="154">
        <v>0</v>
      </c>
      <c r="T369" s="155">
        <f>S369*H369</f>
        <v>0</v>
      </c>
      <c r="U369" s="33"/>
      <c r="V369" s="33"/>
      <c r="W369" s="33"/>
      <c r="X369" s="33"/>
      <c r="Y369" s="33"/>
      <c r="Z369" s="33"/>
      <c r="AA369" s="33"/>
      <c r="AB369" s="33"/>
      <c r="AC369" s="33"/>
      <c r="AD369" s="33"/>
      <c r="AE369" s="33"/>
      <c r="AR369" s="156" t="s">
        <v>245</v>
      </c>
      <c r="AT369" s="156" t="s">
        <v>405</v>
      </c>
      <c r="AU369" s="156" t="s">
        <v>87</v>
      </c>
      <c r="AY369" s="18" t="s">
        <v>126</v>
      </c>
      <c r="BE369" s="157">
        <f>IF(N369="základní",J369,0)</f>
        <v>0</v>
      </c>
      <c r="BF369" s="157">
        <f>IF(N369="snížená",J369,0)</f>
        <v>0</v>
      </c>
      <c r="BG369" s="157">
        <f>IF(N369="zákl. přenesená",J369,0)</f>
        <v>0</v>
      </c>
      <c r="BH369" s="157">
        <f>IF(N369="sníž. přenesená",J369,0)</f>
        <v>0</v>
      </c>
      <c r="BI369" s="157">
        <f>IF(N369="nulová",J369,0)</f>
        <v>0</v>
      </c>
      <c r="BJ369" s="18" t="s">
        <v>85</v>
      </c>
      <c r="BK369" s="157">
        <f>ROUND(I369*H369,2)</f>
        <v>0</v>
      </c>
      <c r="BL369" s="18" t="s">
        <v>146</v>
      </c>
      <c r="BM369" s="156" t="s">
        <v>597</v>
      </c>
    </row>
    <row r="370" spans="1:65" s="13" customFormat="1">
      <c r="B370" s="167"/>
      <c r="D370" s="158" t="s">
        <v>208</v>
      </c>
      <c r="E370" s="168" t="s">
        <v>1</v>
      </c>
      <c r="F370" s="169" t="s">
        <v>598</v>
      </c>
      <c r="H370" s="170">
        <v>85.05</v>
      </c>
      <c r="I370" s="171"/>
      <c r="L370" s="167"/>
      <c r="M370" s="172"/>
      <c r="N370" s="173"/>
      <c r="O370" s="173"/>
      <c r="P370" s="173"/>
      <c r="Q370" s="173"/>
      <c r="R370" s="173"/>
      <c r="S370" s="173"/>
      <c r="T370" s="174"/>
      <c r="AT370" s="168" t="s">
        <v>208</v>
      </c>
      <c r="AU370" s="168" t="s">
        <v>87</v>
      </c>
      <c r="AV370" s="13" t="s">
        <v>87</v>
      </c>
      <c r="AW370" s="13" t="s">
        <v>32</v>
      </c>
      <c r="AX370" s="13" t="s">
        <v>85</v>
      </c>
      <c r="AY370" s="168" t="s">
        <v>126</v>
      </c>
    </row>
    <row r="371" spans="1:65" s="2" customFormat="1" ht="21.75" customHeight="1">
      <c r="A371" s="33"/>
      <c r="B371" s="144"/>
      <c r="C371" s="198" t="s">
        <v>599</v>
      </c>
      <c r="D371" s="198" t="s">
        <v>405</v>
      </c>
      <c r="E371" s="199" t="s">
        <v>600</v>
      </c>
      <c r="F371" s="200" t="s">
        <v>601</v>
      </c>
      <c r="G371" s="201" t="s">
        <v>234</v>
      </c>
      <c r="H371" s="202">
        <v>161.69999999999999</v>
      </c>
      <c r="I371" s="203"/>
      <c r="J371" s="204">
        <f>ROUND(I371*H371,2)</f>
        <v>0</v>
      </c>
      <c r="K371" s="200" t="s">
        <v>133</v>
      </c>
      <c r="L371" s="205"/>
      <c r="M371" s="206" t="s">
        <v>1</v>
      </c>
      <c r="N371" s="207" t="s">
        <v>42</v>
      </c>
      <c r="O371" s="59"/>
      <c r="P371" s="154">
        <f>O371*H371</f>
        <v>0</v>
      </c>
      <c r="Q371" s="154">
        <v>1.8E-3</v>
      </c>
      <c r="R371" s="154">
        <f>Q371*H371</f>
        <v>0.29105999999999999</v>
      </c>
      <c r="S371" s="154">
        <v>0</v>
      </c>
      <c r="T371" s="155">
        <f>S371*H371</f>
        <v>0</v>
      </c>
      <c r="U371" s="33"/>
      <c r="V371" s="33"/>
      <c r="W371" s="33"/>
      <c r="X371" s="33"/>
      <c r="Y371" s="33"/>
      <c r="Z371" s="33"/>
      <c r="AA371" s="33"/>
      <c r="AB371" s="33"/>
      <c r="AC371" s="33"/>
      <c r="AD371" s="33"/>
      <c r="AE371" s="33"/>
      <c r="AR371" s="156" t="s">
        <v>245</v>
      </c>
      <c r="AT371" s="156" t="s">
        <v>405</v>
      </c>
      <c r="AU371" s="156" t="s">
        <v>87</v>
      </c>
      <c r="AY371" s="18" t="s">
        <v>126</v>
      </c>
      <c r="BE371" s="157">
        <f>IF(N371="základní",J371,0)</f>
        <v>0</v>
      </c>
      <c r="BF371" s="157">
        <f>IF(N371="snížená",J371,0)</f>
        <v>0</v>
      </c>
      <c r="BG371" s="157">
        <f>IF(N371="zákl. přenesená",J371,0)</f>
        <v>0</v>
      </c>
      <c r="BH371" s="157">
        <f>IF(N371="sníž. přenesená",J371,0)</f>
        <v>0</v>
      </c>
      <c r="BI371" s="157">
        <f>IF(N371="nulová",J371,0)</f>
        <v>0</v>
      </c>
      <c r="BJ371" s="18" t="s">
        <v>85</v>
      </c>
      <c r="BK371" s="157">
        <f>ROUND(I371*H371,2)</f>
        <v>0</v>
      </c>
      <c r="BL371" s="18" t="s">
        <v>146</v>
      </c>
      <c r="BM371" s="156" t="s">
        <v>602</v>
      </c>
    </row>
    <row r="372" spans="1:65" s="13" customFormat="1">
      <c r="B372" s="167"/>
      <c r="D372" s="158" t="s">
        <v>208</v>
      </c>
      <c r="E372" s="168" t="s">
        <v>1</v>
      </c>
      <c r="F372" s="169" t="s">
        <v>603</v>
      </c>
      <c r="H372" s="170">
        <v>161.69999999999999</v>
      </c>
      <c r="I372" s="171"/>
      <c r="L372" s="167"/>
      <c r="M372" s="172"/>
      <c r="N372" s="173"/>
      <c r="O372" s="173"/>
      <c r="P372" s="173"/>
      <c r="Q372" s="173"/>
      <c r="R372" s="173"/>
      <c r="S372" s="173"/>
      <c r="T372" s="174"/>
      <c r="AT372" s="168" t="s">
        <v>208</v>
      </c>
      <c r="AU372" s="168" t="s">
        <v>87</v>
      </c>
      <c r="AV372" s="13" t="s">
        <v>87</v>
      </c>
      <c r="AW372" s="13" t="s">
        <v>32</v>
      </c>
      <c r="AX372" s="13" t="s">
        <v>85</v>
      </c>
      <c r="AY372" s="168" t="s">
        <v>126</v>
      </c>
    </row>
    <row r="373" spans="1:65" s="2" customFormat="1" ht="37.9" customHeight="1">
      <c r="A373" s="33"/>
      <c r="B373" s="144"/>
      <c r="C373" s="145" t="s">
        <v>604</v>
      </c>
      <c r="D373" s="145" t="s">
        <v>129</v>
      </c>
      <c r="E373" s="146" t="s">
        <v>573</v>
      </c>
      <c r="F373" s="147" t="s">
        <v>574</v>
      </c>
      <c r="G373" s="148" t="s">
        <v>234</v>
      </c>
      <c r="H373" s="149">
        <v>235</v>
      </c>
      <c r="I373" s="150"/>
      <c r="J373" s="151">
        <f>ROUND(I373*H373,2)</f>
        <v>0</v>
      </c>
      <c r="K373" s="147" t="s">
        <v>1</v>
      </c>
      <c r="L373" s="34"/>
      <c r="M373" s="152" t="s">
        <v>1</v>
      </c>
      <c r="N373" s="153" t="s">
        <v>42</v>
      </c>
      <c r="O373" s="59"/>
      <c r="P373" s="154">
        <f>O373*H373</f>
        <v>0</v>
      </c>
      <c r="Q373" s="154">
        <v>0</v>
      </c>
      <c r="R373" s="154">
        <f>Q373*H373</f>
        <v>0</v>
      </c>
      <c r="S373" s="154">
        <v>0</v>
      </c>
      <c r="T373" s="155">
        <f>S373*H373</f>
        <v>0</v>
      </c>
      <c r="U373" s="33"/>
      <c r="V373" s="33"/>
      <c r="W373" s="33"/>
      <c r="X373" s="33"/>
      <c r="Y373" s="33"/>
      <c r="Z373" s="33"/>
      <c r="AA373" s="33"/>
      <c r="AB373" s="33"/>
      <c r="AC373" s="33"/>
      <c r="AD373" s="33"/>
      <c r="AE373" s="33"/>
      <c r="AR373" s="156" t="s">
        <v>146</v>
      </c>
      <c r="AT373" s="156" t="s">
        <v>129</v>
      </c>
      <c r="AU373" s="156" t="s">
        <v>87</v>
      </c>
      <c r="AY373" s="18" t="s">
        <v>126</v>
      </c>
      <c r="BE373" s="157">
        <f>IF(N373="základní",J373,0)</f>
        <v>0</v>
      </c>
      <c r="BF373" s="157">
        <f>IF(N373="snížená",J373,0)</f>
        <v>0</v>
      </c>
      <c r="BG373" s="157">
        <f>IF(N373="zákl. přenesená",J373,0)</f>
        <v>0</v>
      </c>
      <c r="BH373" s="157">
        <f>IF(N373="sníž. přenesená",J373,0)</f>
        <v>0</v>
      </c>
      <c r="BI373" s="157">
        <f>IF(N373="nulová",J373,0)</f>
        <v>0</v>
      </c>
      <c r="BJ373" s="18" t="s">
        <v>85</v>
      </c>
      <c r="BK373" s="157">
        <f>ROUND(I373*H373,2)</f>
        <v>0</v>
      </c>
      <c r="BL373" s="18" t="s">
        <v>146</v>
      </c>
      <c r="BM373" s="156" t="s">
        <v>605</v>
      </c>
    </row>
    <row r="374" spans="1:65" s="2" customFormat="1" ht="37.9" customHeight="1">
      <c r="A374" s="33"/>
      <c r="B374" s="144"/>
      <c r="C374" s="145" t="s">
        <v>606</v>
      </c>
      <c r="D374" s="145" t="s">
        <v>129</v>
      </c>
      <c r="E374" s="146" t="s">
        <v>577</v>
      </c>
      <c r="F374" s="147" t="s">
        <v>578</v>
      </c>
      <c r="G374" s="148" t="s">
        <v>234</v>
      </c>
      <c r="H374" s="149">
        <v>235</v>
      </c>
      <c r="I374" s="150"/>
      <c r="J374" s="151">
        <f>ROUND(I374*H374,2)</f>
        <v>0</v>
      </c>
      <c r="K374" s="147" t="s">
        <v>133</v>
      </c>
      <c r="L374" s="34"/>
      <c r="M374" s="152" t="s">
        <v>1</v>
      </c>
      <c r="N374" s="153" t="s">
        <v>42</v>
      </c>
      <c r="O374" s="59"/>
      <c r="P374" s="154">
        <f>O374*H374</f>
        <v>0</v>
      </c>
      <c r="Q374" s="154">
        <v>8.0000000000000007E-5</v>
      </c>
      <c r="R374" s="154">
        <f>Q374*H374</f>
        <v>1.8800000000000001E-2</v>
      </c>
      <c r="S374" s="154">
        <v>0</v>
      </c>
      <c r="T374" s="155">
        <f>S374*H374</f>
        <v>0</v>
      </c>
      <c r="U374" s="33"/>
      <c r="V374" s="33"/>
      <c r="W374" s="33"/>
      <c r="X374" s="33"/>
      <c r="Y374" s="33"/>
      <c r="Z374" s="33"/>
      <c r="AA374" s="33"/>
      <c r="AB374" s="33"/>
      <c r="AC374" s="33"/>
      <c r="AD374" s="33"/>
      <c r="AE374" s="33"/>
      <c r="AR374" s="156" t="s">
        <v>146</v>
      </c>
      <c r="AT374" s="156" t="s">
        <v>129</v>
      </c>
      <c r="AU374" s="156" t="s">
        <v>87</v>
      </c>
      <c r="AY374" s="18" t="s">
        <v>126</v>
      </c>
      <c r="BE374" s="157">
        <f>IF(N374="základní",J374,0)</f>
        <v>0</v>
      </c>
      <c r="BF374" s="157">
        <f>IF(N374="snížená",J374,0)</f>
        <v>0</v>
      </c>
      <c r="BG374" s="157">
        <f>IF(N374="zákl. přenesená",J374,0)</f>
        <v>0</v>
      </c>
      <c r="BH374" s="157">
        <f>IF(N374="sníž. přenesená",J374,0)</f>
        <v>0</v>
      </c>
      <c r="BI374" s="157">
        <f>IF(N374="nulová",J374,0)</f>
        <v>0</v>
      </c>
      <c r="BJ374" s="18" t="s">
        <v>85</v>
      </c>
      <c r="BK374" s="157">
        <f>ROUND(I374*H374,2)</f>
        <v>0</v>
      </c>
      <c r="BL374" s="18" t="s">
        <v>146</v>
      </c>
      <c r="BM374" s="156" t="s">
        <v>607</v>
      </c>
    </row>
    <row r="375" spans="1:65" s="2" customFormat="1" ht="24.2" customHeight="1">
      <c r="A375" s="33"/>
      <c r="B375" s="144"/>
      <c r="C375" s="145" t="s">
        <v>608</v>
      </c>
      <c r="D375" s="145" t="s">
        <v>129</v>
      </c>
      <c r="E375" s="146" t="s">
        <v>609</v>
      </c>
      <c r="F375" s="147" t="s">
        <v>610</v>
      </c>
      <c r="G375" s="148" t="s">
        <v>234</v>
      </c>
      <c r="H375" s="149">
        <v>487</v>
      </c>
      <c r="I375" s="150"/>
      <c r="J375" s="151">
        <f>ROUND(I375*H375,2)</f>
        <v>0</v>
      </c>
      <c r="K375" s="147" t="s">
        <v>133</v>
      </c>
      <c r="L375" s="34"/>
      <c r="M375" s="152" t="s">
        <v>1</v>
      </c>
      <c r="N375" s="153" t="s">
        <v>42</v>
      </c>
      <c r="O375" s="59"/>
      <c r="P375" s="154">
        <f>O375*H375</f>
        <v>0</v>
      </c>
      <c r="Q375" s="154">
        <v>4.3800000000000002E-3</v>
      </c>
      <c r="R375" s="154">
        <f>Q375*H375</f>
        <v>2.13306</v>
      </c>
      <c r="S375" s="154">
        <v>0</v>
      </c>
      <c r="T375" s="155">
        <f>S375*H375</f>
        <v>0</v>
      </c>
      <c r="U375" s="33"/>
      <c r="V375" s="33"/>
      <c r="W375" s="33"/>
      <c r="X375" s="33"/>
      <c r="Y375" s="33"/>
      <c r="Z375" s="33"/>
      <c r="AA375" s="33"/>
      <c r="AB375" s="33"/>
      <c r="AC375" s="33"/>
      <c r="AD375" s="33"/>
      <c r="AE375" s="33"/>
      <c r="AR375" s="156" t="s">
        <v>146</v>
      </c>
      <c r="AT375" s="156" t="s">
        <v>129</v>
      </c>
      <c r="AU375" s="156" t="s">
        <v>87</v>
      </c>
      <c r="AY375" s="18" t="s">
        <v>126</v>
      </c>
      <c r="BE375" s="157">
        <f>IF(N375="základní",J375,0)</f>
        <v>0</v>
      </c>
      <c r="BF375" s="157">
        <f>IF(N375="snížená",J375,0)</f>
        <v>0</v>
      </c>
      <c r="BG375" s="157">
        <f>IF(N375="zákl. přenesená",J375,0)</f>
        <v>0</v>
      </c>
      <c r="BH375" s="157">
        <f>IF(N375="sníž. přenesená",J375,0)</f>
        <v>0</v>
      </c>
      <c r="BI375" s="157">
        <f>IF(N375="nulová",J375,0)</f>
        <v>0</v>
      </c>
      <c r="BJ375" s="18" t="s">
        <v>85</v>
      </c>
      <c r="BK375" s="157">
        <f>ROUND(I375*H375,2)</f>
        <v>0</v>
      </c>
      <c r="BL375" s="18" t="s">
        <v>146</v>
      </c>
      <c r="BM375" s="156" t="s">
        <v>611</v>
      </c>
    </row>
    <row r="376" spans="1:65" s="13" customFormat="1">
      <c r="B376" s="167"/>
      <c r="D376" s="158" t="s">
        <v>208</v>
      </c>
      <c r="E376" s="168" t="s">
        <v>1</v>
      </c>
      <c r="F376" s="169" t="s">
        <v>254</v>
      </c>
      <c r="H376" s="170">
        <v>149</v>
      </c>
      <c r="I376" s="171"/>
      <c r="L376" s="167"/>
      <c r="M376" s="172"/>
      <c r="N376" s="173"/>
      <c r="O376" s="173"/>
      <c r="P376" s="173"/>
      <c r="Q376" s="173"/>
      <c r="R376" s="173"/>
      <c r="S376" s="173"/>
      <c r="T376" s="174"/>
      <c r="AT376" s="168" t="s">
        <v>208</v>
      </c>
      <c r="AU376" s="168" t="s">
        <v>87</v>
      </c>
      <c r="AV376" s="13" t="s">
        <v>87</v>
      </c>
      <c r="AW376" s="13" t="s">
        <v>32</v>
      </c>
      <c r="AX376" s="13" t="s">
        <v>77</v>
      </c>
      <c r="AY376" s="168" t="s">
        <v>126</v>
      </c>
    </row>
    <row r="377" spans="1:65" s="13" customFormat="1">
      <c r="B377" s="167"/>
      <c r="D377" s="158" t="s">
        <v>208</v>
      </c>
      <c r="E377" s="168" t="s">
        <v>1</v>
      </c>
      <c r="F377" s="169" t="s">
        <v>255</v>
      </c>
      <c r="H377" s="170">
        <v>190</v>
      </c>
      <c r="I377" s="171"/>
      <c r="L377" s="167"/>
      <c r="M377" s="172"/>
      <c r="N377" s="173"/>
      <c r="O377" s="173"/>
      <c r="P377" s="173"/>
      <c r="Q377" s="173"/>
      <c r="R377" s="173"/>
      <c r="S377" s="173"/>
      <c r="T377" s="174"/>
      <c r="AT377" s="168" t="s">
        <v>208</v>
      </c>
      <c r="AU377" s="168" t="s">
        <v>87</v>
      </c>
      <c r="AV377" s="13" t="s">
        <v>87</v>
      </c>
      <c r="AW377" s="13" t="s">
        <v>32</v>
      </c>
      <c r="AX377" s="13" t="s">
        <v>77</v>
      </c>
      <c r="AY377" s="168" t="s">
        <v>126</v>
      </c>
    </row>
    <row r="378" spans="1:65" s="13" customFormat="1">
      <c r="B378" s="167"/>
      <c r="D378" s="158" t="s">
        <v>208</v>
      </c>
      <c r="E378" s="168" t="s">
        <v>1</v>
      </c>
      <c r="F378" s="169" t="s">
        <v>256</v>
      </c>
      <c r="H378" s="170">
        <v>74</v>
      </c>
      <c r="I378" s="171"/>
      <c r="L378" s="167"/>
      <c r="M378" s="172"/>
      <c r="N378" s="173"/>
      <c r="O378" s="173"/>
      <c r="P378" s="173"/>
      <c r="Q378" s="173"/>
      <c r="R378" s="173"/>
      <c r="S378" s="173"/>
      <c r="T378" s="174"/>
      <c r="AT378" s="168" t="s">
        <v>208</v>
      </c>
      <c r="AU378" s="168" t="s">
        <v>87</v>
      </c>
      <c r="AV378" s="13" t="s">
        <v>87</v>
      </c>
      <c r="AW378" s="13" t="s">
        <v>32</v>
      </c>
      <c r="AX378" s="13" t="s">
        <v>77</v>
      </c>
      <c r="AY378" s="168" t="s">
        <v>126</v>
      </c>
    </row>
    <row r="379" spans="1:65" s="13" customFormat="1">
      <c r="B379" s="167"/>
      <c r="D379" s="158" t="s">
        <v>208</v>
      </c>
      <c r="E379" s="168" t="s">
        <v>1</v>
      </c>
      <c r="F379" s="169" t="s">
        <v>257</v>
      </c>
      <c r="H379" s="170">
        <v>74</v>
      </c>
      <c r="I379" s="171"/>
      <c r="L379" s="167"/>
      <c r="M379" s="172"/>
      <c r="N379" s="173"/>
      <c r="O379" s="173"/>
      <c r="P379" s="173"/>
      <c r="Q379" s="173"/>
      <c r="R379" s="173"/>
      <c r="S379" s="173"/>
      <c r="T379" s="174"/>
      <c r="AT379" s="168" t="s">
        <v>208</v>
      </c>
      <c r="AU379" s="168" t="s">
        <v>87</v>
      </c>
      <c r="AV379" s="13" t="s">
        <v>87</v>
      </c>
      <c r="AW379" s="13" t="s">
        <v>32</v>
      </c>
      <c r="AX379" s="13" t="s">
        <v>77</v>
      </c>
      <c r="AY379" s="168" t="s">
        <v>126</v>
      </c>
    </row>
    <row r="380" spans="1:65" s="15" customFormat="1">
      <c r="B380" s="182"/>
      <c r="D380" s="158" t="s">
        <v>208</v>
      </c>
      <c r="E380" s="183" t="s">
        <v>1</v>
      </c>
      <c r="F380" s="184" t="s">
        <v>221</v>
      </c>
      <c r="H380" s="185">
        <v>487</v>
      </c>
      <c r="I380" s="186"/>
      <c r="L380" s="182"/>
      <c r="M380" s="187"/>
      <c r="N380" s="188"/>
      <c r="O380" s="188"/>
      <c r="P380" s="188"/>
      <c r="Q380" s="188"/>
      <c r="R380" s="188"/>
      <c r="S380" s="188"/>
      <c r="T380" s="189"/>
      <c r="AT380" s="183" t="s">
        <v>208</v>
      </c>
      <c r="AU380" s="183" t="s">
        <v>87</v>
      </c>
      <c r="AV380" s="15" t="s">
        <v>146</v>
      </c>
      <c r="AW380" s="15" t="s">
        <v>32</v>
      </c>
      <c r="AX380" s="15" t="s">
        <v>85</v>
      </c>
      <c r="AY380" s="183" t="s">
        <v>126</v>
      </c>
    </row>
    <row r="381" spans="1:65" s="2" customFormat="1" ht="37.9" customHeight="1">
      <c r="A381" s="33"/>
      <c r="B381" s="144"/>
      <c r="C381" s="145" t="s">
        <v>612</v>
      </c>
      <c r="D381" s="145" t="s">
        <v>129</v>
      </c>
      <c r="E381" s="146" t="s">
        <v>613</v>
      </c>
      <c r="F381" s="147" t="s">
        <v>614</v>
      </c>
      <c r="G381" s="148" t="s">
        <v>234</v>
      </c>
      <c r="H381" s="149">
        <v>487</v>
      </c>
      <c r="I381" s="150"/>
      <c r="J381" s="151">
        <f>ROUND(I381*H381,2)</f>
        <v>0</v>
      </c>
      <c r="K381" s="147" t="s">
        <v>1</v>
      </c>
      <c r="L381" s="34"/>
      <c r="M381" s="152" t="s">
        <v>1</v>
      </c>
      <c r="N381" s="153" t="s">
        <v>42</v>
      </c>
      <c r="O381" s="59"/>
      <c r="P381" s="154">
        <f>O381*H381</f>
        <v>0</v>
      </c>
      <c r="Q381" s="154">
        <v>8.0000000000000007E-5</v>
      </c>
      <c r="R381" s="154">
        <f>Q381*H381</f>
        <v>3.8960000000000002E-2</v>
      </c>
      <c r="S381" s="154">
        <v>0</v>
      </c>
      <c r="T381" s="155">
        <f>S381*H381</f>
        <v>0</v>
      </c>
      <c r="U381" s="33"/>
      <c r="V381" s="33"/>
      <c r="W381" s="33"/>
      <c r="X381" s="33"/>
      <c r="Y381" s="33"/>
      <c r="Z381" s="33"/>
      <c r="AA381" s="33"/>
      <c r="AB381" s="33"/>
      <c r="AC381" s="33"/>
      <c r="AD381" s="33"/>
      <c r="AE381" s="33"/>
      <c r="AR381" s="156" t="s">
        <v>146</v>
      </c>
      <c r="AT381" s="156" t="s">
        <v>129</v>
      </c>
      <c r="AU381" s="156" t="s">
        <v>87</v>
      </c>
      <c r="AY381" s="18" t="s">
        <v>126</v>
      </c>
      <c r="BE381" s="157">
        <f>IF(N381="základní",J381,0)</f>
        <v>0</v>
      </c>
      <c r="BF381" s="157">
        <f>IF(N381="snížená",J381,0)</f>
        <v>0</v>
      </c>
      <c r="BG381" s="157">
        <f>IF(N381="zákl. přenesená",J381,0)</f>
        <v>0</v>
      </c>
      <c r="BH381" s="157">
        <f>IF(N381="sníž. přenesená",J381,0)</f>
        <v>0</v>
      </c>
      <c r="BI381" s="157">
        <f>IF(N381="nulová",J381,0)</f>
        <v>0</v>
      </c>
      <c r="BJ381" s="18" t="s">
        <v>85</v>
      </c>
      <c r="BK381" s="157">
        <f>ROUND(I381*H381,2)</f>
        <v>0</v>
      </c>
      <c r="BL381" s="18" t="s">
        <v>146</v>
      </c>
      <c r="BM381" s="156" t="s">
        <v>615</v>
      </c>
    </row>
    <row r="382" spans="1:65" s="2" customFormat="1" ht="24.2" customHeight="1">
      <c r="A382" s="33"/>
      <c r="B382" s="144"/>
      <c r="C382" s="145" t="s">
        <v>616</v>
      </c>
      <c r="D382" s="145" t="s">
        <v>129</v>
      </c>
      <c r="E382" s="146" t="s">
        <v>617</v>
      </c>
      <c r="F382" s="147" t="s">
        <v>618</v>
      </c>
      <c r="G382" s="148" t="s">
        <v>234</v>
      </c>
      <c r="H382" s="149">
        <v>534.57000000000005</v>
      </c>
      <c r="I382" s="150"/>
      <c r="J382" s="151">
        <f>ROUND(I382*H382,2)</f>
        <v>0</v>
      </c>
      <c r="K382" s="147" t="s">
        <v>133</v>
      </c>
      <c r="L382" s="34"/>
      <c r="M382" s="152" t="s">
        <v>1</v>
      </c>
      <c r="N382" s="153" t="s">
        <v>42</v>
      </c>
      <c r="O382" s="59"/>
      <c r="P382" s="154">
        <f>O382*H382</f>
        <v>0</v>
      </c>
      <c r="Q382" s="154">
        <v>2.5000000000000001E-4</v>
      </c>
      <c r="R382" s="154">
        <f>Q382*H382</f>
        <v>0.13364250000000003</v>
      </c>
      <c r="S382" s="154">
        <v>0</v>
      </c>
      <c r="T382" s="155">
        <f>S382*H382</f>
        <v>0</v>
      </c>
      <c r="U382" s="33"/>
      <c r="V382" s="33"/>
      <c r="W382" s="33"/>
      <c r="X382" s="33"/>
      <c r="Y382" s="33"/>
      <c r="Z382" s="33"/>
      <c r="AA382" s="33"/>
      <c r="AB382" s="33"/>
      <c r="AC382" s="33"/>
      <c r="AD382" s="33"/>
      <c r="AE382" s="33"/>
      <c r="AR382" s="156" t="s">
        <v>146</v>
      </c>
      <c r="AT382" s="156" t="s">
        <v>129</v>
      </c>
      <c r="AU382" s="156" t="s">
        <v>87</v>
      </c>
      <c r="AY382" s="18" t="s">
        <v>126</v>
      </c>
      <c r="BE382" s="157">
        <f>IF(N382="základní",J382,0)</f>
        <v>0</v>
      </c>
      <c r="BF382" s="157">
        <f>IF(N382="snížená",J382,0)</f>
        <v>0</v>
      </c>
      <c r="BG382" s="157">
        <f>IF(N382="zákl. přenesená",J382,0)</f>
        <v>0</v>
      </c>
      <c r="BH382" s="157">
        <f>IF(N382="sníž. přenesená",J382,0)</f>
        <v>0</v>
      </c>
      <c r="BI382" s="157">
        <f>IF(N382="nulová",J382,0)</f>
        <v>0</v>
      </c>
      <c r="BJ382" s="18" t="s">
        <v>85</v>
      </c>
      <c r="BK382" s="157">
        <f>ROUND(I382*H382,2)</f>
        <v>0</v>
      </c>
      <c r="BL382" s="18" t="s">
        <v>146</v>
      </c>
      <c r="BM382" s="156" t="s">
        <v>619</v>
      </c>
    </row>
    <row r="383" spans="1:65" s="13" customFormat="1">
      <c r="B383" s="167"/>
      <c r="D383" s="158" t="s">
        <v>208</v>
      </c>
      <c r="E383" s="168" t="s">
        <v>1</v>
      </c>
      <c r="F383" s="169" t="s">
        <v>620</v>
      </c>
      <c r="H383" s="170">
        <v>153.47</v>
      </c>
      <c r="I383" s="171"/>
      <c r="L383" s="167"/>
      <c r="M383" s="172"/>
      <c r="N383" s="173"/>
      <c r="O383" s="173"/>
      <c r="P383" s="173"/>
      <c r="Q383" s="173"/>
      <c r="R383" s="173"/>
      <c r="S383" s="173"/>
      <c r="T383" s="174"/>
      <c r="AT383" s="168" t="s">
        <v>208</v>
      </c>
      <c r="AU383" s="168" t="s">
        <v>87</v>
      </c>
      <c r="AV383" s="13" t="s">
        <v>87</v>
      </c>
      <c r="AW383" s="13" t="s">
        <v>32</v>
      </c>
      <c r="AX383" s="13" t="s">
        <v>77</v>
      </c>
      <c r="AY383" s="168" t="s">
        <v>126</v>
      </c>
    </row>
    <row r="384" spans="1:65" s="13" customFormat="1">
      <c r="B384" s="167"/>
      <c r="D384" s="158" t="s">
        <v>208</v>
      </c>
      <c r="E384" s="168" t="s">
        <v>1</v>
      </c>
      <c r="F384" s="169" t="s">
        <v>621</v>
      </c>
      <c r="H384" s="170">
        <v>228.66</v>
      </c>
      <c r="I384" s="171"/>
      <c r="L384" s="167"/>
      <c r="M384" s="172"/>
      <c r="N384" s="173"/>
      <c r="O384" s="173"/>
      <c r="P384" s="173"/>
      <c r="Q384" s="173"/>
      <c r="R384" s="173"/>
      <c r="S384" s="173"/>
      <c r="T384" s="174"/>
      <c r="AT384" s="168" t="s">
        <v>208</v>
      </c>
      <c r="AU384" s="168" t="s">
        <v>87</v>
      </c>
      <c r="AV384" s="13" t="s">
        <v>87</v>
      </c>
      <c r="AW384" s="13" t="s">
        <v>32</v>
      </c>
      <c r="AX384" s="13" t="s">
        <v>77</v>
      </c>
      <c r="AY384" s="168" t="s">
        <v>126</v>
      </c>
    </row>
    <row r="385" spans="1:65" s="13" customFormat="1">
      <c r="B385" s="167"/>
      <c r="D385" s="158" t="s">
        <v>208</v>
      </c>
      <c r="E385" s="168" t="s">
        <v>1</v>
      </c>
      <c r="F385" s="169" t="s">
        <v>622</v>
      </c>
      <c r="H385" s="170">
        <v>76.22</v>
      </c>
      <c r="I385" s="171"/>
      <c r="L385" s="167"/>
      <c r="M385" s="172"/>
      <c r="N385" s="173"/>
      <c r="O385" s="173"/>
      <c r="P385" s="173"/>
      <c r="Q385" s="173"/>
      <c r="R385" s="173"/>
      <c r="S385" s="173"/>
      <c r="T385" s="174"/>
      <c r="AT385" s="168" t="s">
        <v>208</v>
      </c>
      <c r="AU385" s="168" t="s">
        <v>87</v>
      </c>
      <c r="AV385" s="13" t="s">
        <v>87</v>
      </c>
      <c r="AW385" s="13" t="s">
        <v>32</v>
      </c>
      <c r="AX385" s="13" t="s">
        <v>77</v>
      </c>
      <c r="AY385" s="168" t="s">
        <v>126</v>
      </c>
    </row>
    <row r="386" spans="1:65" s="13" customFormat="1">
      <c r="B386" s="167"/>
      <c r="D386" s="158" t="s">
        <v>208</v>
      </c>
      <c r="E386" s="168" t="s">
        <v>1</v>
      </c>
      <c r="F386" s="169" t="s">
        <v>623</v>
      </c>
      <c r="H386" s="170">
        <v>76.22</v>
      </c>
      <c r="I386" s="171"/>
      <c r="L386" s="167"/>
      <c r="M386" s="172"/>
      <c r="N386" s="173"/>
      <c r="O386" s="173"/>
      <c r="P386" s="173"/>
      <c r="Q386" s="173"/>
      <c r="R386" s="173"/>
      <c r="S386" s="173"/>
      <c r="T386" s="174"/>
      <c r="AT386" s="168" t="s">
        <v>208</v>
      </c>
      <c r="AU386" s="168" t="s">
        <v>87</v>
      </c>
      <c r="AV386" s="13" t="s">
        <v>87</v>
      </c>
      <c r="AW386" s="13" t="s">
        <v>32</v>
      </c>
      <c r="AX386" s="13" t="s">
        <v>77</v>
      </c>
      <c r="AY386" s="168" t="s">
        <v>126</v>
      </c>
    </row>
    <row r="387" spans="1:65" s="15" customFormat="1">
      <c r="B387" s="182"/>
      <c r="D387" s="158" t="s">
        <v>208</v>
      </c>
      <c r="E387" s="183" t="s">
        <v>1</v>
      </c>
      <c r="F387" s="184" t="s">
        <v>221</v>
      </c>
      <c r="H387" s="185">
        <v>534.57000000000005</v>
      </c>
      <c r="I387" s="186"/>
      <c r="L387" s="182"/>
      <c r="M387" s="187"/>
      <c r="N387" s="188"/>
      <c r="O387" s="188"/>
      <c r="P387" s="188"/>
      <c r="Q387" s="188"/>
      <c r="R387" s="188"/>
      <c r="S387" s="188"/>
      <c r="T387" s="189"/>
      <c r="AT387" s="183" t="s">
        <v>208</v>
      </c>
      <c r="AU387" s="183" t="s">
        <v>87</v>
      </c>
      <c r="AV387" s="15" t="s">
        <v>146</v>
      </c>
      <c r="AW387" s="15" t="s">
        <v>32</v>
      </c>
      <c r="AX387" s="15" t="s">
        <v>85</v>
      </c>
      <c r="AY387" s="183" t="s">
        <v>126</v>
      </c>
    </row>
    <row r="388" spans="1:65" s="2" customFormat="1" ht="24.2" customHeight="1">
      <c r="A388" s="33"/>
      <c r="B388" s="144"/>
      <c r="C388" s="145" t="s">
        <v>624</v>
      </c>
      <c r="D388" s="145" t="s">
        <v>129</v>
      </c>
      <c r="E388" s="146" t="s">
        <v>625</v>
      </c>
      <c r="F388" s="147" t="s">
        <v>626</v>
      </c>
      <c r="G388" s="148" t="s">
        <v>234</v>
      </c>
      <c r="H388" s="149">
        <v>534.57000000000005</v>
      </c>
      <c r="I388" s="150"/>
      <c r="J388" s="151">
        <f>ROUND(I388*H388,2)</f>
        <v>0</v>
      </c>
      <c r="K388" s="147" t="s">
        <v>133</v>
      </c>
      <c r="L388" s="34"/>
      <c r="M388" s="152" t="s">
        <v>1</v>
      </c>
      <c r="N388" s="153" t="s">
        <v>42</v>
      </c>
      <c r="O388" s="59"/>
      <c r="P388" s="154">
        <f>O388*H388</f>
        <v>0</v>
      </c>
      <c r="Q388" s="154">
        <v>3.3800000000000002E-3</v>
      </c>
      <c r="R388" s="154">
        <f>Q388*H388</f>
        <v>1.8068466000000003</v>
      </c>
      <c r="S388" s="154">
        <v>0</v>
      </c>
      <c r="T388" s="155">
        <f>S388*H388</f>
        <v>0</v>
      </c>
      <c r="U388" s="33"/>
      <c r="V388" s="33"/>
      <c r="W388" s="33"/>
      <c r="X388" s="33"/>
      <c r="Y388" s="33"/>
      <c r="Z388" s="33"/>
      <c r="AA388" s="33"/>
      <c r="AB388" s="33"/>
      <c r="AC388" s="33"/>
      <c r="AD388" s="33"/>
      <c r="AE388" s="33"/>
      <c r="AR388" s="156" t="s">
        <v>146</v>
      </c>
      <c r="AT388" s="156" t="s">
        <v>129</v>
      </c>
      <c r="AU388" s="156" t="s">
        <v>87</v>
      </c>
      <c r="AY388" s="18" t="s">
        <v>126</v>
      </c>
      <c r="BE388" s="157">
        <f>IF(N388="základní",J388,0)</f>
        <v>0</v>
      </c>
      <c r="BF388" s="157">
        <f>IF(N388="snížená",J388,0)</f>
        <v>0</v>
      </c>
      <c r="BG388" s="157">
        <f>IF(N388="zákl. přenesená",J388,0)</f>
        <v>0</v>
      </c>
      <c r="BH388" s="157">
        <f>IF(N388="sníž. přenesená",J388,0)</f>
        <v>0</v>
      </c>
      <c r="BI388" s="157">
        <f>IF(N388="nulová",J388,0)</f>
        <v>0</v>
      </c>
      <c r="BJ388" s="18" t="s">
        <v>85</v>
      </c>
      <c r="BK388" s="157">
        <f>ROUND(I388*H388,2)</f>
        <v>0</v>
      </c>
      <c r="BL388" s="18" t="s">
        <v>146</v>
      </c>
      <c r="BM388" s="156" t="s">
        <v>627</v>
      </c>
    </row>
    <row r="389" spans="1:65" s="2" customFormat="1" ht="24.2" customHeight="1">
      <c r="A389" s="33"/>
      <c r="B389" s="144"/>
      <c r="C389" s="145" t="s">
        <v>628</v>
      </c>
      <c r="D389" s="145" t="s">
        <v>129</v>
      </c>
      <c r="E389" s="146" t="s">
        <v>629</v>
      </c>
      <c r="F389" s="147" t="s">
        <v>630</v>
      </c>
      <c r="G389" s="148" t="s">
        <v>234</v>
      </c>
      <c r="H389" s="149">
        <v>223.51</v>
      </c>
      <c r="I389" s="150"/>
      <c r="J389" s="151">
        <f>ROUND(I389*H389,2)</f>
        <v>0</v>
      </c>
      <c r="K389" s="147" t="s">
        <v>133</v>
      </c>
      <c r="L389" s="34"/>
      <c r="M389" s="152" t="s">
        <v>1</v>
      </c>
      <c r="N389" s="153" t="s">
        <v>42</v>
      </c>
      <c r="O389" s="59"/>
      <c r="P389" s="154">
        <f>O389*H389</f>
        <v>0</v>
      </c>
      <c r="Q389" s="154">
        <v>2.0000000000000001E-4</v>
      </c>
      <c r="R389" s="154">
        <f>Q389*H389</f>
        <v>4.4701999999999999E-2</v>
      </c>
      <c r="S389" s="154">
        <v>0</v>
      </c>
      <c r="T389" s="155">
        <f>S389*H389</f>
        <v>0</v>
      </c>
      <c r="U389" s="33"/>
      <c r="V389" s="33"/>
      <c r="W389" s="33"/>
      <c r="X389" s="33"/>
      <c r="Y389" s="33"/>
      <c r="Z389" s="33"/>
      <c r="AA389" s="33"/>
      <c r="AB389" s="33"/>
      <c r="AC389" s="33"/>
      <c r="AD389" s="33"/>
      <c r="AE389" s="33"/>
      <c r="AR389" s="156" t="s">
        <v>146</v>
      </c>
      <c r="AT389" s="156" t="s">
        <v>129</v>
      </c>
      <c r="AU389" s="156" t="s">
        <v>87</v>
      </c>
      <c r="AY389" s="18" t="s">
        <v>126</v>
      </c>
      <c r="BE389" s="157">
        <f>IF(N389="základní",J389,0)</f>
        <v>0</v>
      </c>
      <c r="BF389" s="157">
        <f>IF(N389="snížená",J389,0)</f>
        <v>0</v>
      </c>
      <c r="BG389" s="157">
        <f>IF(N389="zákl. přenesená",J389,0)</f>
        <v>0</v>
      </c>
      <c r="BH389" s="157">
        <f>IF(N389="sníž. přenesená",J389,0)</f>
        <v>0</v>
      </c>
      <c r="BI389" s="157">
        <f>IF(N389="nulová",J389,0)</f>
        <v>0</v>
      </c>
      <c r="BJ389" s="18" t="s">
        <v>85</v>
      </c>
      <c r="BK389" s="157">
        <f>ROUND(I389*H389,2)</f>
        <v>0</v>
      </c>
      <c r="BL389" s="18" t="s">
        <v>146</v>
      </c>
      <c r="BM389" s="156" t="s">
        <v>631</v>
      </c>
    </row>
    <row r="390" spans="1:65" s="13" customFormat="1">
      <c r="B390" s="167"/>
      <c r="D390" s="158" t="s">
        <v>208</v>
      </c>
      <c r="E390" s="168" t="s">
        <v>1</v>
      </c>
      <c r="F390" s="169" t="s">
        <v>632</v>
      </c>
      <c r="H390" s="170">
        <v>55.62</v>
      </c>
      <c r="I390" s="171"/>
      <c r="L390" s="167"/>
      <c r="M390" s="172"/>
      <c r="N390" s="173"/>
      <c r="O390" s="173"/>
      <c r="P390" s="173"/>
      <c r="Q390" s="173"/>
      <c r="R390" s="173"/>
      <c r="S390" s="173"/>
      <c r="T390" s="174"/>
      <c r="AT390" s="168" t="s">
        <v>208</v>
      </c>
      <c r="AU390" s="168" t="s">
        <v>87</v>
      </c>
      <c r="AV390" s="13" t="s">
        <v>87</v>
      </c>
      <c r="AW390" s="13" t="s">
        <v>32</v>
      </c>
      <c r="AX390" s="13" t="s">
        <v>77</v>
      </c>
      <c r="AY390" s="168" t="s">
        <v>126</v>
      </c>
    </row>
    <row r="391" spans="1:65" s="13" customFormat="1">
      <c r="B391" s="167"/>
      <c r="D391" s="158" t="s">
        <v>208</v>
      </c>
      <c r="E391" s="168" t="s">
        <v>1</v>
      </c>
      <c r="F391" s="169" t="s">
        <v>633</v>
      </c>
      <c r="H391" s="170">
        <v>134.93</v>
      </c>
      <c r="I391" s="171"/>
      <c r="L391" s="167"/>
      <c r="M391" s="172"/>
      <c r="N391" s="173"/>
      <c r="O391" s="173"/>
      <c r="P391" s="173"/>
      <c r="Q391" s="173"/>
      <c r="R391" s="173"/>
      <c r="S391" s="173"/>
      <c r="T391" s="174"/>
      <c r="AT391" s="168" t="s">
        <v>208</v>
      </c>
      <c r="AU391" s="168" t="s">
        <v>87</v>
      </c>
      <c r="AV391" s="13" t="s">
        <v>87</v>
      </c>
      <c r="AW391" s="13" t="s">
        <v>32</v>
      </c>
      <c r="AX391" s="13" t="s">
        <v>77</v>
      </c>
      <c r="AY391" s="168" t="s">
        <v>126</v>
      </c>
    </row>
    <row r="392" spans="1:65" s="13" customFormat="1">
      <c r="B392" s="167"/>
      <c r="D392" s="158" t="s">
        <v>208</v>
      </c>
      <c r="E392" s="168" t="s">
        <v>1</v>
      </c>
      <c r="F392" s="169" t="s">
        <v>634</v>
      </c>
      <c r="H392" s="170">
        <v>16.48</v>
      </c>
      <c r="I392" s="171"/>
      <c r="L392" s="167"/>
      <c r="M392" s="172"/>
      <c r="N392" s="173"/>
      <c r="O392" s="173"/>
      <c r="P392" s="173"/>
      <c r="Q392" s="173"/>
      <c r="R392" s="173"/>
      <c r="S392" s="173"/>
      <c r="T392" s="174"/>
      <c r="AT392" s="168" t="s">
        <v>208</v>
      </c>
      <c r="AU392" s="168" t="s">
        <v>87</v>
      </c>
      <c r="AV392" s="13" t="s">
        <v>87</v>
      </c>
      <c r="AW392" s="13" t="s">
        <v>32</v>
      </c>
      <c r="AX392" s="13" t="s">
        <v>77</v>
      </c>
      <c r="AY392" s="168" t="s">
        <v>126</v>
      </c>
    </row>
    <row r="393" spans="1:65" s="13" customFormat="1">
      <c r="B393" s="167"/>
      <c r="D393" s="158" t="s">
        <v>208</v>
      </c>
      <c r="E393" s="168" t="s">
        <v>1</v>
      </c>
      <c r="F393" s="169" t="s">
        <v>635</v>
      </c>
      <c r="H393" s="170">
        <v>16.48</v>
      </c>
      <c r="I393" s="171"/>
      <c r="L393" s="167"/>
      <c r="M393" s="172"/>
      <c r="N393" s="173"/>
      <c r="O393" s="173"/>
      <c r="P393" s="173"/>
      <c r="Q393" s="173"/>
      <c r="R393" s="173"/>
      <c r="S393" s="173"/>
      <c r="T393" s="174"/>
      <c r="AT393" s="168" t="s">
        <v>208</v>
      </c>
      <c r="AU393" s="168" t="s">
        <v>87</v>
      </c>
      <c r="AV393" s="13" t="s">
        <v>87</v>
      </c>
      <c r="AW393" s="13" t="s">
        <v>32</v>
      </c>
      <c r="AX393" s="13" t="s">
        <v>77</v>
      </c>
      <c r="AY393" s="168" t="s">
        <v>126</v>
      </c>
    </row>
    <row r="394" spans="1:65" s="15" customFormat="1">
      <c r="B394" s="182"/>
      <c r="D394" s="158" t="s">
        <v>208</v>
      </c>
      <c r="E394" s="183" t="s">
        <v>1</v>
      </c>
      <c r="F394" s="184" t="s">
        <v>221</v>
      </c>
      <c r="H394" s="185">
        <v>223.51</v>
      </c>
      <c r="I394" s="186"/>
      <c r="L394" s="182"/>
      <c r="M394" s="187"/>
      <c r="N394" s="188"/>
      <c r="O394" s="188"/>
      <c r="P394" s="188"/>
      <c r="Q394" s="188"/>
      <c r="R394" s="188"/>
      <c r="S394" s="188"/>
      <c r="T394" s="189"/>
      <c r="AT394" s="183" t="s">
        <v>208</v>
      </c>
      <c r="AU394" s="183" t="s">
        <v>87</v>
      </c>
      <c r="AV394" s="15" t="s">
        <v>146</v>
      </c>
      <c r="AW394" s="15" t="s">
        <v>32</v>
      </c>
      <c r="AX394" s="15" t="s">
        <v>85</v>
      </c>
      <c r="AY394" s="183" t="s">
        <v>126</v>
      </c>
    </row>
    <row r="395" spans="1:65" s="2" customFormat="1" ht="24.2" customHeight="1">
      <c r="A395" s="33"/>
      <c r="B395" s="144"/>
      <c r="C395" s="145" t="s">
        <v>636</v>
      </c>
      <c r="D395" s="145" t="s">
        <v>129</v>
      </c>
      <c r="E395" s="146" t="s">
        <v>637</v>
      </c>
      <c r="F395" s="147" t="s">
        <v>638</v>
      </c>
      <c r="G395" s="148" t="s">
        <v>234</v>
      </c>
      <c r="H395" s="149">
        <v>223.51</v>
      </c>
      <c r="I395" s="150"/>
      <c r="J395" s="151">
        <f>ROUND(I395*H395,2)</f>
        <v>0</v>
      </c>
      <c r="K395" s="147" t="s">
        <v>133</v>
      </c>
      <c r="L395" s="34"/>
      <c r="M395" s="152" t="s">
        <v>1</v>
      </c>
      <c r="N395" s="153" t="s">
        <v>42</v>
      </c>
      <c r="O395" s="59"/>
      <c r="P395" s="154">
        <f>O395*H395</f>
        <v>0</v>
      </c>
      <c r="Q395" s="154">
        <v>1.0500000000000001E-2</v>
      </c>
      <c r="R395" s="154">
        <f>Q395*H395</f>
        <v>2.3468550000000001</v>
      </c>
      <c r="S395" s="154">
        <v>0</v>
      </c>
      <c r="T395" s="155">
        <f>S395*H395</f>
        <v>0</v>
      </c>
      <c r="U395" s="33"/>
      <c r="V395" s="33"/>
      <c r="W395" s="33"/>
      <c r="X395" s="33"/>
      <c r="Y395" s="33"/>
      <c r="Z395" s="33"/>
      <c r="AA395" s="33"/>
      <c r="AB395" s="33"/>
      <c r="AC395" s="33"/>
      <c r="AD395" s="33"/>
      <c r="AE395" s="33"/>
      <c r="AR395" s="156" t="s">
        <v>146</v>
      </c>
      <c r="AT395" s="156" t="s">
        <v>129</v>
      </c>
      <c r="AU395" s="156" t="s">
        <v>87</v>
      </c>
      <c r="AY395" s="18" t="s">
        <v>126</v>
      </c>
      <c r="BE395" s="157">
        <f>IF(N395="základní",J395,0)</f>
        <v>0</v>
      </c>
      <c r="BF395" s="157">
        <f>IF(N395="snížená",J395,0)</f>
        <v>0</v>
      </c>
      <c r="BG395" s="157">
        <f>IF(N395="zákl. přenesená",J395,0)</f>
        <v>0</v>
      </c>
      <c r="BH395" s="157">
        <f>IF(N395="sníž. přenesená",J395,0)</f>
        <v>0</v>
      </c>
      <c r="BI395" s="157">
        <f>IF(N395="nulová",J395,0)</f>
        <v>0</v>
      </c>
      <c r="BJ395" s="18" t="s">
        <v>85</v>
      </c>
      <c r="BK395" s="157">
        <f>ROUND(I395*H395,2)</f>
        <v>0</v>
      </c>
      <c r="BL395" s="18" t="s">
        <v>146</v>
      </c>
      <c r="BM395" s="156" t="s">
        <v>639</v>
      </c>
    </row>
    <row r="396" spans="1:65" s="2" customFormat="1" ht="24.2" customHeight="1">
      <c r="A396" s="33"/>
      <c r="B396" s="144"/>
      <c r="C396" s="145" t="s">
        <v>640</v>
      </c>
      <c r="D396" s="145" t="s">
        <v>129</v>
      </c>
      <c r="E396" s="146" t="s">
        <v>641</v>
      </c>
      <c r="F396" s="147" t="s">
        <v>642</v>
      </c>
      <c r="G396" s="148" t="s">
        <v>287</v>
      </c>
      <c r="H396" s="149">
        <v>390</v>
      </c>
      <c r="I396" s="150"/>
      <c r="J396" s="151">
        <f>ROUND(I396*H396,2)</f>
        <v>0</v>
      </c>
      <c r="K396" s="147" t="s">
        <v>133</v>
      </c>
      <c r="L396" s="34"/>
      <c r="M396" s="152" t="s">
        <v>1</v>
      </c>
      <c r="N396" s="153" t="s">
        <v>42</v>
      </c>
      <c r="O396" s="59"/>
      <c r="P396" s="154">
        <f>O396*H396</f>
        <v>0</v>
      </c>
      <c r="Q396" s="154">
        <v>0</v>
      </c>
      <c r="R396" s="154">
        <f>Q396*H396</f>
        <v>0</v>
      </c>
      <c r="S396" s="154">
        <v>0</v>
      </c>
      <c r="T396" s="155">
        <f>S396*H396</f>
        <v>0</v>
      </c>
      <c r="U396" s="33"/>
      <c r="V396" s="33"/>
      <c r="W396" s="33"/>
      <c r="X396" s="33"/>
      <c r="Y396" s="33"/>
      <c r="Z396" s="33"/>
      <c r="AA396" s="33"/>
      <c r="AB396" s="33"/>
      <c r="AC396" s="33"/>
      <c r="AD396" s="33"/>
      <c r="AE396" s="33"/>
      <c r="AR396" s="156" t="s">
        <v>146</v>
      </c>
      <c r="AT396" s="156" t="s">
        <v>129</v>
      </c>
      <c r="AU396" s="156" t="s">
        <v>87</v>
      </c>
      <c r="AY396" s="18" t="s">
        <v>126</v>
      </c>
      <c r="BE396" s="157">
        <f>IF(N396="základní",J396,0)</f>
        <v>0</v>
      </c>
      <c r="BF396" s="157">
        <f>IF(N396="snížená",J396,0)</f>
        <v>0</v>
      </c>
      <c r="BG396" s="157">
        <f>IF(N396="zákl. přenesená",J396,0)</f>
        <v>0</v>
      </c>
      <c r="BH396" s="157">
        <f>IF(N396="sníž. přenesená",J396,0)</f>
        <v>0</v>
      </c>
      <c r="BI396" s="157">
        <f>IF(N396="nulová",J396,0)</f>
        <v>0</v>
      </c>
      <c r="BJ396" s="18" t="s">
        <v>85</v>
      </c>
      <c r="BK396" s="157">
        <f>ROUND(I396*H396,2)</f>
        <v>0</v>
      </c>
      <c r="BL396" s="18" t="s">
        <v>146</v>
      </c>
      <c r="BM396" s="156" t="s">
        <v>643</v>
      </c>
    </row>
    <row r="397" spans="1:65" s="12" customFormat="1" ht="22.9" customHeight="1">
      <c r="B397" s="131"/>
      <c r="D397" s="132" t="s">
        <v>76</v>
      </c>
      <c r="E397" s="142" t="s">
        <v>250</v>
      </c>
      <c r="F397" s="142" t="s">
        <v>644</v>
      </c>
      <c r="I397" s="134"/>
      <c r="J397" s="143">
        <f>BK397</f>
        <v>0</v>
      </c>
      <c r="L397" s="131"/>
      <c r="M397" s="136"/>
      <c r="N397" s="137"/>
      <c r="O397" s="137"/>
      <c r="P397" s="138">
        <f>SUM(P398:P417)</f>
        <v>0</v>
      </c>
      <c r="Q397" s="137"/>
      <c r="R397" s="138">
        <f>SUM(R398:R417)</f>
        <v>12.29928625</v>
      </c>
      <c r="S397" s="137"/>
      <c r="T397" s="139">
        <f>SUM(T398:T417)</f>
        <v>0</v>
      </c>
      <c r="AR397" s="132" t="s">
        <v>85</v>
      </c>
      <c r="AT397" s="140" t="s">
        <v>76</v>
      </c>
      <c r="AU397" s="140" t="s">
        <v>85</v>
      </c>
      <c r="AY397" s="132" t="s">
        <v>126</v>
      </c>
      <c r="BK397" s="141">
        <f>SUM(BK398:BK417)</f>
        <v>0</v>
      </c>
    </row>
    <row r="398" spans="1:65" s="2" customFormat="1" ht="33" customHeight="1">
      <c r="A398" s="33"/>
      <c r="B398" s="144"/>
      <c r="C398" s="145" t="s">
        <v>645</v>
      </c>
      <c r="D398" s="145" t="s">
        <v>129</v>
      </c>
      <c r="E398" s="146" t="s">
        <v>646</v>
      </c>
      <c r="F398" s="147" t="s">
        <v>647</v>
      </c>
      <c r="G398" s="148" t="s">
        <v>287</v>
      </c>
      <c r="H398" s="149">
        <v>16</v>
      </c>
      <c r="I398" s="150"/>
      <c r="J398" s="151">
        <f>ROUND(I398*H398,2)</f>
        <v>0</v>
      </c>
      <c r="K398" s="147" t="s">
        <v>133</v>
      </c>
      <c r="L398" s="34"/>
      <c r="M398" s="152" t="s">
        <v>1</v>
      </c>
      <c r="N398" s="153" t="s">
        <v>42</v>
      </c>
      <c r="O398" s="59"/>
      <c r="P398" s="154">
        <f>O398*H398</f>
        <v>0</v>
      </c>
      <c r="Q398" s="154">
        <v>0.1295</v>
      </c>
      <c r="R398" s="154">
        <f>Q398*H398</f>
        <v>2.0720000000000001</v>
      </c>
      <c r="S398" s="154">
        <v>0</v>
      </c>
      <c r="T398" s="155">
        <f>S398*H398</f>
        <v>0</v>
      </c>
      <c r="U398" s="33"/>
      <c r="V398" s="33"/>
      <c r="W398" s="33"/>
      <c r="X398" s="33"/>
      <c r="Y398" s="33"/>
      <c r="Z398" s="33"/>
      <c r="AA398" s="33"/>
      <c r="AB398" s="33"/>
      <c r="AC398" s="33"/>
      <c r="AD398" s="33"/>
      <c r="AE398" s="33"/>
      <c r="AR398" s="156" t="s">
        <v>146</v>
      </c>
      <c r="AT398" s="156" t="s">
        <v>129</v>
      </c>
      <c r="AU398" s="156" t="s">
        <v>87</v>
      </c>
      <c r="AY398" s="18" t="s">
        <v>126</v>
      </c>
      <c r="BE398" s="157">
        <f>IF(N398="základní",J398,0)</f>
        <v>0</v>
      </c>
      <c r="BF398" s="157">
        <f>IF(N398="snížená",J398,0)</f>
        <v>0</v>
      </c>
      <c r="BG398" s="157">
        <f>IF(N398="zákl. přenesená",J398,0)</f>
        <v>0</v>
      </c>
      <c r="BH398" s="157">
        <f>IF(N398="sníž. přenesená",J398,0)</f>
        <v>0</v>
      </c>
      <c r="BI398" s="157">
        <f>IF(N398="nulová",J398,0)</f>
        <v>0</v>
      </c>
      <c r="BJ398" s="18" t="s">
        <v>85</v>
      </c>
      <c r="BK398" s="157">
        <f>ROUND(I398*H398,2)</f>
        <v>0</v>
      </c>
      <c r="BL398" s="18" t="s">
        <v>146</v>
      </c>
      <c r="BM398" s="156" t="s">
        <v>648</v>
      </c>
    </row>
    <row r="399" spans="1:65" s="13" customFormat="1" ht="22.5">
      <c r="B399" s="167"/>
      <c r="D399" s="158" t="s">
        <v>208</v>
      </c>
      <c r="E399" s="168" t="s">
        <v>1</v>
      </c>
      <c r="F399" s="169" t="s">
        <v>649</v>
      </c>
      <c r="H399" s="170">
        <v>16</v>
      </c>
      <c r="I399" s="171"/>
      <c r="L399" s="167"/>
      <c r="M399" s="172"/>
      <c r="N399" s="173"/>
      <c r="O399" s="173"/>
      <c r="P399" s="173"/>
      <c r="Q399" s="173"/>
      <c r="R399" s="173"/>
      <c r="S399" s="173"/>
      <c r="T399" s="174"/>
      <c r="AT399" s="168" t="s">
        <v>208</v>
      </c>
      <c r="AU399" s="168" t="s">
        <v>87</v>
      </c>
      <c r="AV399" s="13" t="s">
        <v>87</v>
      </c>
      <c r="AW399" s="13" t="s">
        <v>32</v>
      </c>
      <c r="AX399" s="13" t="s">
        <v>85</v>
      </c>
      <c r="AY399" s="168" t="s">
        <v>126</v>
      </c>
    </row>
    <row r="400" spans="1:65" s="2" customFormat="1" ht="16.5" customHeight="1">
      <c r="A400" s="33"/>
      <c r="B400" s="144"/>
      <c r="C400" s="198" t="s">
        <v>650</v>
      </c>
      <c r="D400" s="198" t="s">
        <v>405</v>
      </c>
      <c r="E400" s="199" t="s">
        <v>651</v>
      </c>
      <c r="F400" s="200" t="s">
        <v>652</v>
      </c>
      <c r="G400" s="201" t="s">
        <v>287</v>
      </c>
      <c r="H400" s="202">
        <v>16.32</v>
      </c>
      <c r="I400" s="203"/>
      <c r="J400" s="204">
        <f>ROUND(I400*H400,2)</f>
        <v>0</v>
      </c>
      <c r="K400" s="200" t="s">
        <v>133</v>
      </c>
      <c r="L400" s="205"/>
      <c r="M400" s="206" t="s">
        <v>1</v>
      </c>
      <c r="N400" s="207" t="s">
        <v>42</v>
      </c>
      <c r="O400" s="59"/>
      <c r="P400" s="154">
        <f>O400*H400</f>
        <v>0</v>
      </c>
      <c r="Q400" s="154">
        <v>4.4999999999999998E-2</v>
      </c>
      <c r="R400" s="154">
        <f>Q400*H400</f>
        <v>0.73439999999999994</v>
      </c>
      <c r="S400" s="154">
        <v>0</v>
      </c>
      <c r="T400" s="155">
        <f>S400*H400</f>
        <v>0</v>
      </c>
      <c r="U400" s="33"/>
      <c r="V400" s="33"/>
      <c r="W400" s="33"/>
      <c r="X400" s="33"/>
      <c r="Y400" s="33"/>
      <c r="Z400" s="33"/>
      <c r="AA400" s="33"/>
      <c r="AB400" s="33"/>
      <c r="AC400" s="33"/>
      <c r="AD400" s="33"/>
      <c r="AE400" s="33"/>
      <c r="AR400" s="156" t="s">
        <v>245</v>
      </c>
      <c r="AT400" s="156" t="s">
        <v>405</v>
      </c>
      <c r="AU400" s="156" t="s">
        <v>87</v>
      </c>
      <c r="AY400" s="18" t="s">
        <v>126</v>
      </c>
      <c r="BE400" s="157">
        <f>IF(N400="základní",J400,0)</f>
        <v>0</v>
      </c>
      <c r="BF400" s="157">
        <f>IF(N400="snížená",J400,0)</f>
        <v>0</v>
      </c>
      <c r="BG400" s="157">
        <f>IF(N400="zákl. přenesená",J400,0)</f>
        <v>0</v>
      </c>
      <c r="BH400" s="157">
        <f>IF(N400="sníž. přenesená",J400,0)</f>
        <v>0</v>
      </c>
      <c r="BI400" s="157">
        <f>IF(N400="nulová",J400,0)</f>
        <v>0</v>
      </c>
      <c r="BJ400" s="18" t="s">
        <v>85</v>
      </c>
      <c r="BK400" s="157">
        <f>ROUND(I400*H400,2)</f>
        <v>0</v>
      </c>
      <c r="BL400" s="18" t="s">
        <v>146</v>
      </c>
      <c r="BM400" s="156" t="s">
        <v>653</v>
      </c>
    </row>
    <row r="401" spans="1:65" s="13" customFormat="1">
      <c r="B401" s="167"/>
      <c r="D401" s="158" t="s">
        <v>208</v>
      </c>
      <c r="F401" s="169" t="s">
        <v>654</v>
      </c>
      <c r="H401" s="170">
        <v>16.32</v>
      </c>
      <c r="I401" s="171"/>
      <c r="L401" s="167"/>
      <c r="M401" s="172"/>
      <c r="N401" s="173"/>
      <c r="O401" s="173"/>
      <c r="P401" s="173"/>
      <c r="Q401" s="173"/>
      <c r="R401" s="173"/>
      <c r="S401" s="173"/>
      <c r="T401" s="174"/>
      <c r="AT401" s="168" t="s">
        <v>208</v>
      </c>
      <c r="AU401" s="168" t="s">
        <v>87</v>
      </c>
      <c r="AV401" s="13" t="s">
        <v>87</v>
      </c>
      <c r="AW401" s="13" t="s">
        <v>3</v>
      </c>
      <c r="AX401" s="13" t="s">
        <v>85</v>
      </c>
      <c r="AY401" s="168" t="s">
        <v>126</v>
      </c>
    </row>
    <row r="402" spans="1:65" s="2" customFormat="1" ht="24.2" customHeight="1">
      <c r="A402" s="33"/>
      <c r="B402" s="144"/>
      <c r="C402" s="145" t="s">
        <v>655</v>
      </c>
      <c r="D402" s="145" t="s">
        <v>129</v>
      </c>
      <c r="E402" s="146" t="s">
        <v>656</v>
      </c>
      <c r="F402" s="147" t="s">
        <v>657</v>
      </c>
      <c r="G402" s="148" t="s">
        <v>287</v>
      </c>
      <c r="H402" s="149">
        <v>19.2</v>
      </c>
      <c r="I402" s="150"/>
      <c r="J402" s="151">
        <f>ROUND(I402*H402,2)</f>
        <v>0</v>
      </c>
      <c r="K402" s="147" t="s">
        <v>133</v>
      </c>
      <c r="L402" s="34"/>
      <c r="M402" s="152" t="s">
        <v>1</v>
      </c>
      <c r="N402" s="153" t="s">
        <v>42</v>
      </c>
      <c r="O402" s="59"/>
      <c r="P402" s="154">
        <f>O402*H402</f>
        <v>0</v>
      </c>
      <c r="Q402" s="154">
        <v>3.014E-2</v>
      </c>
      <c r="R402" s="154">
        <f>Q402*H402</f>
        <v>0.57868799999999998</v>
      </c>
      <c r="S402" s="154">
        <v>0</v>
      </c>
      <c r="T402" s="155">
        <f>S402*H402</f>
        <v>0</v>
      </c>
      <c r="U402" s="33"/>
      <c r="V402" s="33"/>
      <c r="W402" s="33"/>
      <c r="X402" s="33"/>
      <c r="Y402" s="33"/>
      <c r="Z402" s="33"/>
      <c r="AA402" s="33"/>
      <c r="AB402" s="33"/>
      <c r="AC402" s="33"/>
      <c r="AD402" s="33"/>
      <c r="AE402" s="33"/>
      <c r="AR402" s="156" t="s">
        <v>146</v>
      </c>
      <c r="AT402" s="156" t="s">
        <v>129</v>
      </c>
      <c r="AU402" s="156" t="s">
        <v>87</v>
      </c>
      <c r="AY402" s="18" t="s">
        <v>126</v>
      </c>
      <c r="BE402" s="157">
        <f>IF(N402="základní",J402,0)</f>
        <v>0</v>
      </c>
      <c r="BF402" s="157">
        <f>IF(N402="snížená",J402,0)</f>
        <v>0</v>
      </c>
      <c r="BG402" s="157">
        <f>IF(N402="zákl. přenesená",J402,0)</f>
        <v>0</v>
      </c>
      <c r="BH402" s="157">
        <f>IF(N402="sníž. přenesená",J402,0)</f>
        <v>0</v>
      </c>
      <c r="BI402" s="157">
        <f>IF(N402="nulová",J402,0)</f>
        <v>0</v>
      </c>
      <c r="BJ402" s="18" t="s">
        <v>85</v>
      </c>
      <c r="BK402" s="157">
        <f>ROUND(I402*H402,2)</f>
        <v>0</v>
      </c>
      <c r="BL402" s="18" t="s">
        <v>146</v>
      </c>
      <c r="BM402" s="156" t="s">
        <v>658</v>
      </c>
    </row>
    <row r="403" spans="1:65" s="2" customFormat="1" ht="19.5">
      <c r="A403" s="33"/>
      <c r="B403" s="34"/>
      <c r="C403" s="33"/>
      <c r="D403" s="158" t="s">
        <v>136</v>
      </c>
      <c r="E403" s="33"/>
      <c r="F403" s="159" t="s">
        <v>659</v>
      </c>
      <c r="G403" s="33"/>
      <c r="H403" s="33"/>
      <c r="I403" s="160"/>
      <c r="J403" s="33"/>
      <c r="K403" s="33"/>
      <c r="L403" s="34"/>
      <c r="M403" s="161"/>
      <c r="N403" s="162"/>
      <c r="O403" s="59"/>
      <c r="P403" s="59"/>
      <c r="Q403" s="59"/>
      <c r="R403" s="59"/>
      <c r="S403" s="59"/>
      <c r="T403" s="60"/>
      <c r="U403" s="33"/>
      <c r="V403" s="33"/>
      <c r="W403" s="33"/>
      <c r="X403" s="33"/>
      <c r="Y403" s="33"/>
      <c r="Z403" s="33"/>
      <c r="AA403" s="33"/>
      <c r="AB403" s="33"/>
      <c r="AC403" s="33"/>
      <c r="AD403" s="33"/>
      <c r="AE403" s="33"/>
      <c r="AT403" s="18" t="s">
        <v>136</v>
      </c>
      <c r="AU403" s="18" t="s">
        <v>87</v>
      </c>
    </row>
    <row r="404" spans="1:65" s="13" customFormat="1">
      <c r="B404" s="167"/>
      <c r="D404" s="158" t="s">
        <v>208</v>
      </c>
      <c r="E404" s="168" t="s">
        <v>1</v>
      </c>
      <c r="F404" s="169" t="s">
        <v>660</v>
      </c>
      <c r="H404" s="170">
        <v>19.2</v>
      </c>
      <c r="I404" s="171"/>
      <c r="L404" s="167"/>
      <c r="M404" s="172"/>
      <c r="N404" s="173"/>
      <c r="O404" s="173"/>
      <c r="P404" s="173"/>
      <c r="Q404" s="173"/>
      <c r="R404" s="173"/>
      <c r="S404" s="173"/>
      <c r="T404" s="174"/>
      <c r="AT404" s="168" t="s">
        <v>208</v>
      </c>
      <c r="AU404" s="168" t="s">
        <v>87</v>
      </c>
      <c r="AV404" s="13" t="s">
        <v>87</v>
      </c>
      <c r="AW404" s="13" t="s">
        <v>32</v>
      </c>
      <c r="AX404" s="13" t="s">
        <v>85</v>
      </c>
      <c r="AY404" s="168" t="s">
        <v>126</v>
      </c>
    </row>
    <row r="405" spans="1:65" s="2" customFormat="1" ht="24.2" customHeight="1">
      <c r="A405" s="33"/>
      <c r="B405" s="144"/>
      <c r="C405" s="145" t="s">
        <v>661</v>
      </c>
      <c r="D405" s="145" t="s">
        <v>129</v>
      </c>
      <c r="E405" s="146" t="s">
        <v>662</v>
      </c>
      <c r="F405" s="147" t="s">
        <v>663</v>
      </c>
      <c r="G405" s="148" t="s">
        <v>234</v>
      </c>
      <c r="H405" s="149">
        <v>1393.7</v>
      </c>
      <c r="I405" s="150"/>
      <c r="J405" s="151">
        <f>ROUND(I405*H405,2)</f>
        <v>0</v>
      </c>
      <c r="K405" s="147" t="s">
        <v>133</v>
      </c>
      <c r="L405" s="34"/>
      <c r="M405" s="152" t="s">
        <v>1</v>
      </c>
      <c r="N405" s="153" t="s">
        <v>42</v>
      </c>
      <c r="O405" s="59"/>
      <c r="P405" s="154">
        <f>O405*H405</f>
        <v>0</v>
      </c>
      <c r="Q405" s="154">
        <v>4.0000000000000003E-5</v>
      </c>
      <c r="R405" s="154">
        <f>Q405*H405</f>
        <v>5.5748000000000006E-2</v>
      </c>
      <c r="S405" s="154">
        <v>0</v>
      </c>
      <c r="T405" s="155">
        <f>S405*H405</f>
        <v>0</v>
      </c>
      <c r="U405" s="33"/>
      <c r="V405" s="33"/>
      <c r="W405" s="33"/>
      <c r="X405" s="33"/>
      <c r="Y405" s="33"/>
      <c r="Z405" s="33"/>
      <c r="AA405" s="33"/>
      <c r="AB405" s="33"/>
      <c r="AC405" s="33"/>
      <c r="AD405" s="33"/>
      <c r="AE405" s="33"/>
      <c r="AR405" s="156" t="s">
        <v>146</v>
      </c>
      <c r="AT405" s="156" t="s">
        <v>129</v>
      </c>
      <c r="AU405" s="156" t="s">
        <v>87</v>
      </c>
      <c r="AY405" s="18" t="s">
        <v>126</v>
      </c>
      <c r="BE405" s="157">
        <f>IF(N405="základní",J405,0)</f>
        <v>0</v>
      </c>
      <c r="BF405" s="157">
        <f>IF(N405="snížená",J405,0)</f>
        <v>0</v>
      </c>
      <c r="BG405" s="157">
        <f>IF(N405="zákl. přenesená",J405,0)</f>
        <v>0</v>
      </c>
      <c r="BH405" s="157">
        <f>IF(N405="sníž. přenesená",J405,0)</f>
        <v>0</v>
      </c>
      <c r="BI405" s="157">
        <f>IF(N405="nulová",J405,0)</f>
        <v>0</v>
      </c>
      <c r="BJ405" s="18" t="s">
        <v>85</v>
      </c>
      <c r="BK405" s="157">
        <f>ROUND(I405*H405,2)</f>
        <v>0</v>
      </c>
      <c r="BL405" s="18" t="s">
        <v>146</v>
      </c>
      <c r="BM405" s="156" t="s">
        <v>664</v>
      </c>
    </row>
    <row r="406" spans="1:65" s="13" customFormat="1">
      <c r="B406" s="167"/>
      <c r="D406" s="158" t="s">
        <v>208</v>
      </c>
      <c r="E406" s="168" t="s">
        <v>1</v>
      </c>
      <c r="F406" s="169" t="s">
        <v>665</v>
      </c>
      <c r="H406" s="170">
        <v>1393.7</v>
      </c>
      <c r="I406" s="171"/>
      <c r="L406" s="167"/>
      <c r="M406" s="172"/>
      <c r="N406" s="173"/>
      <c r="O406" s="173"/>
      <c r="P406" s="173"/>
      <c r="Q406" s="173"/>
      <c r="R406" s="173"/>
      <c r="S406" s="173"/>
      <c r="T406" s="174"/>
      <c r="AT406" s="168" t="s">
        <v>208</v>
      </c>
      <c r="AU406" s="168" t="s">
        <v>87</v>
      </c>
      <c r="AV406" s="13" t="s">
        <v>87</v>
      </c>
      <c r="AW406" s="13" t="s">
        <v>32</v>
      </c>
      <c r="AX406" s="13" t="s">
        <v>85</v>
      </c>
      <c r="AY406" s="168" t="s">
        <v>126</v>
      </c>
    </row>
    <row r="407" spans="1:65" s="2" customFormat="1" ht="24.2" customHeight="1">
      <c r="A407" s="33"/>
      <c r="B407" s="144"/>
      <c r="C407" s="145" t="s">
        <v>666</v>
      </c>
      <c r="D407" s="145" t="s">
        <v>129</v>
      </c>
      <c r="E407" s="146" t="s">
        <v>667</v>
      </c>
      <c r="F407" s="147" t="s">
        <v>668</v>
      </c>
      <c r="G407" s="148" t="s">
        <v>234</v>
      </c>
      <c r="H407" s="149">
        <v>36</v>
      </c>
      <c r="I407" s="150"/>
      <c r="J407" s="151">
        <f>ROUND(I407*H407,2)</f>
        <v>0</v>
      </c>
      <c r="K407" s="147" t="s">
        <v>133</v>
      </c>
      <c r="L407" s="34"/>
      <c r="M407" s="152" t="s">
        <v>1</v>
      </c>
      <c r="N407" s="153" t="s">
        <v>42</v>
      </c>
      <c r="O407" s="59"/>
      <c r="P407" s="154">
        <f>O407*H407</f>
        <v>0</v>
      </c>
      <c r="Q407" s="154">
        <v>0</v>
      </c>
      <c r="R407" s="154">
        <f>Q407*H407</f>
        <v>0</v>
      </c>
      <c r="S407" s="154">
        <v>0</v>
      </c>
      <c r="T407" s="155">
        <f>S407*H407</f>
        <v>0</v>
      </c>
      <c r="U407" s="33"/>
      <c r="V407" s="33"/>
      <c r="W407" s="33"/>
      <c r="X407" s="33"/>
      <c r="Y407" s="33"/>
      <c r="Z407" s="33"/>
      <c r="AA407" s="33"/>
      <c r="AB407" s="33"/>
      <c r="AC407" s="33"/>
      <c r="AD407" s="33"/>
      <c r="AE407" s="33"/>
      <c r="AR407" s="156" t="s">
        <v>146</v>
      </c>
      <c r="AT407" s="156" t="s">
        <v>129</v>
      </c>
      <c r="AU407" s="156" t="s">
        <v>87</v>
      </c>
      <c r="AY407" s="18" t="s">
        <v>126</v>
      </c>
      <c r="BE407" s="157">
        <f>IF(N407="základní",J407,0)</f>
        <v>0</v>
      </c>
      <c r="BF407" s="157">
        <f>IF(N407="snížená",J407,0)</f>
        <v>0</v>
      </c>
      <c r="BG407" s="157">
        <f>IF(N407="zákl. přenesená",J407,0)</f>
        <v>0</v>
      </c>
      <c r="BH407" s="157">
        <f>IF(N407="sníž. přenesená",J407,0)</f>
        <v>0</v>
      </c>
      <c r="BI407" s="157">
        <f>IF(N407="nulová",J407,0)</f>
        <v>0</v>
      </c>
      <c r="BJ407" s="18" t="s">
        <v>85</v>
      </c>
      <c r="BK407" s="157">
        <f>ROUND(I407*H407,2)</f>
        <v>0</v>
      </c>
      <c r="BL407" s="18" t="s">
        <v>146</v>
      </c>
      <c r="BM407" s="156" t="s">
        <v>669</v>
      </c>
    </row>
    <row r="408" spans="1:65" s="13" customFormat="1">
      <c r="B408" s="167"/>
      <c r="D408" s="158" t="s">
        <v>208</v>
      </c>
      <c r="E408" s="168" t="s">
        <v>1</v>
      </c>
      <c r="F408" s="169" t="s">
        <v>670</v>
      </c>
      <c r="H408" s="170">
        <v>36</v>
      </c>
      <c r="I408" s="171"/>
      <c r="L408" s="167"/>
      <c r="M408" s="172"/>
      <c r="N408" s="173"/>
      <c r="O408" s="173"/>
      <c r="P408" s="173"/>
      <c r="Q408" s="173"/>
      <c r="R408" s="173"/>
      <c r="S408" s="173"/>
      <c r="T408" s="174"/>
      <c r="AT408" s="168" t="s">
        <v>208</v>
      </c>
      <c r="AU408" s="168" t="s">
        <v>87</v>
      </c>
      <c r="AV408" s="13" t="s">
        <v>87</v>
      </c>
      <c r="AW408" s="13" t="s">
        <v>32</v>
      </c>
      <c r="AX408" s="13" t="s">
        <v>85</v>
      </c>
      <c r="AY408" s="168" t="s">
        <v>126</v>
      </c>
    </row>
    <row r="409" spans="1:65" s="2" customFormat="1" ht="24.2" customHeight="1">
      <c r="A409" s="33"/>
      <c r="B409" s="144"/>
      <c r="C409" s="145" t="s">
        <v>671</v>
      </c>
      <c r="D409" s="145" t="s">
        <v>129</v>
      </c>
      <c r="E409" s="146" t="s">
        <v>672</v>
      </c>
      <c r="F409" s="147" t="s">
        <v>673</v>
      </c>
      <c r="G409" s="148" t="s">
        <v>234</v>
      </c>
      <c r="H409" s="149">
        <v>36</v>
      </c>
      <c r="I409" s="150"/>
      <c r="J409" s="151">
        <f>ROUND(I409*H409,2)</f>
        <v>0</v>
      </c>
      <c r="K409" s="147" t="s">
        <v>133</v>
      </c>
      <c r="L409" s="34"/>
      <c r="M409" s="152" t="s">
        <v>1</v>
      </c>
      <c r="N409" s="153" t="s">
        <v>42</v>
      </c>
      <c r="O409" s="59"/>
      <c r="P409" s="154">
        <f>O409*H409</f>
        <v>0</v>
      </c>
      <c r="Q409" s="154">
        <v>0</v>
      </c>
      <c r="R409" s="154">
        <f>Q409*H409</f>
        <v>0</v>
      </c>
      <c r="S409" s="154">
        <v>0</v>
      </c>
      <c r="T409" s="155">
        <f>S409*H409</f>
        <v>0</v>
      </c>
      <c r="U409" s="33"/>
      <c r="V409" s="33"/>
      <c r="W409" s="33"/>
      <c r="X409" s="33"/>
      <c r="Y409" s="33"/>
      <c r="Z409" s="33"/>
      <c r="AA409" s="33"/>
      <c r="AB409" s="33"/>
      <c r="AC409" s="33"/>
      <c r="AD409" s="33"/>
      <c r="AE409" s="33"/>
      <c r="AR409" s="156" t="s">
        <v>146</v>
      </c>
      <c r="AT409" s="156" t="s">
        <v>129</v>
      </c>
      <c r="AU409" s="156" t="s">
        <v>87</v>
      </c>
      <c r="AY409" s="18" t="s">
        <v>126</v>
      </c>
      <c r="BE409" s="157">
        <f>IF(N409="základní",J409,0)</f>
        <v>0</v>
      </c>
      <c r="BF409" s="157">
        <f>IF(N409="snížená",J409,0)</f>
        <v>0</v>
      </c>
      <c r="BG409" s="157">
        <f>IF(N409="zákl. přenesená",J409,0)</f>
        <v>0</v>
      </c>
      <c r="BH409" s="157">
        <f>IF(N409="sníž. přenesená",J409,0)</f>
        <v>0</v>
      </c>
      <c r="BI409" s="157">
        <f>IF(N409="nulová",J409,0)</f>
        <v>0</v>
      </c>
      <c r="BJ409" s="18" t="s">
        <v>85</v>
      </c>
      <c r="BK409" s="157">
        <f>ROUND(I409*H409,2)</f>
        <v>0</v>
      </c>
      <c r="BL409" s="18" t="s">
        <v>146</v>
      </c>
      <c r="BM409" s="156" t="s">
        <v>674</v>
      </c>
    </row>
    <row r="410" spans="1:65" s="2" customFormat="1" ht="24.2" customHeight="1">
      <c r="A410" s="33"/>
      <c r="B410" s="144"/>
      <c r="C410" s="145" t="s">
        <v>675</v>
      </c>
      <c r="D410" s="145" t="s">
        <v>129</v>
      </c>
      <c r="E410" s="146" t="s">
        <v>676</v>
      </c>
      <c r="F410" s="147" t="s">
        <v>677</v>
      </c>
      <c r="G410" s="148" t="s">
        <v>234</v>
      </c>
      <c r="H410" s="149">
        <v>36</v>
      </c>
      <c r="I410" s="150"/>
      <c r="J410" s="151">
        <f>ROUND(I410*H410,2)</f>
        <v>0</v>
      </c>
      <c r="K410" s="147" t="s">
        <v>133</v>
      </c>
      <c r="L410" s="34"/>
      <c r="M410" s="152" t="s">
        <v>1</v>
      </c>
      <c r="N410" s="153" t="s">
        <v>42</v>
      </c>
      <c r="O410" s="59"/>
      <c r="P410" s="154">
        <f>O410*H410</f>
        <v>0</v>
      </c>
      <c r="Q410" s="154">
        <v>0</v>
      </c>
      <c r="R410" s="154">
        <f>Q410*H410</f>
        <v>0</v>
      </c>
      <c r="S410" s="154">
        <v>0</v>
      </c>
      <c r="T410" s="155">
        <f>S410*H410</f>
        <v>0</v>
      </c>
      <c r="U410" s="33"/>
      <c r="V410" s="33"/>
      <c r="W410" s="33"/>
      <c r="X410" s="33"/>
      <c r="Y410" s="33"/>
      <c r="Z410" s="33"/>
      <c r="AA410" s="33"/>
      <c r="AB410" s="33"/>
      <c r="AC410" s="33"/>
      <c r="AD410" s="33"/>
      <c r="AE410" s="33"/>
      <c r="AR410" s="156" t="s">
        <v>146</v>
      </c>
      <c r="AT410" s="156" t="s">
        <v>129</v>
      </c>
      <c r="AU410" s="156" t="s">
        <v>87</v>
      </c>
      <c r="AY410" s="18" t="s">
        <v>126</v>
      </c>
      <c r="BE410" s="157">
        <f>IF(N410="základní",J410,0)</f>
        <v>0</v>
      </c>
      <c r="BF410" s="157">
        <f>IF(N410="snížená",J410,0)</f>
        <v>0</v>
      </c>
      <c r="BG410" s="157">
        <f>IF(N410="zákl. přenesená",J410,0)</f>
        <v>0</v>
      </c>
      <c r="BH410" s="157">
        <f>IF(N410="sníž. přenesená",J410,0)</f>
        <v>0</v>
      </c>
      <c r="BI410" s="157">
        <f>IF(N410="nulová",J410,0)</f>
        <v>0</v>
      </c>
      <c r="BJ410" s="18" t="s">
        <v>85</v>
      </c>
      <c r="BK410" s="157">
        <f>ROUND(I410*H410,2)</f>
        <v>0</v>
      </c>
      <c r="BL410" s="18" t="s">
        <v>146</v>
      </c>
      <c r="BM410" s="156" t="s">
        <v>678</v>
      </c>
    </row>
    <row r="411" spans="1:65" s="2" customFormat="1" ht="24.2" customHeight="1">
      <c r="A411" s="33"/>
      <c r="B411" s="144"/>
      <c r="C411" s="145" t="s">
        <v>679</v>
      </c>
      <c r="D411" s="145" t="s">
        <v>129</v>
      </c>
      <c r="E411" s="146" t="s">
        <v>680</v>
      </c>
      <c r="F411" s="147" t="s">
        <v>681</v>
      </c>
      <c r="G411" s="148" t="s">
        <v>212</v>
      </c>
      <c r="H411" s="149">
        <v>1</v>
      </c>
      <c r="I411" s="150"/>
      <c r="J411" s="151">
        <f>ROUND(I411*H411,2)</f>
        <v>0</v>
      </c>
      <c r="K411" s="147" t="s">
        <v>1</v>
      </c>
      <c r="L411" s="34"/>
      <c r="M411" s="152" t="s">
        <v>1</v>
      </c>
      <c r="N411" s="153" t="s">
        <v>42</v>
      </c>
      <c r="O411" s="59"/>
      <c r="P411" s="154">
        <f>O411*H411</f>
        <v>0</v>
      </c>
      <c r="Q411" s="154">
        <v>0</v>
      </c>
      <c r="R411" s="154">
        <f>Q411*H411</f>
        <v>0</v>
      </c>
      <c r="S411" s="154">
        <v>0</v>
      </c>
      <c r="T411" s="155">
        <f>S411*H411</f>
        <v>0</v>
      </c>
      <c r="U411" s="33"/>
      <c r="V411" s="33"/>
      <c r="W411" s="33"/>
      <c r="X411" s="33"/>
      <c r="Y411" s="33"/>
      <c r="Z411" s="33"/>
      <c r="AA411" s="33"/>
      <c r="AB411" s="33"/>
      <c r="AC411" s="33"/>
      <c r="AD411" s="33"/>
      <c r="AE411" s="33"/>
      <c r="AR411" s="156" t="s">
        <v>146</v>
      </c>
      <c r="AT411" s="156" t="s">
        <v>129</v>
      </c>
      <c r="AU411" s="156" t="s">
        <v>87</v>
      </c>
      <c r="AY411" s="18" t="s">
        <v>126</v>
      </c>
      <c r="BE411" s="157">
        <f>IF(N411="základní",J411,0)</f>
        <v>0</v>
      </c>
      <c r="BF411" s="157">
        <f>IF(N411="snížená",J411,0)</f>
        <v>0</v>
      </c>
      <c r="BG411" s="157">
        <f>IF(N411="zákl. přenesená",J411,0)</f>
        <v>0</v>
      </c>
      <c r="BH411" s="157">
        <f>IF(N411="sníž. přenesená",J411,0)</f>
        <v>0</v>
      </c>
      <c r="BI411" s="157">
        <f>IF(N411="nulová",J411,0)</f>
        <v>0</v>
      </c>
      <c r="BJ411" s="18" t="s">
        <v>85</v>
      </c>
      <c r="BK411" s="157">
        <f>ROUND(I411*H411,2)</f>
        <v>0</v>
      </c>
      <c r="BL411" s="18" t="s">
        <v>146</v>
      </c>
      <c r="BM411" s="156" t="s">
        <v>682</v>
      </c>
    </row>
    <row r="412" spans="1:65" s="13" customFormat="1">
      <c r="B412" s="167"/>
      <c r="D412" s="158" t="s">
        <v>208</v>
      </c>
      <c r="E412" s="168" t="s">
        <v>1</v>
      </c>
      <c r="F412" s="169" t="s">
        <v>683</v>
      </c>
      <c r="H412" s="170">
        <v>1</v>
      </c>
      <c r="I412" s="171"/>
      <c r="L412" s="167"/>
      <c r="M412" s="172"/>
      <c r="N412" s="173"/>
      <c r="O412" s="173"/>
      <c r="P412" s="173"/>
      <c r="Q412" s="173"/>
      <c r="R412" s="173"/>
      <c r="S412" s="173"/>
      <c r="T412" s="174"/>
      <c r="AT412" s="168" t="s">
        <v>208</v>
      </c>
      <c r="AU412" s="168" t="s">
        <v>87</v>
      </c>
      <c r="AV412" s="13" t="s">
        <v>87</v>
      </c>
      <c r="AW412" s="13" t="s">
        <v>32</v>
      </c>
      <c r="AX412" s="13" t="s">
        <v>85</v>
      </c>
      <c r="AY412" s="168" t="s">
        <v>126</v>
      </c>
    </row>
    <row r="413" spans="1:65" s="2" customFormat="1" ht="24.2" customHeight="1">
      <c r="A413" s="33"/>
      <c r="B413" s="144"/>
      <c r="C413" s="145" t="s">
        <v>684</v>
      </c>
      <c r="D413" s="145" t="s">
        <v>129</v>
      </c>
      <c r="E413" s="146" t="s">
        <v>685</v>
      </c>
      <c r="F413" s="147" t="s">
        <v>686</v>
      </c>
      <c r="G413" s="148" t="s">
        <v>132</v>
      </c>
      <c r="H413" s="149">
        <v>1</v>
      </c>
      <c r="I413" s="150"/>
      <c r="J413" s="151">
        <f>ROUND(I413*H413,2)</f>
        <v>0</v>
      </c>
      <c r="K413" s="147" t="s">
        <v>1</v>
      </c>
      <c r="L413" s="34"/>
      <c r="M413" s="152" t="s">
        <v>1</v>
      </c>
      <c r="N413" s="153" t="s">
        <v>42</v>
      </c>
      <c r="O413" s="59"/>
      <c r="P413" s="154">
        <f>O413*H413</f>
        <v>0</v>
      </c>
      <c r="Q413" s="154">
        <v>0</v>
      </c>
      <c r="R413" s="154">
        <f>Q413*H413</f>
        <v>0</v>
      </c>
      <c r="S413" s="154">
        <v>0</v>
      </c>
      <c r="T413" s="155">
        <f>S413*H413</f>
        <v>0</v>
      </c>
      <c r="U413" s="33"/>
      <c r="V413" s="33"/>
      <c r="W413" s="33"/>
      <c r="X413" s="33"/>
      <c r="Y413" s="33"/>
      <c r="Z413" s="33"/>
      <c r="AA413" s="33"/>
      <c r="AB413" s="33"/>
      <c r="AC413" s="33"/>
      <c r="AD413" s="33"/>
      <c r="AE413" s="33"/>
      <c r="AR413" s="156" t="s">
        <v>146</v>
      </c>
      <c r="AT413" s="156" t="s">
        <v>129</v>
      </c>
      <c r="AU413" s="156" t="s">
        <v>87</v>
      </c>
      <c r="AY413" s="18" t="s">
        <v>126</v>
      </c>
      <c r="BE413" s="157">
        <f>IF(N413="základní",J413,0)</f>
        <v>0</v>
      </c>
      <c r="BF413" s="157">
        <f>IF(N413="snížená",J413,0)</f>
        <v>0</v>
      </c>
      <c r="BG413" s="157">
        <f>IF(N413="zákl. přenesená",J413,0)</f>
        <v>0</v>
      </c>
      <c r="BH413" s="157">
        <f>IF(N413="sníž. přenesená",J413,0)</f>
        <v>0</v>
      </c>
      <c r="BI413" s="157">
        <f>IF(N413="nulová",J413,0)</f>
        <v>0</v>
      </c>
      <c r="BJ413" s="18" t="s">
        <v>85</v>
      </c>
      <c r="BK413" s="157">
        <f>ROUND(I413*H413,2)</f>
        <v>0</v>
      </c>
      <c r="BL413" s="18" t="s">
        <v>146</v>
      </c>
      <c r="BM413" s="156" t="s">
        <v>687</v>
      </c>
    </row>
    <row r="414" spans="1:65" s="2" customFormat="1" ht="146.25">
      <c r="A414" s="33"/>
      <c r="B414" s="34"/>
      <c r="C414" s="33"/>
      <c r="D414" s="158" t="s">
        <v>136</v>
      </c>
      <c r="E414" s="33"/>
      <c r="F414" s="159" t="s">
        <v>688</v>
      </c>
      <c r="G414" s="33"/>
      <c r="H414" s="33"/>
      <c r="I414" s="160"/>
      <c r="J414" s="33"/>
      <c r="K414" s="33"/>
      <c r="L414" s="34"/>
      <c r="M414" s="161"/>
      <c r="N414" s="162"/>
      <c r="O414" s="59"/>
      <c r="P414" s="59"/>
      <c r="Q414" s="59"/>
      <c r="R414" s="59"/>
      <c r="S414" s="59"/>
      <c r="T414" s="60"/>
      <c r="U414" s="33"/>
      <c r="V414" s="33"/>
      <c r="W414" s="33"/>
      <c r="X414" s="33"/>
      <c r="Y414" s="33"/>
      <c r="Z414" s="33"/>
      <c r="AA414" s="33"/>
      <c r="AB414" s="33"/>
      <c r="AC414" s="33"/>
      <c r="AD414" s="33"/>
      <c r="AE414" s="33"/>
      <c r="AT414" s="18" t="s">
        <v>136</v>
      </c>
      <c r="AU414" s="18" t="s">
        <v>87</v>
      </c>
    </row>
    <row r="415" spans="1:65" s="2" customFormat="1" ht="24.2" customHeight="1">
      <c r="A415" s="33"/>
      <c r="B415" s="144"/>
      <c r="C415" s="145" t="s">
        <v>689</v>
      </c>
      <c r="D415" s="145" t="s">
        <v>129</v>
      </c>
      <c r="E415" s="146" t="s">
        <v>690</v>
      </c>
      <c r="F415" s="147" t="s">
        <v>691</v>
      </c>
      <c r="G415" s="148" t="s">
        <v>234</v>
      </c>
      <c r="H415" s="149">
        <v>208.97499999999999</v>
      </c>
      <c r="I415" s="150"/>
      <c r="J415" s="151">
        <f>ROUND(I415*H415,2)</f>
        <v>0</v>
      </c>
      <c r="K415" s="147" t="s">
        <v>133</v>
      </c>
      <c r="L415" s="34"/>
      <c r="M415" s="152" t="s">
        <v>1</v>
      </c>
      <c r="N415" s="153" t="s">
        <v>42</v>
      </c>
      <c r="O415" s="59"/>
      <c r="P415" s="154">
        <f>O415*H415</f>
        <v>0</v>
      </c>
      <c r="Q415" s="154">
        <v>2.0999999999999999E-3</v>
      </c>
      <c r="R415" s="154">
        <f>Q415*H415</f>
        <v>0.43884749999999995</v>
      </c>
      <c r="S415" s="154">
        <v>0</v>
      </c>
      <c r="T415" s="155">
        <f>S415*H415</f>
        <v>0</v>
      </c>
      <c r="U415" s="33"/>
      <c r="V415" s="33"/>
      <c r="W415" s="33"/>
      <c r="X415" s="33"/>
      <c r="Y415" s="33"/>
      <c r="Z415" s="33"/>
      <c r="AA415" s="33"/>
      <c r="AB415" s="33"/>
      <c r="AC415" s="33"/>
      <c r="AD415" s="33"/>
      <c r="AE415" s="33"/>
      <c r="AR415" s="156" t="s">
        <v>146</v>
      </c>
      <c r="AT415" s="156" t="s">
        <v>129</v>
      </c>
      <c r="AU415" s="156" t="s">
        <v>87</v>
      </c>
      <c r="AY415" s="18" t="s">
        <v>126</v>
      </c>
      <c r="BE415" s="157">
        <f>IF(N415="základní",J415,0)</f>
        <v>0</v>
      </c>
      <c r="BF415" s="157">
        <f>IF(N415="snížená",J415,0)</f>
        <v>0</v>
      </c>
      <c r="BG415" s="157">
        <f>IF(N415="zákl. přenesená",J415,0)</f>
        <v>0</v>
      </c>
      <c r="BH415" s="157">
        <f>IF(N415="sníž. přenesená",J415,0)</f>
        <v>0</v>
      </c>
      <c r="BI415" s="157">
        <f>IF(N415="nulová",J415,0)</f>
        <v>0</v>
      </c>
      <c r="BJ415" s="18" t="s">
        <v>85</v>
      </c>
      <c r="BK415" s="157">
        <f>ROUND(I415*H415,2)</f>
        <v>0</v>
      </c>
      <c r="BL415" s="18" t="s">
        <v>146</v>
      </c>
      <c r="BM415" s="156" t="s">
        <v>692</v>
      </c>
    </row>
    <row r="416" spans="1:65" s="2" customFormat="1" ht="24.2" customHeight="1">
      <c r="A416" s="33"/>
      <c r="B416" s="144"/>
      <c r="C416" s="145" t="s">
        <v>693</v>
      </c>
      <c r="D416" s="145" t="s">
        <v>129</v>
      </c>
      <c r="E416" s="146" t="s">
        <v>694</v>
      </c>
      <c r="F416" s="147" t="s">
        <v>695</v>
      </c>
      <c r="G416" s="148" t="s">
        <v>234</v>
      </c>
      <c r="H416" s="149">
        <v>208.97499999999999</v>
      </c>
      <c r="I416" s="150"/>
      <c r="J416" s="151">
        <f>ROUND(I416*H416,2)</f>
        <v>0</v>
      </c>
      <c r="K416" s="147" t="s">
        <v>133</v>
      </c>
      <c r="L416" s="34"/>
      <c r="M416" s="152" t="s">
        <v>1</v>
      </c>
      <c r="N416" s="153" t="s">
        <v>42</v>
      </c>
      <c r="O416" s="59"/>
      <c r="P416" s="154">
        <f>O416*H416</f>
        <v>0</v>
      </c>
      <c r="Q416" s="154">
        <v>4.0289999999999999E-2</v>
      </c>
      <c r="R416" s="154">
        <f>Q416*H416</f>
        <v>8.4196027499999992</v>
      </c>
      <c r="S416" s="154">
        <v>0</v>
      </c>
      <c r="T416" s="155">
        <f>S416*H416</f>
        <v>0</v>
      </c>
      <c r="U416" s="33"/>
      <c r="V416" s="33"/>
      <c r="W416" s="33"/>
      <c r="X416" s="33"/>
      <c r="Y416" s="33"/>
      <c r="Z416" s="33"/>
      <c r="AA416" s="33"/>
      <c r="AB416" s="33"/>
      <c r="AC416" s="33"/>
      <c r="AD416" s="33"/>
      <c r="AE416" s="33"/>
      <c r="AR416" s="156" t="s">
        <v>146</v>
      </c>
      <c r="AT416" s="156" t="s">
        <v>129</v>
      </c>
      <c r="AU416" s="156" t="s">
        <v>87</v>
      </c>
      <c r="AY416" s="18" t="s">
        <v>126</v>
      </c>
      <c r="BE416" s="157">
        <f>IF(N416="základní",J416,0)</f>
        <v>0</v>
      </c>
      <c r="BF416" s="157">
        <f>IF(N416="snížená",J416,0)</f>
        <v>0</v>
      </c>
      <c r="BG416" s="157">
        <f>IF(N416="zákl. přenesená",J416,0)</f>
        <v>0</v>
      </c>
      <c r="BH416" s="157">
        <f>IF(N416="sníž. přenesená",J416,0)</f>
        <v>0</v>
      </c>
      <c r="BI416" s="157">
        <f>IF(N416="nulová",J416,0)</f>
        <v>0</v>
      </c>
      <c r="BJ416" s="18" t="s">
        <v>85</v>
      </c>
      <c r="BK416" s="157">
        <f>ROUND(I416*H416,2)</f>
        <v>0</v>
      </c>
      <c r="BL416" s="18" t="s">
        <v>146</v>
      </c>
      <c r="BM416" s="156" t="s">
        <v>696</v>
      </c>
    </row>
    <row r="417" spans="1:65" s="13" customFormat="1">
      <c r="B417" s="167"/>
      <c r="D417" s="158" t="s">
        <v>208</v>
      </c>
      <c r="E417" s="168" t="s">
        <v>1</v>
      </c>
      <c r="F417" s="169" t="s">
        <v>697</v>
      </c>
      <c r="H417" s="170">
        <v>208.97499999999999</v>
      </c>
      <c r="I417" s="171"/>
      <c r="L417" s="167"/>
      <c r="M417" s="172"/>
      <c r="N417" s="173"/>
      <c r="O417" s="173"/>
      <c r="P417" s="173"/>
      <c r="Q417" s="173"/>
      <c r="R417" s="173"/>
      <c r="S417" s="173"/>
      <c r="T417" s="174"/>
      <c r="AT417" s="168" t="s">
        <v>208</v>
      </c>
      <c r="AU417" s="168" t="s">
        <v>87</v>
      </c>
      <c r="AV417" s="13" t="s">
        <v>87</v>
      </c>
      <c r="AW417" s="13" t="s">
        <v>32</v>
      </c>
      <c r="AX417" s="13" t="s">
        <v>85</v>
      </c>
      <c r="AY417" s="168" t="s">
        <v>126</v>
      </c>
    </row>
    <row r="418" spans="1:65" s="12" customFormat="1" ht="22.9" customHeight="1">
      <c r="B418" s="131"/>
      <c r="D418" s="132" t="s">
        <v>76</v>
      </c>
      <c r="E418" s="142" t="s">
        <v>698</v>
      </c>
      <c r="F418" s="142" t="s">
        <v>699</v>
      </c>
      <c r="I418" s="134"/>
      <c r="J418" s="143">
        <f>BK418</f>
        <v>0</v>
      </c>
      <c r="L418" s="131"/>
      <c r="M418" s="136"/>
      <c r="N418" s="137"/>
      <c r="O418" s="137"/>
      <c r="P418" s="138">
        <f>SUM(P419:P434)</f>
        <v>0</v>
      </c>
      <c r="Q418" s="137"/>
      <c r="R418" s="138">
        <f>SUM(R419:R434)</f>
        <v>2.8644580000000004</v>
      </c>
      <c r="S418" s="137"/>
      <c r="T418" s="139">
        <f>SUM(T419:T434)</f>
        <v>0</v>
      </c>
      <c r="AR418" s="132" t="s">
        <v>85</v>
      </c>
      <c r="AT418" s="140" t="s">
        <v>76</v>
      </c>
      <c r="AU418" s="140" t="s">
        <v>85</v>
      </c>
      <c r="AY418" s="132" t="s">
        <v>126</v>
      </c>
      <c r="BK418" s="141">
        <f>SUM(BK419:BK434)</f>
        <v>0</v>
      </c>
    </row>
    <row r="419" spans="1:65" s="2" customFormat="1" ht="37.9" customHeight="1">
      <c r="A419" s="33"/>
      <c r="B419" s="144"/>
      <c r="C419" s="145" t="s">
        <v>700</v>
      </c>
      <c r="D419" s="145" t="s">
        <v>129</v>
      </c>
      <c r="E419" s="146" t="s">
        <v>701</v>
      </c>
      <c r="F419" s="147" t="s">
        <v>702</v>
      </c>
      <c r="G419" s="148" t="s">
        <v>234</v>
      </c>
      <c r="H419" s="149">
        <v>845</v>
      </c>
      <c r="I419" s="150"/>
      <c r="J419" s="151">
        <f>ROUND(I419*H419,2)</f>
        <v>0</v>
      </c>
      <c r="K419" s="147" t="s">
        <v>133</v>
      </c>
      <c r="L419" s="34"/>
      <c r="M419" s="152" t="s">
        <v>1</v>
      </c>
      <c r="N419" s="153" t="s">
        <v>42</v>
      </c>
      <c r="O419" s="59"/>
      <c r="P419" s="154">
        <f>O419*H419</f>
        <v>0</v>
      </c>
      <c r="Q419" s="154">
        <v>0</v>
      </c>
      <c r="R419" s="154">
        <f>Q419*H419</f>
        <v>0</v>
      </c>
      <c r="S419" s="154">
        <v>0</v>
      </c>
      <c r="T419" s="155">
        <f>S419*H419</f>
        <v>0</v>
      </c>
      <c r="U419" s="33"/>
      <c r="V419" s="33"/>
      <c r="W419" s="33"/>
      <c r="X419" s="33"/>
      <c r="Y419" s="33"/>
      <c r="Z419" s="33"/>
      <c r="AA419" s="33"/>
      <c r="AB419" s="33"/>
      <c r="AC419" s="33"/>
      <c r="AD419" s="33"/>
      <c r="AE419" s="33"/>
      <c r="AR419" s="156" t="s">
        <v>146</v>
      </c>
      <c r="AT419" s="156" t="s">
        <v>129</v>
      </c>
      <c r="AU419" s="156" t="s">
        <v>87</v>
      </c>
      <c r="AY419" s="18" t="s">
        <v>126</v>
      </c>
      <c r="BE419" s="157">
        <f>IF(N419="základní",J419,0)</f>
        <v>0</v>
      </c>
      <c r="BF419" s="157">
        <f>IF(N419="snížená",J419,0)</f>
        <v>0</v>
      </c>
      <c r="BG419" s="157">
        <f>IF(N419="zákl. přenesená",J419,0)</f>
        <v>0</v>
      </c>
      <c r="BH419" s="157">
        <f>IF(N419="sníž. přenesená",J419,0)</f>
        <v>0</v>
      </c>
      <c r="BI419" s="157">
        <f>IF(N419="nulová",J419,0)</f>
        <v>0</v>
      </c>
      <c r="BJ419" s="18" t="s">
        <v>85</v>
      </c>
      <c r="BK419" s="157">
        <f>ROUND(I419*H419,2)</f>
        <v>0</v>
      </c>
      <c r="BL419" s="18" t="s">
        <v>146</v>
      </c>
      <c r="BM419" s="156" t="s">
        <v>703</v>
      </c>
    </row>
    <row r="420" spans="1:65" s="13" customFormat="1">
      <c r="B420" s="167"/>
      <c r="D420" s="158" t="s">
        <v>208</v>
      </c>
      <c r="E420" s="168" t="s">
        <v>1</v>
      </c>
      <c r="F420" s="169" t="s">
        <v>704</v>
      </c>
      <c r="H420" s="170">
        <v>673.2</v>
      </c>
      <c r="I420" s="171"/>
      <c r="L420" s="167"/>
      <c r="M420" s="172"/>
      <c r="N420" s="173"/>
      <c r="O420" s="173"/>
      <c r="P420" s="173"/>
      <c r="Q420" s="173"/>
      <c r="R420" s="173"/>
      <c r="S420" s="173"/>
      <c r="T420" s="174"/>
      <c r="AT420" s="168" t="s">
        <v>208</v>
      </c>
      <c r="AU420" s="168" t="s">
        <v>87</v>
      </c>
      <c r="AV420" s="13" t="s">
        <v>87</v>
      </c>
      <c r="AW420" s="13" t="s">
        <v>32</v>
      </c>
      <c r="AX420" s="13" t="s">
        <v>77</v>
      </c>
      <c r="AY420" s="168" t="s">
        <v>126</v>
      </c>
    </row>
    <row r="421" spans="1:65" s="13" customFormat="1">
      <c r="B421" s="167"/>
      <c r="D421" s="158" t="s">
        <v>208</v>
      </c>
      <c r="E421" s="168" t="s">
        <v>1</v>
      </c>
      <c r="F421" s="169" t="s">
        <v>705</v>
      </c>
      <c r="H421" s="170">
        <v>171.8</v>
      </c>
      <c r="I421" s="171"/>
      <c r="L421" s="167"/>
      <c r="M421" s="172"/>
      <c r="N421" s="173"/>
      <c r="O421" s="173"/>
      <c r="P421" s="173"/>
      <c r="Q421" s="173"/>
      <c r="R421" s="173"/>
      <c r="S421" s="173"/>
      <c r="T421" s="174"/>
      <c r="AT421" s="168" t="s">
        <v>208</v>
      </c>
      <c r="AU421" s="168" t="s">
        <v>87</v>
      </c>
      <c r="AV421" s="13" t="s">
        <v>87</v>
      </c>
      <c r="AW421" s="13" t="s">
        <v>32</v>
      </c>
      <c r="AX421" s="13" t="s">
        <v>77</v>
      </c>
      <c r="AY421" s="168" t="s">
        <v>126</v>
      </c>
    </row>
    <row r="422" spans="1:65" s="15" customFormat="1">
      <c r="B422" s="182"/>
      <c r="D422" s="158" t="s">
        <v>208</v>
      </c>
      <c r="E422" s="183" t="s">
        <v>1</v>
      </c>
      <c r="F422" s="184" t="s">
        <v>221</v>
      </c>
      <c r="H422" s="185">
        <v>845</v>
      </c>
      <c r="I422" s="186"/>
      <c r="L422" s="182"/>
      <c r="M422" s="187"/>
      <c r="N422" s="188"/>
      <c r="O422" s="188"/>
      <c r="P422" s="188"/>
      <c r="Q422" s="188"/>
      <c r="R422" s="188"/>
      <c r="S422" s="188"/>
      <c r="T422" s="189"/>
      <c r="AT422" s="183" t="s">
        <v>208</v>
      </c>
      <c r="AU422" s="183" t="s">
        <v>87</v>
      </c>
      <c r="AV422" s="15" t="s">
        <v>146</v>
      </c>
      <c r="AW422" s="15" t="s">
        <v>32</v>
      </c>
      <c r="AX422" s="15" t="s">
        <v>85</v>
      </c>
      <c r="AY422" s="183" t="s">
        <v>126</v>
      </c>
    </row>
    <row r="423" spans="1:65" s="2" customFormat="1" ht="33" customHeight="1">
      <c r="A423" s="33"/>
      <c r="B423" s="144"/>
      <c r="C423" s="145" t="s">
        <v>698</v>
      </c>
      <c r="D423" s="145" t="s">
        <v>129</v>
      </c>
      <c r="E423" s="146" t="s">
        <v>706</v>
      </c>
      <c r="F423" s="147" t="s">
        <v>707</v>
      </c>
      <c r="G423" s="148" t="s">
        <v>234</v>
      </c>
      <c r="H423" s="149">
        <v>101400</v>
      </c>
      <c r="I423" s="150"/>
      <c r="J423" s="151">
        <f>ROUND(I423*H423,2)</f>
        <v>0</v>
      </c>
      <c r="K423" s="147" t="s">
        <v>133</v>
      </c>
      <c r="L423" s="34"/>
      <c r="M423" s="152" t="s">
        <v>1</v>
      </c>
      <c r="N423" s="153" t="s">
        <v>42</v>
      </c>
      <c r="O423" s="59"/>
      <c r="P423" s="154">
        <f>O423*H423</f>
        <v>0</v>
      </c>
      <c r="Q423" s="154">
        <v>0</v>
      </c>
      <c r="R423" s="154">
        <f>Q423*H423</f>
        <v>0</v>
      </c>
      <c r="S423" s="154">
        <v>0</v>
      </c>
      <c r="T423" s="155">
        <f>S423*H423</f>
        <v>0</v>
      </c>
      <c r="U423" s="33"/>
      <c r="V423" s="33"/>
      <c r="W423" s="33"/>
      <c r="X423" s="33"/>
      <c r="Y423" s="33"/>
      <c r="Z423" s="33"/>
      <c r="AA423" s="33"/>
      <c r="AB423" s="33"/>
      <c r="AC423" s="33"/>
      <c r="AD423" s="33"/>
      <c r="AE423" s="33"/>
      <c r="AR423" s="156" t="s">
        <v>146</v>
      </c>
      <c r="AT423" s="156" t="s">
        <v>129</v>
      </c>
      <c r="AU423" s="156" t="s">
        <v>87</v>
      </c>
      <c r="AY423" s="18" t="s">
        <v>126</v>
      </c>
      <c r="BE423" s="157">
        <f>IF(N423="základní",J423,0)</f>
        <v>0</v>
      </c>
      <c r="BF423" s="157">
        <f>IF(N423="snížená",J423,0)</f>
        <v>0</v>
      </c>
      <c r="BG423" s="157">
        <f>IF(N423="zákl. přenesená",J423,0)</f>
        <v>0</v>
      </c>
      <c r="BH423" s="157">
        <f>IF(N423="sníž. přenesená",J423,0)</f>
        <v>0</v>
      </c>
      <c r="BI423" s="157">
        <f>IF(N423="nulová",J423,0)</f>
        <v>0</v>
      </c>
      <c r="BJ423" s="18" t="s">
        <v>85</v>
      </c>
      <c r="BK423" s="157">
        <f>ROUND(I423*H423,2)</f>
        <v>0</v>
      </c>
      <c r="BL423" s="18" t="s">
        <v>146</v>
      </c>
      <c r="BM423" s="156" t="s">
        <v>708</v>
      </c>
    </row>
    <row r="424" spans="1:65" s="13" customFormat="1">
      <c r="B424" s="167"/>
      <c r="D424" s="158" t="s">
        <v>208</v>
      </c>
      <c r="E424" s="168" t="s">
        <v>1</v>
      </c>
      <c r="F424" s="169" t="s">
        <v>709</v>
      </c>
      <c r="H424" s="170">
        <v>101400</v>
      </c>
      <c r="I424" s="171"/>
      <c r="L424" s="167"/>
      <c r="M424" s="172"/>
      <c r="N424" s="173"/>
      <c r="O424" s="173"/>
      <c r="P424" s="173"/>
      <c r="Q424" s="173"/>
      <c r="R424" s="173"/>
      <c r="S424" s="173"/>
      <c r="T424" s="174"/>
      <c r="AT424" s="168" t="s">
        <v>208</v>
      </c>
      <c r="AU424" s="168" t="s">
        <v>87</v>
      </c>
      <c r="AV424" s="13" t="s">
        <v>87</v>
      </c>
      <c r="AW424" s="13" t="s">
        <v>32</v>
      </c>
      <c r="AX424" s="13" t="s">
        <v>85</v>
      </c>
      <c r="AY424" s="168" t="s">
        <v>126</v>
      </c>
    </row>
    <row r="425" spans="1:65" s="2" customFormat="1" ht="37.9" customHeight="1">
      <c r="A425" s="33"/>
      <c r="B425" s="144"/>
      <c r="C425" s="145" t="s">
        <v>710</v>
      </c>
      <c r="D425" s="145" t="s">
        <v>129</v>
      </c>
      <c r="E425" s="146" t="s">
        <v>711</v>
      </c>
      <c r="F425" s="147" t="s">
        <v>712</v>
      </c>
      <c r="G425" s="148" t="s">
        <v>234</v>
      </c>
      <c r="H425" s="149">
        <v>845</v>
      </c>
      <c r="I425" s="150"/>
      <c r="J425" s="151">
        <f t="shared" ref="J425:J430" si="0">ROUND(I425*H425,2)</f>
        <v>0</v>
      </c>
      <c r="K425" s="147" t="s">
        <v>133</v>
      </c>
      <c r="L425" s="34"/>
      <c r="M425" s="152" t="s">
        <v>1</v>
      </c>
      <c r="N425" s="153" t="s">
        <v>42</v>
      </c>
      <c r="O425" s="59"/>
      <c r="P425" s="154">
        <f t="shared" ref="P425:P430" si="1">O425*H425</f>
        <v>0</v>
      </c>
      <c r="Q425" s="154">
        <v>0</v>
      </c>
      <c r="R425" s="154">
        <f t="shared" ref="R425:R430" si="2">Q425*H425</f>
        <v>0</v>
      </c>
      <c r="S425" s="154">
        <v>0</v>
      </c>
      <c r="T425" s="155">
        <f t="shared" ref="T425:T430" si="3">S425*H425</f>
        <v>0</v>
      </c>
      <c r="U425" s="33"/>
      <c r="V425" s="33"/>
      <c r="W425" s="33"/>
      <c r="X425" s="33"/>
      <c r="Y425" s="33"/>
      <c r="Z425" s="33"/>
      <c r="AA425" s="33"/>
      <c r="AB425" s="33"/>
      <c r="AC425" s="33"/>
      <c r="AD425" s="33"/>
      <c r="AE425" s="33"/>
      <c r="AR425" s="156" t="s">
        <v>146</v>
      </c>
      <c r="AT425" s="156" t="s">
        <v>129</v>
      </c>
      <c r="AU425" s="156" t="s">
        <v>87</v>
      </c>
      <c r="AY425" s="18" t="s">
        <v>126</v>
      </c>
      <c r="BE425" s="157">
        <f t="shared" ref="BE425:BE430" si="4">IF(N425="základní",J425,0)</f>
        <v>0</v>
      </c>
      <c r="BF425" s="157">
        <f t="shared" ref="BF425:BF430" si="5">IF(N425="snížená",J425,0)</f>
        <v>0</v>
      </c>
      <c r="BG425" s="157">
        <f t="shared" ref="BG425:BG430" si="6">IF(N425="zákl. přenesená",J425,0)</f>
        <v>0</v>
      </c>
      <c r="BH425" s="157">
        <f t="shared" ref="BH425:BH430" si="7">IF(N425="sníž. přenesená",J425,0)</f>
        <v>0</v>
      </c>
      <c r="BI425" s="157">
        <f t="shared" ref="BI425:BI430" si="8">IF(N425="nulová",J425,0)</f>
        <v>0</v>
      </c>
      <c r="BJ425" s="18" t="s">
        <v>85</v>
      </c>
      <c r="BK425" s="157">
        <f t="shared" ref="BK425:BK430" si="9">ROUND(I425*H425,2)</f>
        <v>0</v>
      </c>
      <c r="BL425" s="18" t="s">
        <v>146</v>
      </c>
      <c r="BM425" s="156" t="s">
        <v>713</v>
      </c>
    </row>
    <row r="426" spans="1:65" s="2" customFormat="1" ht="16.5" customHeight="1">
      <c r="A426" s="33"/>
      <c r="B426" s="144"/>
      <c r="C426" s="145" t="s">
        <v>714</v>
      </c>
      <c r="D426" s="145" t="s">
        <v>129</v>
      </c>
      <c r="E426" s="146" t="s">
        <v>715</v>
      </c>
      <c r="F426" s="147" t="s">
        <v>716</v>
      </c>
      <c r="G426" s="148" t="s">
        <v>234</v>
      </c>
      <c r="H426" s="149">
        <v>845</v>
      </c>
      <c r="I426" s="150"/>
      <c r="J426" s="151">
        <f t="shared" si="0"/>
        <v>0</v>
      </c>
      <c r="K426" s="147" t="s">
        <v>133</v>
      </c>
      <c r="L426" s="34"/>
      <c r="M426" s="152" t="s">
        <v>1</v>
      </c>
      <c r="N426" s="153" t="s">
        <v>42</v>
      </c>
      <c r="O426" s="59"/>
      <c r="P426" s="154">
        <f t="shared" si="1"/>
        <v>0</v>
      </c>
      <c r="Q426" s="154">
        <v>0</v>
      </c>
      <c r="R426" s="154">
        <f t="shared" si="2"/>
        <v>0</v>
      </c>
      <c r="S426" s="154">
        <v>0</v>
      </c>
      <c r="T426" s="155">
        <f t="shared" si="3"/>
        <v>0</v>
      </c>
      <c r="U426" s="33"/>
      <c r="V426" s="33"/>
      <c r="W426" s="33"/>
      <c r="X426" s="33"/>
      <c r="Y426" s="33"/>
      <c r="Z426" s="33"/>
      <c r="AA426" s="33"/>
      <c r="AB426" s="33"/>
      <c r="AC426" s="33"/>
      <c r="AD426" s="33"/>
      <c r="AE426" s="33"/>
      <c r="AR426" s="156" t="s">
        <v>146</v>
      </c>
      <c r="AT426" s="156" t="s">
        <v>129</v>
      </c>
      <c r="AU426" s="156" t="s">
        <v>87</v>
      </c>
      <c r="AY426" s="18" t="s">
        <v>126</v>
      </c>
      <c r="BE426" s="157">
        <f t="shared" si="4"/>
        <v>0</v>
      </c>
      <c r="BF426" s="157">
        <f t="shared" si="5"/>
        <v>0</v>
      </c>
      <c r="BG426" s="157">
        <f t="shared" si="6"/>
        <v>0</v>
      </c>
      <c r="BH426" s="157">
        <f t="shared" si="7"/>
        <v>0</v>
      </c>
      <c r="BI426" s="157">
        <f t="shared" si="8"/>
        <v>0</v>
      </c>
      <c r="BJ426" s="18" t="s">
        <v>85</v>
      </c>
      <c r="BK426" s="157">
        <f t="shared" si="9"/>
        <v>0</v>
      </c>
      <c r="BL426" s="18" t="s">
        <v>146</v>
      </c>
      <c r="BM426" s="156" t="s">
        <v>717</v>
      </c>
    </row>
    <row r="427" spans="1:65" s="2" customFormat="1" ht="16.5" customHeight="1">
      <c r="A427" s="33"/>
      <c r="B427" s="144"/>
      <c r="C427" s="198" t="s">
        <v>718</v>
      </c>
      <c r="D427" s="198" t="s">
        <v>405</v>
      </c>
      <c r="E427" s="199" t="s">
        <v>719</v>
      </c>
      <c r="F427" s="200" t="s">
        <v>720</v>
      </c>
      <c r="G427" s="201" t="s">
        <v>234</v>
      </c>
      <c r="H427" s="202">
        <v>890</v>
      </c>
      <c r="I427" s="203"/>
      <c r="J427" s="204">
        <f t="shared" si="0"/>
        <v>0</v>
      </c>
      <c r="K427" s="200" t="s">
        <v>133</v>
      </c>
      <c r="L427" s="205"/>
      <c r="M427" s="206" t="s">
        <v>1</v>
      </c>
      <c r="N427" s="207" t="s">
        <v>42</v>
      </c>
      <c r="O427" s="59"/>
      <c r="P427" s="154">
        <f t="shared" si="1"/>
        <v>0</v>
      </c>
      <c r="Q427" s="154">
        <v>3.2000000000000002E-3</v>
      </c>
      <c r="R427" s="154">
        <f t="shared" si="2"/>
        <v>2.8480000000000003</v>
      </c>
      <c r="S427" s="154">
        <v>0</v>
      </c>
      <c r="T427" s="155">
        <f t="shared" si="3"/>
        <v>0</v>
      </c>
      <c r="U427" s="33"/>
      <c r="V427" s="33"/>
      <c r="W427" s="33"/>
      <c r="X427" s="33"/>
      <c r="Y427" s="33"/>
      <c r="Z427" s="33"/>
      <c r="AA427" s="33"/>
      <c r="AB427" s="33"/>
      <c r="AC427" s="33"/>
      <c r="AD427" s="33"/>
      <c r="AE427" s="33"/>
      <c r="AR427" s="156" t="s">
        <v>245</v>
      </c>
      <c r="AT427" s="156" t="s">
        <v>405</v>
      </c>
      <c r="AU427" s="156" t="s">
        <v>87</v>
      </c>
      <c r="AY427" s="18" t="s">
        <v>126</v>
      </c>
      <c r="BE427" s="157">
        <f t="shared" si="4"/>
        <v>0</v>
      </c>
      <c r="BF427" s="157">
        <f t="shared" si="5"/>
        <v>0</v>
      </c>
      <c r="BG427" s="157">
        <f t="shared" si="6"/>
        <v>0</v>
      </c>
      <c r="BH427" s="157">
        <f t="shared" si="7"/>
        <v>0</v>
      </c>
      <c r="BI427" s="157">
        <f t="shared" si="8"/>
        <v>0</v>
      </c>
      <c r="BJ427" s="18" t="s">
        <v>85</v>
      </c>
      <c r="BK427" s="157">
        <f t="shared" si="9"/>
        <v>0</v>
      </c>
      <c r="BL427" s="18" t="s">
        <v>146</v>
      </c>
      <c r="BM427" s="156" t="s">
        <v>721</v>
      </c>
    </row>
    <row r="428" spans="1:65" s="2" customFormat="1" ht="21.75" customHeight="1">
      <c r="A428" s="33"/>
      <c r="B428" s="144"/>
      <c r="C428" s="145" t="s">
        <v>722</v>
      </c>
      <c r="D428" s="145" t="s">
        <v>129</v>
      </c>
      <c r="E428" s="146" t="s">
        <v>723</v>
      </c>
      <c r="F428" s="147" t="s">
        <v>724</v>
      </c>
      <c r="G428" s="148" t="s">
        <v>234</v>
      </c>
      <c r="H428" s="149">
        <v>845</v>
      </c>
      <c r="I428" s="150"/>
      <c r="J428" s="151">
        <f t="shared" si="0"/>
        <v>0</v>
      </c>
      <c r="K428" s="147" t="s">
        <v>133</v>
      </c>
      <c r="L428" s="34"/>
      <c r="M428" s="152" t="s">
        <v>1</v>
      </c>
      <c r="N428" s="153" t="s">
        <v>42</v>
      </c>
      <c r="O428" s="59"/>
      <c r="P428" s="154">
        <f t="shared" si="1"/>
        <v>0</v>
      </c>
      <c r="Q428" s="154">
        <v>0</v>
      </c>
      <c r="R428" s="154">
        <f t="shared" si="2"/>
        <v>0</v>
      </c>
      <c r="S428" s="154">
        <v>0</v>
      </c>
      <c r="T428" s="155">
        <f t="shared" si="3"/>
        <v>0</v>
      </c>
      <c r="U428" s="33"/>
      <c r="V428" s="33"/>
      <c r="W428" s="33"/>
      <c r="X428" s="33"/>
      <c r="Y428" s="33"/>
      <c r="Z428" s="33"/>
      <c r="AA428" s="33"/>
      <c r="AB428" s="33"/>
      <c r="AC428" s="33"/>
      <c r="AD428" s="33"/>
      <c r="AE428" s="33"/>
      <c r="AR428" s="156" t="s">
        <v>146</v>
      </c>
      <c r="AT428" s="156" t="s">
        <v>129</v>
      </c>
      <c r="AU428" s="156" t="s">
        <v>87</v>
      </c>
      <c r="AY428" s="18" t="s">
        <v>126</v>
      </c>
      <c r="BE428" s="157">
        <f t="shared" si="4"/>
        <v>0</v>
      </c>
      <c r="BF428" s="157">
        <f t="shared" si="5"/>
        <v>0</v>
      </c>
      <c r="BG428" s="157">
        <f t="shared" si="6"/>
        <v>0</v>
      </c>
      <c r="BH428" s="157">
        <f t="shared" si="7"/>
        <v>0</v>
      </c>
      <c r="BI428" s="157">
        <f t="shared" si="8"/>
        <v>0</v>
      </c>
      <c r="BJ428" s="18" t="s">
        <v>85</v>
      </c>
      <c r="BK428" s="157">
        <f t="shared" si="9"/>
        <v>0</v>
      </c>
      <c r="BL428" s="18" t="s">
        <v>146</v>
      </c>
      <c r="BM428" s="156" t="s">
        <v>725</v>
      </c>
    </row>
    <row r="429" spans="1:65" s="2" customFormat="1" ht="24.2" customHeight="1">
      <c r="A429" s="33"/>
      <c r="B429" s="144"/>
      <c r="C429" s="145" t="s">
        <v>726</v>
      </c>
      <c r="D429" s="145" t="s">
        <v>129</v>
      </c>
      <c r="E429" s="146" t="s">
        <v>727</v>
      </c>
      <c r="F429" s="147" t="s">
        <v>728</v>
      </c>
      <c r="G429" s="148" t="s">
        <v>212</v>
      </c>
      <c r="H429" s="149">
        <v>2</v>
      </c>
      <c r="I429" s="150"/>
      <c r="J429" s="151">
        <f t="shared" si="0"/>
        <v>0</v>
      </c>
      <c r="K429" s="147" t="s">
        <v>133</v>
      </c>
      <c r="L429" s="34"/>
      <c r="M429" s="152" t="s">
        <v>1</v>
      </c>
      <c r="N429" s="153" t="s">
        <v>42</v>
      </c>
      <c r="O429" s="59"/>
      <c r="P429" s="154">
        <f t="shared" si="1"/>
        <v>0</v>
      </c>
      <c r="Q429" s="154">
        <v>0</v>
      </c>
      <c r="R429" s="154">
        <f t="shared" si="2"/>
        <v>0</v>
      </c>
      <c r="S429" s="154">
        <v>0</v>
      </c>
      <c r="T429" s="155">
        <f t="shared" si="3"/>
        <v>0</v>
      </c>
      <c r="U429" s="33"/>
      <c r="V429" s="33"/>
      <c r="W429" s="33"/>
      <c r="X429" s="33"/>
      <c r="Y429" s="33"/>
      <c r="Z429" s="33"/>
      <c r="AA429" s="33"/>
      <c r="AB429" s="33"/>
      <c r="AC429" s="33"/>
      <c r="AD429" s="33"/>
      <c r="AE429" s="33"/>
      <c r="AR429" s="156" t="s">
        <v>146</v>
      </c>
      <c r="AT429" s="156" t="s">
        <v>129</v>
      </c>
      <c r="AU429" s="156" t="s">
        <v>87</v>
      </c>
      <c r="AY429" s="18" t="s">
        <v>126</v>
      </c>
      <c r="BE429" s="157">
        <f t="shared" si="4"/>
        <v>0</v>
      </c>
      <c r="BF429" s="157">
        <f t="shared" si="5"/>
        <v>0</v>
      </c>
      <c r="BG429" s="157">
        <f t="shared" si="6"/>
        <v>0</v>
      </c>
      <c r="BH429" s="157">
        <f t="shared" si="7"/>
        <v>0</v>
      </c>
      <c r="BI429" s="157">
        <f t="shared" si="8"/>
        <v>0</v>
      </c>
      <c r="BJ429" s="18" t="s">
        <v>85</v>
      </c>
      <c r="BK429" s="157">
        <f t="shared" si="9"/>
        <v>0</v>
      </c>
      <c r="BL429" s="18" t="s">
        <v>146</v>
      </c>
      <c r="BM429" s="156" t="s">
        <v>729</v>
      </c>
    </row>
    <row r="430" spans="1:65" s="2" customFormat="1" ht="24.2" customHeight="1">
      <c r="A430" s="33"/>
      <c r="B430" s="144"/>
      <c r="C430" s="145" t="s">
        <v>730</v>
      </c>
      <c r="D430" s="145" t="s">
        <v>129</v>
      </c>
      <c r="E430" s="146" t="s">
        <v>731</v>
      </c>
      <c r="F430" s="147" t="s">
        <v>732</v>
      </c>
      <c r="G430" s="148" t="s">
        <v>212</v>
      </c>
      <c r="H430" s="149">
        <v>360</v>
      </c>
      <c r="I430" s="150"/>
      <c r="J430" s="151">
        <f t="shared" si="0"/>
        <v>0</v>
      </c>
      <c r="K430" s="147" t="s">
        <v>133</v>
      </c>
      <c r="L430" s="34"/>
      <c r="M430" s="152" t="s">
        <v>1</v>
      </c>
      <c r="N430" s="153" t="s">
        <v>42</v>
      </c>
      <c r="O430" s="59"/>
      <c r="P430" s="154">
        <f t="shared" si="1"/>
        <v>0</v>
      </c>
      <c r="Q430" s="154">
        <v>0</v>
      </c>
      <c r="R430" s="154">
        <f t="shared" si="2"/>
        <v>0</v>
      </c>
      <c r="S430" s="154">
        <v>0</v>
      </c>
      <c r="T430" s="155">
        <f t="shared" si="3"/>
        <v>0</v>
      </c>
      <c r="U430" s="33"/>
      <c r="V430" s="33"/>
      <c r="W430" s="33"/>
      <c r="X430" s="33"/>
      <c r="Y430" s="33"/>
      <c r="Z430" s="33"/>
      <c r="AA430" s="33"/>
      <c r="AB430" s="33"/>
      <c r="AC430" s="33"/>
      <c r="AD430" s="33"/>
      <c r="AE430" s="33"/>
      <c r="AR430" s="156" t="s">
        <v>146</v>
      </c>
      <c r="AT430" s="156" t="s">
        <v>129</v>
      </c>
      <c r="AU430" s="156" t="s">
        <v>87</v>
      </c>
      <c r="AY430" s="18" t="s">
        <v>126</v>
      </c>
      <c r="BE430" s="157">
        <f t="shared" si="4"/>
        <v>0</v>
      </c>
      <c r="BF430" s="157">
        <f t="shared" si="5"/>
        <v>0</v>
      </c>
      <c r="BG430" s="157">
        <f t="shared" si="6"/>
        <v>0</v>
      </c>
      <c r="BH430" s="157">
        <f t="shared" si="7"/>
        <v>0</v>
      </c>
      <c r="BI430" s="157">
        <f t="shared" si="8"/>
        <v>0</v>
      </c>
      <c r="BJ430" s="18" t="s">
        <v>85</v>
      </c>
      <c r="BK430" s="157">
        <f t="shared" si="9"/>
        <v>0</v>
      </c>
      <c r="BL430" s="18" t="s">
        <v>146</v>
      </c>
      <c r="BM430" s="156" t="s">
        <v>733</v>
      </c>
    </row>
    <row r="431" spans="1:65" s="13" customFormat="1">
      <c r="B431" s="167"/>
      <c r="D431" s="158" t="s">
        <v>208</v>
      </c>
      <c r="E431" s="168" t="s">
        <v>1</v>
      </c>
      <c r="F431" s="169" t="s">
        <v>734</v>
      </c>
      <c r="H431" s="170">
        <v>360</v>
      </c>
      <c r="I431" s="171"/>
      <c r="L431" s="167"/>
      <c r="M431" s="172"/>
      <c r="N431" s="173"/>
      <c r="O431" s="173"/>
      <c r="P431" s="173"/>
      <c r="Q431" s="173"/>
      <c r="R431" s="173"/>
      <c r="S431" s="173"/>
      <c r="T431" s="174"/>
      <c r="AT431" s="168" t="s">
        <v>208</v>
      </c>
      <c r="AU431" s="168" t="s">
        <v>87</v>
      </c>
      <c r="AV431" s="13" t="s">
        <v>87</v>
      </c>
      <c r="AW431" s="13" t="s">
        <v>32</v>
      </c>
      <c r="AX431" s="13" t="s">
        <v>85</v>
      </c>
      <c r="AY431" s="168" t="s">
        <v>126</v>
      </c>
    </row>
    <row r="432" spans="1:65" s="2" customFormat="1" ht="24.2" customHeight="1">
      <c r="A432" s="33"/>
      <c r="B432" s="144"/>
      <c r="C432" s="145" t="s">
        <v>735</v>
      </c>
      <c r="D432" s="145" t="s">
        <v>129</v>
      </c>
      <c r="E432" s="146" t="s">
        <v>736</v>
      </c>
      <c r="F432" s="147" t="s">
        <v>737</v>
      </c>
      <c r="G432" s="148" t="s">
        <v>212</v>
      </c>
      <c r="H432" s="149">
        <v>2</v>
      </c>
      <c r="I432" s="150"/>
      <c r="J432" s="151">
        <f>ROUND(I432*H432,2)</f>
        <v>0</v>
      </c>
      <c r="K432" s="147" t="s">
        <v>133</v>
      </c>
      <c r="L432" s="34"/>
      <c r="M432" s="152" t="s">
        <v>1</v>
      </c>
      <c r="N432" s="153" t="s">
        <v>42</v>
      </c>
      <c r="O432" s="59"/>
      <c r="P432" s="154">
        <f>O432*H432</f>
        <v>0</v>
      </c>
      <c r="Q432" s="154">
        <v>0</v>
      </c>
      <c r="R432" s="154">
        <f>Q432*H432</f>
        <v>0</v>
      </c>
      <c r="S432" s="154">
        <v>0</v>
      </c>
      <c r="T432" s="155">
        <f>S432*H432</f>
        <v>0</v>
      </c>
      <c r="U432" s="33"/>
      <c r="V432" s="33"/>
      <c r="W432" s="33"/>
      <c r="X432" s="33"/>
      <c r="Y432" s="33"/>
      <c r="Z432" s="33"/>
      <c r="AA432" s="33"/>
      <c r="AB432" s="33"/>
      <c r="AC432" s="33"/>
      <c r="AD432" s="33"/>
      <c r="AE432" s="33"/>
      <c r="AR432" s="156" t="s">
        <v>146</v>
      </c>
      <c r="AT432" s="156" t="s">
        <v>129</v>
      </c>
      <c r="AU432" s="156" t="s">
        <v>87</v>
      </c>
      <c r="AY432" s="18" t="s">
        <v>126</v>
      </c>
      <c r="BE432" s="157">
        <f>IF(N432="základní",J432,0)</f>
        <v>0</v>
      </c>
      <c r="BF432" s="157">
        <f>IF(N432="snížená",J432,0)</f>
        <v>0</v>
      </c>
      <c r="BG432" s="157">
        <f>IF(N432="zákl. přenesená",J432,0)</f>
        <v>0</v>
      </c>
      <c r="BH432" s="157">
        <f>IF(N432="sníž. přenesená",J432,0)</f>
        <v>0</v>
      </c>
      <c r="BI432" s="157">
        <f>IF(N432="nulová",J432,0)</f>
        <v>0</v>
      </c>
      <c r="BJ432" s="18" t="s">
        <v>85</v>
      </c>
      <c r="BK432" s="157">
        <f>ROUND(I432*H432,2)</f>
        <v>0</v>
      </c>
      <c r="BL432" s="18" t="s">
        <v>146</v>
      </c>
      <c r="BM432" s="156" t="s">
        <v>738</v>
      </c>
    </row>
    <row r="433" spans="1:65" s="2" customFormat="1" ht="33" customHeight="1">
      <c r="A433" s="33"/>
      <c r="B433" s="144"/>
      <c r="C433" s="145" t="s">
        <v>739</v>
      </c>
      <c r="D433" s="145" t="s">
        <v>129</v>
      </c>
      <c r="E433" s="146" t="s">
        <v>740</v>
      </c>
      <c r="F433" s="147" t="s">
        <v>741</v>
      </c>
      <c r="G433" s="148" t="s">
        <v>234</v>
      </c>
      <c r="H433" s="149">
        <v>126.6</v>
      </c>
      <c r="I433" s="150"/>
      <c r="J433" s="151">
        <f>ROUND(I433*H433,2)</f>
        <v>0</v>
      </c>
      <c r="K433" s="147" t="s">
        <v>133</v>
      </c>
      <c r="L433" s="34"/>
      <c r="M433" s="152" t="s">
        <v>1</v>
      </c>
      <c r="N433" s="153" t="s">
        <v>42</v>
      </c>
      <c r="O433" s="59"/>
      <c r="P433" s="154">
        <f>O433*H433</f>
        <v>0</v>
      </c>
      <c r="Q433" s="154">
        <v>1.2999999999999999E-4</v>
      </c>
      <c r="R433" s="154">
        <f>Q433*H433</f>
        <v>1.6457999999999997E-2</v>
      </c>
      <c r="S433" s="154">
        <v>0</v>
      </c>
      <c r="T433" s="155">
        <f>S433*H433</f>
        <v>0</v>
      </c>
      <c r="U433" s="33"/>
      <c r="V433" s="33"/>
      <c r="W433" s="33"/>
      <c r="X433" s="33"/>
      <c r="Y433" s="33"/>
      <c r="Z433" s="33"/>
      <c r="AA433" s="33"/>
      <c r="AB433" s="33"/>
      <c r="AC433" s="33"/>
      <c r="AD433" s="33"/>
      <c r="AE433" s="33"/>
      <c r="AR433" s="156" t="s">
        <v>146</v>
      </c>
      <c r="AT433" s="156" t="s">
        <v>129</v>
      </c>
      <c r="AU433" s="156" t="s">
        <v>87</v>
      </c>
      <c r="AY433" s="18" t="s">
        <v>126</v>
      </c>
      <c r="BE433" s="157">
        <f>IF(N433="základní",J433,0)</f>
        <v>0</v>
      </c>
      <c r="BF433" s="157">
        <f>IF(N433="snížená",J433,0)</f>
        <v>0</v>
      </c>
      <c r="BG433" s="157">
        <f>IF(N433="zákl. přenesená",J433,0)</f>
        <v>0</v>
      </c>
      <c r="BH433" s="157">
        <f>IF(N433="sníž. přenesená",J433,0)</f>
        <v>0</v>
      </c>
      <c r="BI433" s="157">
        <f>IF(N433="nulová",J433,0)</f>
        <v>0</v>
      </c>
      <c r="BJ433" s="18" t="s">
        <v>85</v>
      </c>
      <c r="BK433" s="157">
        <f>ROUND(I433*H433,2)</f>
        <v>0</v>
      </c>
      <c r="BL433" s="18" t="s">
        <v>146</v>
      </c>
      <c r="BM433" s="156" t="s">
        <v>742</v>
      </c>
    </row>
    <row r="434" spans="1:65" s="13" customFormat="1">
      <c r="B434" s="167"/>
      <c r="D434" s="158" t="s">
        <v>208</v>
      </c>
      <c r="E434" s="168" t="s">
        <v>1</v>
      </c>
      <c r="F434" s="169" t="s">
        <v>743</v>
      </c>
      <c r="H434" s="170">
        <v>126.6</v>
      </c>
      <c r="I434" s="171"/>
      <c r="L434" s="167"/>
      <c r="M434" s="172"/>
      <c r="N434" s="173"/>
      <c r="O434" s="173"/>
      <c r="P434" s="173"/>
      <c r="Q434" s="173"/>
      <c r="R434" s="173"/>
      <c r="S434" s="173"/>
      <c r="T434" s="174"/>
      <c r="AT434" s="168" t="s">
        <v>208</v>
      </c>
      <c r="AU434" s="168" t="s">
        <v>87</v>
      </c>
      <c r="AV434" s="13" t="s">
        <v>87</v>
      </c>
      <c r="AW434" s="13" t="s">
        <v>32</v>
      </c>
      <c r="AX434" s="13" t="s">
        <v>85</v>
      </c>
      <c r="AY434" s="168" t="s">
        <v>126</v>
      </c>
    </row>
    <row r="435" spans="1:65" s="12" customFormat="1" ht="22.9" customHeight="1">
      <c r="B435" s="131"/>
      <c r="D435" s="132" t="s">
        <v>76</v>
      </c>
      <c r="E435" s="142" t="s">
        <v>714</v>
      </c>
      <c r="F435" s="142" t="s">
        <v>744</v>
      </c>
      <c r="I435" s="134"/>
      <c r="J435" s="143">
        <f>BK435</f>
        <v>0</v>
      </c>
      <c r="L435" s="131"/>
      <c r="M435" s="136"/>
      <c r="N435" s="137"/>
      <c r="O435" s="137"/>
      <c r="P435" s="138">
        <f>SUM(P436:P494)</f>
        <v>0</v>
      </c>
      <c r="Q435" s="137"/>
      <c r="R435" s="138">
        <f>SUM(R436:R494)</f>
        <v>0</v>
      </c>
      <c r="S435" s="137"/>
      <c r="T435" s="139">
        <f>SUM(T436:T494)</f>
        <v>100.331075</v>
      </c>
      <c r="AR435" s="132" t="s">
        <v>85</v>
      </c>
      <c r="AT435" s="140" t="s">
        <v>76</v>
      </c>
      <c r="AU435" s="140" t="s">
        <v>85</v>
      </c>
      <c r="AY435" s="132" t="s">
        <v>126</v>
      </c>
      <c r="BK435" s="141">
        <f>SUM(BK436:BK494)</f>
        <v>0</v>
      </c>
    </row>
    <row r="436" spans="1:65" s="2" customFormat="1" ht="24.2" customHeight="1">
      <c r="A436" s="33"/>
      <c r="B436" s="144"/>
      <c r="C436" s="145" t="s">
        <v>745</v>
      </c>
      <c r="D436" s="145" t="s">
        <v>129</v>
      </c>
      <c r="E436" s="146" t="s">
        <v>746</v>
      </c>
      <c r="F436" s="147" t="s">
        <v>747</v>
      </c>
      <c r="G436" s="148" t="s">
        <v>234</v>
      </c>
      <c r="H436" s="149">
        <v>14</v>
      </c>
      <c r="I436" s="150"/>
      <c r="J436" s="151">
        <f>ROUND(I436*H436,2)</f>
        <v>0</v>
      </c>
      <c r="K436" s="147" t="s">
        <v>133</v>
      </c>
      <c r="L436" s="34"/>
      <c r="M436" s="152" t="s">
        <v>1</v>
      </c>
      <c r="N436" s="153" t="s">
        <v>42</v>
      </c>
      <c r="O436" s="59"/>
      <c r="P436" s="154">
        <f>O436*H436</f>
        <v>0</v>
      </c>
      <c r="Q436" s="154">
        <v>0</v>
      </c>
      <c r="R436" s="154">
        <f>Q436*H436</f>
        <v>0</v>
      </c>
      <c r="S436" s="154">
        <v>0.32500000000000001</v>
      </c>
      <c r="T436" s="155">
        <f>S436*H436</f>
        <v>4.55</v>
      </c>
      <c r="U436" s="33"/>
      <c r="V436" s="33"/>
      <c r="W436" s="33"/>
      <c r="X436" s="33"/>
      <c r="Y436" s="33"/>
      <c r="Z436" s="33"/>
      <c r="AA436" s="33"/>
      <c r="AB436" s="33"/>
      <c r="AC436" s="33"/>
      <c r="AD436" s="33"/>
      <c r="AE436" s="33"/>
      <c r="AR436" s="156" t="s">
        <v>146</v>
      </c>
      <c r="AT436" s="156" t="s">
        <v>129</v>
      </c>
      <c r="AU436" s="156" t="s">
        <v>87</v>
      </c>
      <c r="AY436" s="18" t="s">
        <v>126</v>
      </c>
      <c r="BE436" s="157">
        <f>IF(N436="základní",J436,0)</f>
        <v>0</v>
      </c>
      <c r="BF436" s="157">
        <f>IF(N436="snížená",J436,0)</f>
        <v>0</v>
      </c>
      <c r="BG436" s="157">
        <f>IF(N436="zákl. přenesená",J436,0)</f>
        <v>0</v>
      </c>
      <c r="BH436" s="157">
        <f>IF(N436="sníž. přenesená",J436,0)</f>
        <v>0</v>
      </c>
      <c r="BI436" s="157">
        <f>IF(N436="nulová",J436,0)</f>
        <v>0</v>
      </c>
      <c r="BJ436" s="18" t="s">
        <v>85</v>
      </c>
      <c r="BK436" s="157">
        <f>ROUND(I436*H436,2)</f>
        <v>0</v>
      </c>
      <c r="BL436" s="18" t="s">
        <v>146</v>
      </c>
      <c r="BM436" s="156" t="s">
        <v>748</v>
      </c>
    </row>
    <row r="437" spans="1:65" s="13" customFormat="1">
      <c r="B437" s="167"/>
      <c r="D437" s="158" t="s">
        <v>208</v>
      </c>
      <c r="E437" s="168" t="s">
        <v>1</v>
      </c>
      <c r="F437" s="169" t="s">
        <v>749</v>
      </c>
      <c r="H437" s="170">
        <v>14</v>
      </c>
      <c r="I437" s="171"/>
      <c r="L437" s="167"/>
      <c r="M437" s="172"/>
      <c r="N437" s="173"/>
      <c r="O437" s="173"/>
      <c r="P437" s="173"/>
      <c r="Q437" s="173"/>
      <c r="R437" s="173"/>
      <c r="S437" s="173"/>
      <c r="T437" s="174"/>
      <c r="AT437" s="168" t="s">
        <v>208</v>
      </c>
      <c r="AU437" s="168" t="s">
        <v>87</v>
      </c>
      <c r="AV437" s="13" t="s">
        <v>87</v>
      </c>
      <c r="AW437" s="13" t="s">
        <v>32</v>
      </c>
      <c r="AX437" s="13" t="s">
        <v>85</v>
      </c>
      <c r="AY437" s="168" t="s">
        <v>126</v>
      </c>
    </row>
    <row r="438" spans="1:65" s="2" customFormat="1" ht="24.2" customHeight="1">
      <c r="A438" s="33"/>
      <c r="B438" s="144"/>
      <c r="C438" s="145" t="s">
        <v>750</v>
      </c>
      <c r="D438" s="145" t="s">
        <v>129</v>
      </c>
      <c r="E438" s="146" t="s">
        <v>751</v>
      </c>
      <c r="F438" s="147" t="s">
        <v>752</v>
      </c>
      <c r="G438" s="148" t="s">
        <v>234</v>
      </c>
      <c r="H438" s="149">
        <v>71.7</v>
      </c>
      <c r="I438" s="150"/>
      <c r="J438" s="151">
        <f>ROUND(I438*H438,2)</f>
        <v>0</v>
      </c>
      <c r="K438" s="147" t="s">
        <v>133</v>
      </c>
      <c r="L438" s="34"/>
      <c r="M438" s="152" t="s">
        <v>1</v>
      </c>
      <c r="N438" s="153" t="s">
        <v>42</v>
      </c>
      <c r="O438" s="59"/>
      <c r="P438" s="154">
        <f>O438*H438</f>
        <v>0</v>
      </c>
      <c r="Q438" s="154">
        <v>0</v>
      </c>
      <c r="R438" s="154">
        <f>Q438*H438</f>
        <v>0</v>
      </c>
      <c r="S438" s="154">
        <v>0.22</v>
      </c>
      <c r="T438" s="155">
        <f>S438*H438</f>
        <v>15.774000000000001</v>
      </c>
      <c r="U438" s="33"/>
      <c r="V438" s="33"/>
      <c r="W438" s="33"/>
      <c r="X438" s="33"/>
      <c r="Y438" s="33"/>
      <c r="Z438" s="33"/>
      <c r="AA438" s="33"/>
      <c r="AB438" s="33"/>
      <c r="AC438" s="33"/>
      <c r="AD438" s="33"/>
      <c r="AE438" s="33"/>
      <c r="AR438" s="156" t="s">
        <v>146</v>
      </c>
      <c r="AT438" s="156" t="s">
        <v>129</v>
      </c>
      <c r="AU438" s="156" t="s">
        <v>87</v>
      </c>
      <c r="AY438" s="18" t="s">
        <v>126</v>
      </c>
      <c r="BE438" s="157">
        <f>IF(N438="základní",J438,0)</f>
        <v>0</v>
      </c>
      <c r="BF438" s="157">
        <f>IF(N438="snížená",J438,0)</f>
        <v>0</v>
      </c>
      <c r="BG438" s="157">
        <f>IF(N438="zákl. přenesená",J438,0)</f>
        <v>0</v>
      </c>
      <c r="BH438" s="157">
        <f>IF(N438="sníž. přenesená",J438,0)</f>
        <v>0</v>
      </c>
      <c r="BI438" s="157">
        <f>IF(N438="nulová",J438,0)</f>
        <v>0</v>
      </c>
      <c r="BJ438" s="18" t="s">
        <v>85</v>
      </c>
      <c r="BK438" s="157">
        <f>ROUND(I438*H438,2)</f>
        <v>0</v>
      </c>
      <c r="BL438" s="18" t="s">
        <v>146</v>
      </c>
      <c r="BM438" s="156" t="s">
        <v>753</v>
      </c>
    </row>
    <row r="439" spans="1:65" s="13" customFormat="1">
      <c r="B439" s="167"/>
      <c r="D439" s="158" t="s">
        <v>208</v>
      </c>
      <c r="E439" s="168" t="s">
        <v>1</v>
      </c>
      <c r="F439" s="169" t="s">
        <v>754</v>
      </c>
      <c r="H439" s="170">
        <v>57.7</v>
      </c>
      <c r="I439" s="171"/>
      <c r="L439" s="167"/>
      <c r="M439" s="172"/>
      <c r="N439" s="173"/>
      <c r="O439" s="173"/>
      <c r="P439" s="173"/>
      <c r="Q439" s="173"/>
      <c r="R439" s="173"/>
      <c r="S439" s="173"/>
      <c r="T439" s="174"/>
      <c r="AT439" s="168" t="s">
        <v>208</v>
      </c>
      <c r="AU439" s="168" t="s">
        <v>87</v>
      </c>
      <c r="AV439" s="13" t="s">
        <v>87</v>
      </c>
      <c r="AW439" s="13" t="s">
        <v>32</v>
      </c>
      <c r="AX439" s="13" t="s">
        <v>77</v>
      </c>
      <c r="AY439" s="168" t="s">
        <v>126</v>
      </c>
    </row>
    <row r="440" spans="1:65" s="13" customFormat="1">
      <c r="B440" s="167"/>
      <c r="D440" s="158" t="s">
        <v>208</v>
      </c>
      <c r="E440" s="168" t="s">
        <v>1</v>
      </c>
      <c r="F440" s="169" t="s">
        <v>755</v>
      </c>
      <c r="H440" s="170">
        <v>14</v>
      </c>
      <c r="I440" s="171"/>
      <c r="L440" s="167"/>
      <c r="M440" s="172"/>
      <c r="N440" s="173"/>
      <c r="O440" s="173"/>
      <c r="P440" s="173"/>
      <c r="Q440" s="173"/>
      <c r="R440" s="173"/>
      <c r="S440" s="173"/>
      <c r="T440" s="174"/>
      <c r="AT440" s="168" t="s">
        <v>208</v>
      </c>
      <c r="AU440" s="168" t="s">
        <v>87</v>
      </c>
      <c r="AV440" s="13" t="s">
        <v>87</v>
      </c>
      <c r="AW440" s="13" t="s">
        <v>32</v>
      </c>
      <c r="AX440" s="13" t="s">
        <v>77</v>
      </c>
      <c r="AY440" s="168" t="s">
        <v>126</v>
      </c>
    </row>
    <row r="441" spans="1:65" s="15" customFormat="1">
      <c r="B441" s="182"/>
      <c r="D441" s="158" t="s">
        <v>208</v>
      </c>
      <c r="E441" s="183" t="s">
        <v>1</v>
      </c>
      <c r="F441" s="184" t="s">
        <v>221</v>
      </c>
      <c r="H441" s="185">
        <v>71.7</v>
      </c>
      <c r="I441" s="186"/>
      <c r="L441" s="182"/>
      <c r="M441" s="187"/>
      <c r="N441" s="188"/>
      <c r="O441" s="188"/>
      <c r="P441" s="188"/>
      <c r="Q441" s="188"/>
      <c r="R441" s="188"/>
      <c r="S441" s="188"/>
      <c r="T441" s="189"/>
      <c r="AT441" s="183" t="s">
        <v>208</v>
      </c>
      <c r="AU441" s="183" t="s">
        <v>87</v>
      </c>
      <c r="AV441" s="15" t="s">
        <v>146</v>
      </c>
      <c r="AW441" s="15" t="s">
        <v>32</v>
      </c>
      <c r="AX441" s="15" t="s">
        <v>85</v>
      </c>
      <c r="AY441" s="183" t="s">
        <v>126</v>
      </c>
    </row>
    <row r="442" spans="1:65" s="2" customFormat="1" ht="24.2" customHeight="1">
      <c r="A442" s="33"/>
      <c r="B442" s="144"/>
      <c r="C442" s="145" t="s">
        <v>756</v>
      </c>
      <c r="D442" s="145" t="s">
        <v>129</v>
      </c>
      <c r="E442" s="146" t="s">
        <v>757</v>
      </c>
      <c r="F442" s="147" t="s">
        <v>758</v>
      </c>
      <c r="G442" s="148" t="s">
        <v>287</v>
      </c>
      <c r="H442" s="149">
        <v>137</v>
      </c>
      <c r="I442" s="150"/>
      <c r="J442" s="151">
        <f>ROUND(I442*H442,2)</f>
        <v>0</v>
      </c>
      <c r="K442" s="147" t="s">
        <v>133</v>
      </c>
      <c r="L442" s="34"/>
      <c r="M442" s="152" t="s">
        <v>1</v>
      </c>
      <c r="N442" s="153" t="s">
        <v>42</v>
      </c>
      <c r="O442" s="59"/>
      <c r="P442" s="154">
        <f>O442*H442</f>
        <v>0</v>
      </c>
      <c r="Q442" s="154">
        <v>0</v>
      </c>
      <c r="R442" s="154">
        <f>Q442*H442</f>
        <v>0</v>
      </c>
      <c r="S442" s="154">
        <v>0</v>
      </c>
      <c r="T442" s="155">
        <f>S442*H442</f>
        <v>0</v>
      </c>
      <c r="U442" s="33"/>
      <c r="V442" s="33"/>
      <c r="W442" s="33"/>
      <c r="X442" s="33"/>
      <c r="Y442" s="33"/>
      <c r="Z442" s="33"/>
      <c r="AA442" s="33"/>
      <c r="AB442" s="33"/>
      <c r="AC442" s="33"/>
      <c r="AD442" s="33"/>
      <c r="AE442" s="33"/>
      <c r="AR442" s="156" t="s">
        <v>146</v>
      </c>
      <c r="AT442" s="156" t="s">
        <v>129</v>
      </c>
      <c r="AU442" s="156" t="s">
        <v>87</v>
      </c>
      <c r="AY442" s="18" t="s">
        <v>126</v>
      </c>
      <c r="BE442" s="157">
        <f>IF(N442="základní",J442,0)</f>
        <v>0</v>
      </c>
      <c r="BF442" s="157">
        <f>IF(N442="snížená",J442,0)</f>
        <v>0</v>
      </c>
      <c r="BG442" s="157">
        <f>IF(N442="zákl. přenesená",J442,0)</f>
        <v>0</v>
      </c>
      <c r="BH442" s="157">
        <f>IF(N442="sníž. přenesená",J442,0)</f>
        <v>0</v>
      </c>
      <c r="BI442" s="157">
        <f>IF(N442="nulová",J442,0)</f>
        <v>0</v>
      </c>
      <c r="BJ442" s="18" t="s">
        <v>85</v>
      </c>
      <c r="BK442" s="157">
        <f>ROUND(I442*H442,2)</f>
        <v>0</v>
      </c>
      <c r="BL442" s="18" t="s">
        <v>146</v>
      </c>
      <c r="BM442" s="156" t="s">
        <v>759</v>
      </c>
    </row>
    <row r="443" spans="1:65" s="13" customFormat="1">
      <c r="B443" s="167"/>
      <c r="D443" s="158" t="s">
        <v>208</v>
      </c>
      <c r="E443" s="168" t="s">
        <v>1</v>
      </c>
      <c r="F443" s="169" t="s">
        <v>760</v>
      </c>
      <c r="H443" s="170">
        <v>137</v>
      </c>
      <c r="I443" s="171"/>
      <c r="L443" s="167"/>
      <c r="M443" s="172"/>
      <c r="N443" s="173"/>
      <c r="O443" s="173"/>
      <c r="P443" s="173"/>
      <c r="Q443" s="173"/>
      <c r="R443" s="173"/>
      <c r="S443" s="173"/>
      <c r="T443" s="174"/>
      <c r="AT443" s="168" t="s">
        <v>208</v>
      </c>
      <c r="AU443" s="168" t="s">
        <v>87</v>
      </c>
      <c r="AV443" s="13" t="s">
        <v>87</v>
      </c>
      <c r="AW443" s="13" t="s">
        <v>32</v>
      </c>
      <c r="AX443" s="13" t="s">
        <v>85</v>
      </c>
      <c r="AY443" s="168" t="s">
        <v>126</v>
      </c>
    </row>
    <row r="444" spans="1:65" s="2" customFormat="1" ht="21.75" customHeight="1">
      <c r="A444" s="33"/>
      <c r="B444" s="144"/>
      <c r="C444" s="145" t="s">
        <v>761</v>
      </c>
      <c r="D444" s="145" t="s">
        <v>129</v>
      </c>
      <c r="E444" s="146" t="s">
        <v>762</v>
      </c>
      <c r="F444" s="147" t="s">
        <v>763</v>
      </c>
      <c r="G444" s="148" t="s">
        <v>234</v>
      </c>
      <c r="H444" s="149">
        <v>8.73</v>
      </c>
      <c r="I444" s="150"/>
      <c r="J444" s="151">
        <f>ROUND(I444*H444,2)</f>
        <v>0</v>
      </c>
      <c r="K444" s="147" t="s">
        <v>133</v>
      </c>
      <c r="L444" s="34"/>
      <c r="M444" s="152" t="s">
        <v>1</v>
      </c>
      <c r="N444" s="153" t="s">
        <v>42</v>
      </c>
      <c r="O444" s="59"/>
      <c r="P444" s="154">
        <f>O444*H444</f>
        <v>0</v>
      </c>
      <c r="Q444" s="154">
        <v>0</v>
      </c>
      <c r="R444" s="154">
        <f>Q444*H444</f>
        <v>0</v>
      </c>
      <c r="S444" s="154">
        <v>0.13100000000000001</v>
      </c>
      <c r="T444" s="155">
        <f>S444*H444</f>
        <v>1.1436300000000001</v>
      </c>
      <c r="U444" s="33"/>
      <c r="V444" s="33"/>
      <c r="W444" s="33"/>
      <c r="X444" s="33"/>
      <c r="Y444" s="33"/>
      <c r="Z444" s="33"/>
      <c r="AA444" s="33"/>
      <c r="AB444" s="33"/>
      <c r="AC444" s="33"/>
      <c r="AD444" s="33"/>
      <c r="AE444" s="33"/>
      <c r="AR444" s="156" t="s">
        <v>146</v>
      </c>
      <c r="AT444" s="156" t="s">
        <v>129</v>
      </c>
      <c r="AU444" s="156" t="s">
        <v>87</v>
      </c>
      <c r="AY444" s="18" t="s">
        <v>126</v>
      </c>
      <c r="BE444" s="157">
        <f>IF(N444="základní",J444,0)</f>
        <v>0</v>
      </c>
      <c r="BF444" s="157">
        <f>IF(N444="snížená",J444,0)</f>
        <v>0</v>
      </c>
      <c r="BG444" s="157">
        <f>IF(N444="zákl. přenesená",J444,0)</f>
        <v>0</v>
      </c>
      <c r="BH444" s="157">
        <f>IF(N444="sníž. přenesená",J444,0)</f>
        <v>0</v>
      </c>
      <c r="BI444" s="157">
        <f>IF(N444="nulová",J444,0)</f>
        <v>0</v>
      </c>
      <c r="BJ444" s="18" t="s">
        <v>85</v>
      </c>
      <c r="BK444" s="157">
        <f>ROUND(I444*H444,2)</f>
        <v>0</v>
      </c>
      <c r="BL444" s="18" t="s">
        <v>146</v>
      </c>
      <c r="BM444" s="156" t="s">
        <v>764</v>
      </c>
    </row>
    <row r="445" spans="1:65" s="13" customFormat="1">
      <c r="B445" s="167"/>
      <c r="D445" s="158" t="s">
        <v>208</v>
      </c>
      <c r="E445" s="168" t="s">
        <v>1</v>
      </c>
      <c r="F445" s="169" t="s">
        <v>765</v>
      </c>
      <c r="H445" s="170">
        <v>8.73</v>
      </c>
      <c r="I445" s="171"/>
      <c r="L445" s="167"/>
      <c r="M445" s="172"/>
      <c r="N445" s="173"/>
      <c r="O445" s="173"/>
      <c r="P445" s="173"/>
      <c r="Q445" s="173"/>
      <c r="R445" s="173"/>
      <c r="S445" s="173"/>
      <c r="T445" s="174"/>
      <c r="AT445" s="168" t="s">
        <v>208</v>
      </c>
      <c r="AU445" s="168" t="s">
        <v>87</v>
      </c>
      <c r="AV445" s="13" t="s">
        <v>87</v>
      </c>
      <c r="AW445" s="13" t="s">
        <v>32</v>
      </c>
      <c r="AX445" s="13" t="s">
        <v>85</v>
      </c>
      <c r="AY445" s="168" t="s">
        <v>126</v>
      </c>
    </row>
    <row r="446" spans="1:65" s="2" customFormat="1" ht="21.75" customHeight="1">
      <c r="A446" s="33"/>
      <c r="B446" s="144"/>
      <c r="C446" s="145" t="s">
        <v>766</v>
      </c>
      <c r="D446" s="145" t="s">
        <v>129</v>
      </c>
      <c r="E446" s="146" t="s">
        <v>767</v>
      </c>
      <c r="F446" s="147" t="s">
        <v>768</v>
      </c>
      <c r="G446" s="148" t="s">
        <v>234</v>
      </c>
      <c r="H446" s="149">
        <v>35.494999999999997</v>
      </c>
      <c r="I446" s="150"/>
      <c r="J446" s="151">
        <f>ROUND(I446*H446,2)</f>
        <v>0</v>
      </c>
      <c r="K446" s="147" t="s">
        <v>133</v>
      </c>
      <c r="L446" s="34"/>
      <c r="M446" s="152" t="s">
        <v>1</v>
      </c>
      <c r="N446" s="153" t="s">
        <v>42</v>
      </c>
      <c r="O446" s="59"/>
      <c r="P446" s="154">
        <f>O446*H446</f>
        <v>0</v>
      </c>
      <c r="Q446" s="154">
        <v>0</v>
      </c>
      <c r="R446" s="154">
        <f>Q446*H446</f>
        <v>0</v>
      </c>
      <c r="S446" s="154">
        <v>0.26100000000000001</v>
      </c>
      <c r="T446" s="155">
        <f>S446*H446</f>
        <v>9.2641949999999991</v>
      </c>
      <c r="U446" s="33"/>
      <c r="V446" s="33"/>
      <c r="W446" s="33"/>
      <c r="X446" s="33"/>
      <c r="Y446" s="33"/>
      <c r="Z446" s="33"/>
      <c r="AA446" s="33"/>
      <c r="AB446" s="33"/>
      <c r="AC446" s="33"/>
      <c r="AD446" s="33"/>
      <c r="AE446" s="33"/>
      <c r="AR446" s="156" t="s">
        <v>146</v>
      </c>
      <c r="AT446" s="156" t="s">
        <v>129</v>
      </c>
      <c r="AU446" s="156" t="s">
        <v>87</v>
      </c>
      <c r="AY446" s="18" t="s">
        <v>126</v>
      </c>
      <c r="BE446" s="157">
        <f>IF(N446="základní",J446,0)</f>
        <v>0</v>
      </c>
      <c r="BF446" s="157">
        <f>IF(N446="snížená",J446,0)</f>
        <v>0</v>
      </c>
      <c r="BG446" s="157">
        <f>IF(N446="zákl. přenesená",J446,0)</f>
        <v>0</v>
      </c>
      <c r="BH446" s="157">
        <f>IF(N446="sníž. přenesená",J446,0)</f>
        <v>0</v>
      </c>
      <c r="BI446" s="157">
        <f>IF(N446="nulová",J446,0)</f>
        <v>0</v>
      </c>
      <c r="BJ446" s="18" t="s">
        <v>85</v>
      </c>
      <c r="BK446" s="157">
        <f>ROUND(I446*H446,2)</f>
        <v>0</v>
      </c>
      <c r="BL446" s="18" t="s">
        <v>146</v>
      </c>
      <c r="BM446" s="156" t="s">
        <v>769</v>
      </c>
    </row>
    <row r="447" spans="1:65" s="13" customFormat="1">
      <c r="B447" s="167"/>
      <c r="D447" s="158" t="s">
        <v>208</v>
      </c>
      <c r="E447" s="168" t="s">
        <v>1</v>
      </c>
      <c r="F447" s="169" t="s">
        <v>770</v>
      </c>
      <c r="H447" s="170">
        <v>10.83</v>
      </c>
      <c r="I447" s="171"/>
      <c r="L447" s="167"/>
      <c r="M447" s="172"/>
      <c r="N447" s="173"/>
      <c r="O447" s="173"/>
      <c r="P447" s="173"/>
      <c r="Q447" s="173"/>
      <c r="R447" s="173"/>
      <c r="S447" s="173"/>
      <c r="T447" s="174"/>
      <c r="AT447" s="168" t="s">
        <v>208</v>
      </c>
      <c r="AU447" s="168" t="s">
        <v>87</v>
      </c>
      <c r="AV447" s="13" t="s">
        <v>87</v>
      </c>
      <c r="AW447" s="13" t="s">
        <v>32</v>
      </c>
      <c r="AX447" s="13" t="s">
        <v>77</v>
      </c>
      <c r="AY447" s="168" t="s">
        <v>126</v>
      </c>
    </row>
    <row r="448" spans="1:65" s="13" customFormat="1">
      <c r="B448" s="167"/>
      <c r="D448" s="158" t="s">
        <v>208</v>
      </c>
      <c r="E448" s="168" t="s">
        <v>1</v>
      </c>
      <c r="F448" s="169" t="s">
        <v>771</v>
      </c>
      <c r="H448" s="170">
        <v>24.664999999999999</v>
      </c>
      <c r="I448" s="171"/>
      <c r="L448" s="167"/>
      <c r="M448" s="172"/>
      <c r="N448" s="173"/>
      <c r="O448" s="173"/>
      <c r="P448" s="173"/>
      <c r="Q448" s="173"/>
      <c r="R448" s="173"/>
      <c r="S448" s="173"/>
      <c r="T448" s="174"/>
      <c r="AT448" s="168" t="s">
        <v>208</v>
      </c>
      <c r="AU448" s="168" t="s">
        <v>87</v>
      </c>
      <c r="AV448" s="13" t="s">
        <v>87</v>
      </c>
      <c r="AW448" s="13" t="s">
        <v>32</v>
      </c>
      <c r="AX448" s="13" t="s">
        <v>77</v>
      </c>
      <c r="AY448" s="168" t="s">
        <v>126</v>
      </c>
    </row>
    <row r="449" spans="1:65" s="15" customFormat="1">
      <c r="B449" s="182"/>
      <c r="D449" s="158" t="s">
        <v>208</v>
      </c>
      <c r="E449" s="183" t="s">
        <v>1</v>
      </c>
      <c r="F449" s="184" t="s">
        <v>221</v>
      </c>
      <c r="H449" s="185">
        <v>35.494999999999997</v>
      </c>
      <c r="I449" s="186"/>
      <c r="L449" s="182"/>
      <c r="M449" s="187"/>
      <c r="N449" s="188"/>
      <c r="O449" s="188"/>
      <c r="P449" s="188"/>
      <c r="Q449" s="188"/>
      <c r="R449" s="188"/>
      <c r="S449" s="188"/>
      <c r="T449" s="189"/>
      <c r="AT449" s="183" t="s">
        <v>208</v>
      </c>
      <c r="AU449" s="183" t="s">
        <v>87</v>
      </c>
      <c r="AV449" s="15" t="s">
        <v>146</v>
      </c>
      <c r="AW449" s="15" t="s">
        <v>32</v>
      </c>
      <c r="AX449" s="15" t="s">
        <v>85</v>
      </c>
      <c r="AY449" s="183" t="s">
        <v>126</v>
      </c>
    </row>
    <row r="450" spans="1:65" s="2" customFormat="1" ht="24.2" customHeight="1">
      <c r="A450" s="33"/>
      <c r="B450" s="144"/>
      <c r="C450" s="145" t="s">
        <v>772</v>
      </c>
      <c r="D450" s="145" t="s">
        <v>129</v>
      </c>
      <c r="E450" s="146" t="s">
        <v>773</v>
      </c>
      <c r="F450" s="147" t="s">
        <v>774</v>
      </c>
      <c r="G450" s="148" t="s">
        <v>206</v>
      </c>
      <c r="H450" s="149">
        <v>11.509</v>
      </c>
      <c r="I450" s="150"/>
      <c r="J450" s="151">
        <f>ROUND(I450*H450,2)</f>
        <v>0</v>
      </c>
      <c r="K450" s="147" t="s">
        <v>133</v>
      </c>
      <c r="L450" s="34"/>
      <c r="M450" s="152" t="s">
        <v>1</v>
      </c>
      <c r="N450" s="153" t="s">
        <v>42</v>
      </c>
      <c r="O450" s="59"/>
      <c r="P450" s="154">
        <f>O450*H450</f>
        <v>0</v>
      </c>
      <c r="Q450" s="154">
        <v>0</v>
      </c>
      <c r="R450" s="154">
        <f>Q450*H450</f>
        <v>0</v>
      </c>
      <c r="S450" s="154">
        <v>1.8</v>
      </c>
      <c r="T450" s="155">
        <f>S450*H450</f>
        <v>20.716200000000001</v>
      </c>
      <c r="U450" s="33"/>
      <c r="V450" s="33"/>
      <c r="W450" s="33"/>
      <c r="X450" s="33"/>
      <c r="Y450" s="33"/>
      <c r="Z450" s="33"/>
      <c r="AA450" s="33"/>
      <c r="AB450" s="33"/>
      <c r="AC450" s="33"/>
      <c r="AD450" s="33"/>
      <c r="AE450" s="33"/>
      <c r="AR450" s="156" t="s">
        <v>146</v>
      </c>
      <c r="AT450" s="156" t="s">
        <v>129</v>
      </c>
      <c r="AU450" s="156" t="s">
        <v>87</v>
      </c>
      <c r="AY450" s="18" t="s">
        <v>126</v>
      </c>
      <c r="BE450" s="157">
        <f>IF(N450="základní",J450,0)</f>
        <v>0</v>
      </c>
      <c r="BF450" s="157">
        <f>IF(N450="snížená",J450,0)</f>
        <v>0</v>
      </c>
      <c r="BG450" s="157">
        <f>IF(N450="zákl. přenesená",J450,0)</f>
        <v>0</v>
      </c>
      <c r="BH450" s="157">
        <f>IF(N450="sníž. přenesená",J450,0)</f>
        <v>0</v>
      </c>
      <c r="BI450" s="157">
        <f>IF(N450="nulová",J450,0)</f>
        <v>0</v>
      </c>
      <c r="BJ450" s="18" t="s">
        <v>85</v>
      </c>
      <c r="BK450" s="157">
        <f>ROUND(I450*H450,2)</f>
        <v>0</v>
      </c>
      <c r="BL450" s="18" t="s">
        <v>146</v>
      </c>
      <c r="BM450" s="156" t="s">
        <v>775</v>
      </c>
    </row>
    <row r="451" spans="1:65" s="13" customFormat="1">
      <c r="B451" s="167"/>
      <c r="D451" s="158" t="s">
        <v>208</v>
      </c>
      <c r="E451" s="168" t="s">
        <v>1</v>
      </c>
      <c r="F451" s="169" t="s">
        <v>776</v>
      </c>
      <c r="H451" s="170">
        <v>4.8</v>
      </c>
      <c r="I451" s="171"/>
      <c r="L451" s="167"/>
      <c r="M451" s="172"/>
      <c r="N451" s="173"/>
      <c r="O451" s="173"/>
      <c r="P451" s="173"/>
      <c r="Q451" s="173"/>
      <c r="R451" s="173"/>
      <c r="S451" s="173"/>
      <c r="T451" s="174"/>
      <c r="AT451" s="168" t="s">
        <v>208</v>
      </c>
      <c r="AU451" s="168" t="s">
        <v>87</v>
      </c>
      <c r="AV451" s="13" t="s">
        <v>87</v>
      </c>
      <c r="AW451" s="13" t="s">
        <v>32</v>
      </c>
      <c r="AX451" s="13" t="s">
        <v>77</v>
      </c>
      <c r="AY451" s="168" t="s">
        <v>126</v>
      </c>
    </row>
    <row r="452" spans="1:65" s="13" customFormat="1">
      <c r="B452" s="167"/>
      <c r="D452" s="158" t="s">
        <v>208</v>
      </c>
      <c r="E452" s="168" t="s">
        <v>1</v>
      </c>
      <c r="F452" s="169" t="s">
        <v>777</v>
      </c>
      <c r="H452" s="170">
        <v>4.41</v>
      </c>
      <c r="I452" s="171"/>
      <c r="L452" s="167"/>
      <c r="M452" s="172"/>
      <c r="N452" s="173"/>
      <c r="O452" s="173"/>
      <c r="P452" s="173"/>
      <c r="Q452" s="173"/>
      <c r="R452" s="173"/>
      <c r="S452" s="173"/>
      <c r="T452" s="174"/>
      <c r="AT452" s="168" t="s">
        <v>208</v>
      </c>
      <c r="AU452" s="168" t="s">
        <v>87</v>
      </c>
      <c r="AV452" s="13" t="s">
        <v>87</v>
      </c>
      <c r="AW452" s="13" t="s">
        <v>32</v>
      </c>
      <c r="AX452" s="13" t="s">
        <v>77</v>
      </c>
      <c r="AY452" s="168" t="s">
        <v>126</v>
      </c>
    </row>
    <row r="453" spans="1:65" s="13" customFormat="1">
      <c r="B453" s="167"/>
      <c r="D453" s="158" t="s">
        <v>208</v>
      </c>
      <c r="E453" s="168" t="s">
        <v>1</v>
      </c>
      <c r="F453" s="169" t="s">
        <v>778</v>
      </c>
      <c r="H453" s="170">
        <v>0.97899999999999998</v>
      </c>
      <c r="I453" s="171"/>
      <c r="L453" s="167"/>
      <c r="M453" s="172"/>
      <c r="N453" s="173"/>
      <c r="O453" s="173"/>
      <c r="P453" s="173"/>
      <c r="Q453" s="173"/>
      <c r="R453" s="173"/>
      <c r="S453" s="173"/>
      <c r="T453" s="174"/>
      <c r="AT453" s="168" t="s">
        <v>208</v>
      </c>
      <c r="AU453" s="168" t="s">
        <v>87</v>
      </c>
      <c r="AV453" s="13" t="s">
        <v>87</v>
      </c>
      <c r="AW453" s="13" t="s">
        <v>32</v>
      </c>
      <c r="AX453" s="13" t="s">
        <v>77</v>
      </c>
      <c r="AY453" s="168" t="s">
        <v>126</v>
      </c>
    </row>
    <row r="454" spans="1:65" s="13" customFormat="1">
      <c r="B454" s="167"/>
      <c r="D454" s="158" t="s">
        <v>208</v>
      </c>
      <c r="E454" s="168" t="s">
        <v>1</v>
      </c>
      <c r="F454" s="169" t="s">
        <v>779</v>
      </c>
      <c r="H454" s="170">
        <v>1.32</v>
      </c>
      <c r="I454" s="171"/>
      <c r="L454" s="167"/>
      <c r="M454" s="172"/>
      <c r="N454" s="173"/>
      <c r="O454" s="173"/>
      <c r="P454" s="173"/>
      <c r="Q454" s="173"/>
      <c r="R454" s="173"/>
      <c r="S454" s="173"/>
      <c r="T454" s="174"/>
      <c r="AT454" s="168" t="s">
        <v>208</v>
      </c>
      <c r="AU454" s="168" t="s">
        <v>87</v>
      </c>
      <c r="AV454" s="13" t="s">
        <v>87</v>
      </c>
      <c r="AW454" s="13" t="s">
        <v>32</v>
      </c>
      <c r="AX454" s="13" t="s">
        <v>77</v>
      </c>
      <c r="AY454" s="168" t="s">
        <v>126</v>
      </c>
    </row>
    <row r="455" spans="1:65" s="15" customFormat="1">
      <c r="B455" s="182"/>
      <c r="D455" s="158" t="s">
        <v>208</v>
      </c>
      <c r="E455" s="183" t="s">
        <v>1</v>
      </c>
      <c r="F455" s="184" t="s">
        <v>221</v>
      </c>
      <c r="H455" s="185">
        <v>11.509</v>
      </c>
      <c r="I455" s="186"/>
      <c r="L455" s="182"/>
      <c r="M455" s="187"/>
      <c r="N455" s="188"/>
      <c r="O455" s="188"/>
      <c r="P455" s="188"/>
      <c r="Q455" s="188"/>
      <c r="R455" s="188"/>
      <c r="S455" s="188"/>
      <c r="T455" s="189"/>
      <c r="AT455" s="183" t="s">
        <v>208</v>
      </c>
      <c r="AU455" s="183" t="s">
        <v>87</v>
      </c>
      <c r="AV455" s="15" t="s">
        <v>146</v>
      </c>
      <c r="AW455" s="15" t="s">
        <v>32</v>
      </c>
      <c r="AX455" s="15" t="s">
        <v>85</v>
      </c>
      <c r="AY455" s="183" t="s">
        <v>126</v>
      </c>
    </row>
    <row r="456" spans="1:65" s="2" customFormat="1" ht="24.2" customHeight="1">
      <c r="A456" s="33"/>
      <c r="B456" s="144"/>
      <c r="C456" s="145" t="s">
        <v>780</v>
      </c>
      <c r="D456" s="145" t="s">
        <v>129</v>
      </c>
      <c r="E456" s="146" t="s">
        <v>781</v>
      </c>
      <c r="F456" s="147" t="s">
        <v>782</v>
      </c>
      <c r="G456" s="148" t="s">
        <v>234</v>
      </c>
      <c r="H456" s="149">
        <v>22.1</v>
      </c>
      <c r="I456" s="150"/>
      <c r="J456" s="151">
        <f>ROUND(I456*H456,2)</f>
        <v>0</v>
      </c>
      <c r="K456" s="147" t="s">
        <v>133</v>
      </c>
      <c r="L456" s="34"/>
      <c r="M456" s="152" t="s">
        <v>1</v>
      </c>
      <c r="N456" s="153" t="s">
        <v>42</v>
      </c>
      <c r="O456" s="59"/>
      <c r="P456" s="154">
        <f>O456*H456</f>
        <v>0</v>
      </c>
      <c r="Q456" s="154">
        <v>0</v>
      </c>
      <c r="R456" s="154">
        <f>Q456*H456</f>
        <v>0</v>
      </c>
      <c r="S456" s="154">
        <v>3.5000000000000003E-2</v>
      </c>
      <c r="T456" s="155">
        <f>S456*H456</f>
        <v>0.77350000000000008</v>
      </c>
      <c r="U456" s="33"/>
      <c r="V456" s="33"/>
      <c r="W456" s="33"/>
      <c r="X456" s="33"/>
      <c r="Y456" s="33"/>
      <c r="Z456" s="33"/>
      <c r="AA456" s="33"/>
      <c r="AB456" s="33"/>
      <c r="AC456" s="33"/>
      <c r="AD456" s="33"/>
      <c r="AE456" s="33"/>
      <c r="AR456" s="156" t="s">
        <v>146</v>
      </c>
      <c r="AT456" s="156" t="s">
        <v>129</v>
      </c>
      <c r="AU456" s="156" t="s">
        <v>87</v>
      </c>
      <c r="AY456" s="18" t="s">
        <v>126</v>
      </c>
      <c r="BE456" s="157">
        <f>IF(N456="základní",J456,0)</f>
        <v>0</v>
      </c>
      <c r="BF456" s="157">
        <f>IF(N456="snížená",J456,0)</f>
        <v>0</v>
      </c>
      <c r="BG456" s="157">
        <f>IF(N456="zákl. přenesená",J456,0)</f>
        <v>0</v>
      </c>
      <c r="BH456" s="157">
        <f>IF(N456="sníž. přenesená",J456,0)</f>
        <v>0</v>
      </c>
      <c r="BI456" s="157">
        <f>IF(N456="nulová",J456,0)</f>
        <v>0</v>
      </c>
      <c r="BJ456" s="18" t="s">
        <v>85</v>
      </c>
      <c r="BK456" s="157">
        <f>ROUND(I456*H456,2)</f>
        <v>0</v>
      </c>
      <c r="BL456" s="18" t="s">
        <v>146</v>
      </c>
      <c r="BM456" s="156" t="s">
        <v>783</v>
      </c>
    </row>
    <row r="457" spans="1:65" s="13" customFormat="1">
      <c r="B457" s="167"/>
      <c r="D457" s="158" t="s">
        <v>208</v>
      </c>
      <c r="E457" s="168" t="s">
        <v>1</v>
      </c>
      <c r="F457" s="169" t="s">
        <v>784</v>
      </c>
      <c r="H457" s="170">
        <v>22.1</v>
      </c>
      <c r="I457" s="171"/>
      <c r="L457" s="167"/>
      <c r="M457" s="172"/>
      <c r="N457" s="173"/>
      <c r="O457" s="173"/>
      <c r="P457" s="173"/>
      <c r="Q457" s="173"/>
      <c r="R457" s="173"/>
      <c r="S457" s="173"/>
      <c r="T457" s="174"/>
      <c r="AT457" s="168" t="s">
        <v>208</v>
      </c>
      <c r="AU457" s="168" t="s">
        <v>87</v>
      </c>
      <c r="AV457" s="13" t="s">
        <v>87</v>
      </c>
      <c r="AW457" s="13" t="s">
        <v>32</v>
      </c>
      <c r="AX457" s="13" t="s">
        <v>85</v>
      </c>
      <c r="AY457" s="168" t="s">
        <v>126</v>
      </c>
    </row>
    <row r="458" spans="1:65" s="2" customFormat="1" ht="24.2" customHeight="1">
      <c r="A458" s="33"/>
      <c r="B458" s="144"/>
      <c r="C458" s="145" t="s">
        <v>785</v>
      </c>
      <c r="D458" s="145" t="s">
        <v>129</v>
      </c>
      <c r="E458" s="146" t="s">
        <v>786</v>
      </c>
      <c r="F458" s="147" t="s">
        <v>787</v>
      </c>
      <c r="G458" s="148" t="s">
        <v>234</v>
      </c>
      <c r="H458" s="149">
        <v>3.6</v>
      </c>
      <c r="I458" s="150"/>
      <c r="J458" s="151">
        <f>ROUND(I458*H458,2)</f>
        <v>0</v>
      </c>
      <c r="K458" s="147" t="s">
        <v>133</v>
      </c>
      <c r="L458" s="34"/>
      <c r="M458" s="152" t="s">
        <v>1</v>
      </c>
      <c r="N458" s="153" t="s">
        <v>42</v>
      </c>
      <c r="O458" s="59"/>
      <c r="P458" s="154">
        <f>O458*H458</f>
        <v>0</v>
      </c>
      <c r="Q458" s="154">
        <v>0</v>
      </c>
      <c r="R458" s="154">
        <f>Q458*H458</f>
        <v>0</v>
      </c>
      <c r="S458" s="154">
        <v>8.8999999999999996E-2</v>
      </c>
      <c r="T458" s="155">
        <f>S458*H458</f>
        <v>0.32040000000000002</v>
      </c>
      <c r="U458" s="33"/>
      <c r="V458" s="33"/>
      <c r="W458" s="33"/>
      <c r="X458" s="33"/>
      <c r="Y458" s="33"/>
      <c r="Z458" s="33"/>
      <c r="AA458" s="33"/>
      <c r="AB458" s="33"/>
      <c r="AC458" s="33"/>
      <c r="AD458" s="33"/>
      <c r="AE458" s="33"/>
      <c r="AR458" s="156" t="s">
        <v>146</v>
      </c>
      <c r="AT458" s="156" t="s">
        <v>129</v>
      </c>
      <c r="AU458" s="156" t="s">
        <v>87</v>
      </c>
      <c r="AY458" s="18" t="s">
        <v>126</v>
      </c>
      <c r="BE458" s="157">
        <f>IF(N458="základní",J458,0)</f>
        <v>0</v>
      </c>
      <c r="BF458" s="157">
        <f>IF(N458="snížená",J458,0)</f>
        <v>0</v>
      </c>
      <c r="BG458" s="157">
        <f>IF(N458="zákl. přenesená",J458,0)</f>
        <v>0</v>
      </c>
      <c r="BH458" s="157">
        <f>IF(N458="sníž. přenesená",J458,0)</f>
        <v>0</v>
      </c>
      <c r="BI458" s="157">
        <f>IF(N458="nulová",J458,0)</f>
        <v>0</v>
      </c>
      <c r="BJ458" s="18" t="s">
        <v>85</v>
      </c>
      <c r="BK458" s="157">
        <f>ROUND(I458*H458,2)</f>
        <v>0</v>
      </c>
      <c r="BL458" s="18" t="s">
        <v>146</v>
      </c>
      <c r="BM458" s="156" t="s">
        <v>788</v>
      </c>
    </row>
    <row r="459" spans="1:65" s="13" customFormat="1">
      <c r="B459" s="167"/>
      <c r="D459" s="158" t="s">
        <v>208</v>
      </c>
      <c r="E459" s="168" t="s">
        <v>1</v>
      </c>
      <c r="F459" s="169" t="s">
        <v>789</v>
      </c>
      <c r="H459" s="170">
        <v>3.6</v>
      </c>
      <c r="I459" s="171"/>
      <c r="L459" s="167"/>
      <c r="M459" s="172"/>
      <c r="N459" s="173"/>
      <c r="O459" s="173"/>
      <c r="P459" s="173"/>
      <c r="Q459" s="173"/>
      <c r="R459" s="173"/>
      <c r="S459" s="173"/>
      <c r="T459" s="174"/>
      <c r="AT459" s="168" t="s">
        <v>208</v>
      </c>
      <c r="AU459" s="168" t="s">
        <v>87</v>
      </c>
      <c r="AV459" s="13" t="s">
        <v>87</v>
      </c>
      <c r="AW459" s="13" t="s">
        <v>32</v>
      </c>
      <c r="AX459" s="13" t="s">
        <v>85</v>
      </c>
      <c r="AY459" s="168" t="s">
        <v>126</v>
      </c>
    </row>
    <row r="460" spans="1:65" s="2" customFormat="1" ht="24.2" customHeight="1">
      <c r="A460" s="33"/>
      <c r="B460" s="144"/>
      <c r="C460" s="145" t="s">
        <v>790</v>
      </c>
      <c r="D460" s="145" t="s">
        <v>129</v>
      </c>
      <c r="E460" s="146" t="s">
        <v>791</v>
      </c>
      <c r="F460" s="147" t="s">
        <v>792</v>
      </c>
      <c r="G460" s="148" t="s">
        <v>206</v>
      </c>
      <c r="H460" s="149">
        <v>0.22500000000000001</v>
      </c>
      <c r="I460" s="150"/>
      <c r="J460" s="151">
        <f>ROUND(I460*H460,2)</f>
        <v>0</v>
      </c>
      <c r="K460" s="147" t="s">
        <v>133</v>
      </c>
      <c r="L460" s="34"/>
      <c r="M460" s="152" t="s">
        <v>1</v>
      </c>
      <c r="N460" s="153" t="s">
        <v>42</v>
      </c>
      <c r="O460" s="59"/>
      <c r="P460" s="154">
        <f>O460*H460</f>
        <v>0</v>
      </c>
      <c r="Q460" s="154">
        <v>0</v>
      </c>
      <c r="R460" s="154">
        <f>Q460*H460</f>
        <v>0</v>
      </c>
      <c r="S460" s="154">
        <v>1.8</v>
      </c>
      <c r="T460" s="155">
        <f>S460*H460</f>
        <v>0.40500000000000003</v>
      </c>
      <c r="U460" s="33"/>
      <c r="V460" s="33"/>
      <c r="W460" s="33"/>
      <c r="X460" s="33"/>
      <c r="Y460" s="33"/>
      <c r="Z460" s="33"/>
      <c r="AA460" s="33"/>
      <c r="AB460" s="33"/>
      <c r="AC460" s="33"/>
      <c r="AD460" s="33"/>
      <c r="AE460" s="33"/>
      <c r="AR460" s="156" t="s">
        <v>146</v>
      </c>
      <c r="AT460" s="156" t="s">
        <v>129</v>
      </c>
      <c r="AU460" s="156" t="s">
        <v>87</v>
      </c>
      <c r="AY460" s="18" t="s">
        <v>126</v>
      </c>
      <c r="BE460" s="157">
        <f>IF(N460="základní",J460,0)</f>
        <v>0</v>
      </c>
      <c r="BF460" s="157">
        <f>IF(N460="snížená",J460,0)</f>
        <v>0</v>
      </c>
      <c r="BG460" s="157">
        <f>IF(N460="zákl. přenesená",J460,0)</f>
        <v>0</v>
      </c>
      <c r="BH460" s="157">
        <f>IF(N460="sníž. přenesená",J460,0)</f>
        <v>0</v>
      </c>
      <c r="BI460" s="157">
        <f>IF(N460="nulová",J460,0)</f>
        <v>0</v>
      </c>
      <c r="BJ460" s="18" t="s">
        <v>85</v>
      </c>
      <c r="BK460" s="157">
        <f>ROUND(I460*H460,2)</f>
        <v>0</v>
      </c>
      <c r="BL460" s="18" t="s">
        <v>146</v>
      </c>
      <c r="BM460" s="156" t="s">
        <v>793</v>
      </c>
    </row>
    <row r="461" spans="1:65" s="13" customFormat="1">
      <c r="B461" s="167"/>
      <c r="D461" s="158" t="s">
        <v>208</v>
      </c>
      <c r="E461" s="168" t="s">
        <v>1</v>
      </c>
      <c r="F461" s="169" t="s">
        <v>794</v>
      </c>
      <c r="H461" s="170">
        <v>0.22500000000000001</v>
      </c>
      <c r="I461" s="171"/>
      <c r="L461" s="167"/>
      <c r="M461" s="172"/>
      <c r="N461" s="173"/>
      <c r="O461" s="173"/>
      <c r="P461" s="173"/>
      <c r="Q461" s="173"/>
      <c r="R461" s="173"/>
      <c r="S461" s="173"/>
      <c r="T461" s="174"/>
      <c r="AT461" s="168" t="s">
        <v>208</v>
      </c>
      <c r="AU461" s="168" t="s">
        <v>87</v>
      </c>
      <c r="AV461" s="13" t="s">
        <v>87</v>
      </c>
      <c r="AW461" s="13" t="s">
        <v>32</v>
      </c>
      <c r="AX461" s="13" t="s">
        <v>77</v>
      </c>
      <c r="AY461" s="168" t="s">
        <v>126</v>
      </c>
    </row>
    <row r="462" spans="1:65" s="15" customFormat="1">
      <c r="B462" s="182"/>
      <c r="D462" s="158" t="s">
        <v>208</v>
      </c>
      <c r="E462" s="183" t="s">
        <v>1</v>
      </c>
      <c r="F462" s="184" t="s">
        <v>221</v>
      </c>
      <c r="H462" s="185">
        <v>0.22500000000000001</v>
      </c>
      <c r="I462" s="186"/>
      <c r="L462" s="182"/>
      <c r="M462" s="187"/>
      <c r="N462" s="188"/>
      <c r="O462" s="188"/>
      <c r="P462" s="188"/>
      <c r="Q462" s="188"/>
      <c r="R462" s="188"/>
      <c r="S462" s="188"/>
      <c r="T462" s="189"/>
      <c r="AT462" s="183" t="s">
        <v>208</v>
      </c>
      <c r="AU462" s="183" t="s">
        <v>87</v>
      </c>
      <c r="AV462" s="15" t="s">
        <v>146</v>
      </c>
      <c r="AW462" s="15" t="s">
        <v>32</v>
      </c>
      <c r="AX462" s="15" t="s">
        <v>85</v>
      </c>
      <c r="AY462" s="183" t="s">
        <v>126</v>
      </c>
    </row>
    <row r="463" spans="1:65" s="2" customFormat="1" ht="24.2" customHeight="1">
      <c r="A463" s="33"/>
      <c r="B463" s="144"/>
      <c r="C463" s="145" t="s">
        <v>795</v>
      </c>
      <c r="D463" s="145" t="s">
        <v>129</v>
      </c>
      <c r="E463" s="146" t="s">
        <v>796</v>
      </c>
      <c r="F463" s="147" t="s">
        <v>797</v>
      </c>
      <c r="G463" s="148" t="s">
        <v>206</v>
      </c>
      <c r="H463" s="149">
        <v>2.61</v>
      </c>
      <c r="I463" s="150"/>
      <c r="J463" s="151">
        <f>ROUND(I463*H463,2)</f>
        <v>0</v>
      </c>
      <c r="K463" s="147" t="s">
        <v>133</v>
      </c>
      <c r="L463" s="34"/>
      <c r="M463" s="152" t="s">
        <v>1</v>
      </c>
      <c r="N463" s="153" t="s">
        <v>42</v>
      </c>
      <c r="O463" s="59"/>
      <c r="P463" s="154">
        <f>O463*H463</f>
        <v>0</v>
      </c>
      <c r="Q463" s="154">
        <v>0</v>
      </c>
      <c r="R463" s="154">
        <f>Q463*H463</f>
        <v>0</v>
      </c>
      <c r="S463" s="154">
        <v>1.8</v>
      </c>
      <c r="T463" s="155">
        <f>S463*H463</f>
        <v>4.6979999999999995</v>
      </c>
      <c r="U463" s="33"/>
      <c r="V463" s="33"/>
      <c r="W463" s="33"/>
      <c r="X463" s="33"/>
      <c r="Y463" s="33"/>
      <c r="Z463" s="33"/>
      <c r="AA463" s="33"/>
      <c r="AB463" s="33"/>
      <c r="AC463" s="33"/>
      <c r="AD463" s="33"/>
      <c r="AE463" s="33"/>
      <c r="AR463" s="156" t="s">
        <v>146</v>
      </c>
      <c r="AT463" s="156" t="s">
        <v>129</v>
      </c>
      <c r="AU463" s="156" t="s">
        <v>87</v>
      </c>
      <c r="AY463" s="18" t="s">
        <v>126</v>
      </c>
      <c r="BE463" s="157">
        <f>IF(N463="základní",J463,0)</f>
        <v>0</v>
      </c>
      <c r="BF463" s="157">
        <f>IF(N463="snížená",J463,0)</f>
        <v>0</v>
      </c>
      <c r="BG463" s="157">
        <f>IF(N463="zákl. přenesená",J463,0)</f>
        <v>0</v>
      </c>
      <c r="BH463" s="157">
        <f>IF(N463="sníž. přenesená",J463,0)</f>
        <v>0</v>
      </c>
      <c r="BI463" s="157">
        <f>IF(N463="nulová",J463,0)</f>
        <v>0</v>
      </c>
      <c r="BJ463" s="18" t="s">
        <v>85</v>
      </c>
      <c r="BK463" s="157">
        <f>ROUND(I463*H463,2)</f>
        <v>0</v>
      </c>
      <c r="BL463" s="18" t="s">
        <v>146</v>
      </c>
      <c r="BM463" s="156" t="s">
        <v>798</v>
      </c>
    </row>
    <row r="464" spans="1:65" s="13" customFormat="1">
      <c r="B464" s="167"/>
      <c r="D464" s="158" t="s">
        <v>208</v>
      </c>
      <c r="E464" s="168" t="s">
        <v>1</v>
      </c>
      <c r="F464" s="169" t="s">
        <v>799</v>
      </c>
      <c r="H464" s="170">
        <v>1.47</v>
      </c>
      <c r="I464" s="171"/>
      <c r="L464" s="167"/>
      <c r="M464" s="172"/>
      <c r="N464" s="173"/>
      <c r="O464" s="173"/>
      <c r="P464" s="173"/>
      <c r="Q464" s="173"/>
      <c r="R464" s="173"/>
      <c r="S464" s="173"/>
      <c r="T464" s="174"/>
      <c r="AT464" s="168" t="s">
        <v>208</v>
      </c>
      <c r="AU464" s="168" t="s">
        <v>87</v>
      </c>
      <c r="AV464" s="13" t="s">
        <v>87</v>
      </c>
      <c r="AW464" s="13" t="s">
        <v>32</v>
      </c>
      <c r="AX464" s="13" t="s">
        <v>77</v>
      </c>
      <c r="AY464" s="168" t="s">
        <v>126</v>
      </c>
    </row>
    <row r="465" spans="1:65" s="13" customFormat="1">
      <c r="B465" s="167"/>
      <c r="D465" s="158" t="s">
        <v>208</v>
      </c>
      <c r="E465" s="168" t="s">
        <v>1</v>
      </c>
      <c r="F465" s="169" t="s">
        <v>800</v>
      </c>
      <c r="H465" s="170">
        <v>1.1399999999999999</v>
      </c>
      <c r="I465" s="171"/>
      <c r="L465" s="167"/>
      <c r="M465" s="172"/>
      <c r="N465" s="173"/>
      <c r="O465" s="173"/>
      <c r="P465" s="173"/>
      <c r="Q465" s="173"/>
      <c r="R465" s="173"/>
      <c r="S465" s="173"/>
      <c r="T465" s="174"/>
      <c r="AT465" s="168" t="s">
        <v>208</v>
      </c>
      <c r="AU465" s="168" t="s">
        <v>87</v>
      </c>
      <c r="AV465" s="13" t="s">
        <v>87</v>
      </c>
      <c r="AW465" s="13" t="s">
        <v>32</v>
      </c>
      <c r="AX465" s="13" t="s">
        <v>77</v>
      </c>
      <c r="AY465" s="168" t="s">
        <v>126</v>
      </c>
    </row>
    <row r="466" spans="1:65" s="15" customFormat="1">
      <c r="B466" s="182"/>
      <c r="D466" s="158" t="s">
        <v>208</v>
      </c>
      <c r="E466" s="183" t="s">
        <v>1</v>
      </c>
      <c r="F466" s="184" t="s">
        <v>221</v>
      </c>
      <c r="H466" s="185">
        <v>2.61</v>
      </c>
      <c r="I466" s="186"/>
      <c r="L466" s="182"/>
      <c r="M466" s="187"/>
      <c r="N466" s="188"/>
      <c r="O466" s="188"/>
      <c r="P466" s="188"/>
      <c r="Q466" s="188"/>
      <c r="R466" s="188"/>
      <c r="S466" s="188"/>
      <c r="T466" s="189"/>
      <c r="AT466" s="183" t="s">
        <v>208</v>
      </c>
      <c r="AU466" s="183" t="s">
        <v>87</v>
      </c>
      <c r="AV466" s="15" t="s">
        <v>146</v>
      </c>
      <c r="AW466" s="15" t="s">
        <v>32</v>
      </c>
      <c r="AX466" s="15" t="s">
        <v>85</v>
      </c>
      <c r="AY466" s="183" t="s">
        <v>126</v>
      </c>
    </row>
    <row r="467" spans="1:65" s="2" customFormat="1" ht="37.9" customHeight="1">
      <c r="A467" s="33"/>
      <c r="B467" s="144"/>
      <c r="C467" s="145" t="s">
        <v>801</v>
      </c>
      <c r="D467" s="145" t="s">
        <v>129</v>
      </c>
      <c r="E467" s="146" t="s">
        <v>802</v>
      </c>
      <c r="F467" s="147" t="s">
        <v>803</v>
      </c>
      <c r="G467" s="148" t="s">
        <v>234</v>
      </c>
      <c r="H467" s="149">
        <v>99.6</v>
      </c>
      <c r="I467" s="150"/>
      <c r="J467" s="151">
        <f>ROUND(I467*H467,2)</f>
        <v>0</v>
      </c>
      <c r="K467" s="147" t="s">
        <v>133</v>
      </c>
      <c r="L467" s="34"/>
      <c r="M467" s="152" t="s">
        <v>1</v>
      </c>
      <c r="N467" s="153" t="s">
        <v>42</v>
      </c>
      <c r="O467" s="59"/>
      <c r="P467" s="154">
        <f>O467*H467</f>
        <v>0</v>
      </c>
      <c r="Q467" s="154">
        <v>0</v>
      </c>
      <c r="R467" s="154">
        <f>Q467*H467</f>
        <v>0</v>
      </c>
      <c r="S467" s="154">
        <v>0.02</v>
      </c>
      <c r="T467" s="155">
        <f>S467*H467</f>
        <v>1.992</v>
      </c>
      <c r="U467" s="33"/>
      <c r="V467" s="33"/>
      <c r="W467" s="33"/>
      <c r="X467" s="33"/>
      <c r="Y467" s="33"/>
      <c r="Z467" s="33"/>
      <c r="AA467" s="33"/>
      <c r="AB467" s="33"/>
      <c r="AC467" s="33"/>
      <c r="AD467" s="33"/>
      <c r="AE467" s="33"/>
      <c r="AR467" s="156" t="s">
        <v>146</v>
      </c>
      <c r="AT467" s="156" t="s">
        <v>129</v>
      </c>
      <c r="AU467" s="156" t="s">
        <v>87</v>
      </c>
      <c r="AY467" s="18" t="s">
        <v>126</v>
      </c>
      <c r="BE467" s="157">
        <f>IF(N467="základní",J467,0)</f>
        <v>0</v>
      </c>
      <c r="BF467" s="157">
        <f>IF(N467="snížená",J467,0)</f>
        <v>0</v>
      </c>
      <c r="BG467" s="157">
        <f>IF(N467="zákl. přenesená",J467,0)</f>
        <v>0</v>
      </c>
      <c r="BH467" s="157">
        <f>IF(N467="sníž. přenesená",J467,0)</f>
        <v>0</v>
      </c>
      <c r="BI467" s="157">
        <f>IF(N467="nulová",J467,0)</f>
        <v>0</v>
      </c>
      <c r="BJ467" s="18" t="s">
        <v>85</v>
      </c>
      <c r="BK467" s="157">
        <f>ROUND(I467*H467,2)</f>
        <v>0</v>
      </c>
      <c r="BL467" s="18" t="s">
        <v>146</v>
      </c>
      <c r="BM467" s="156" t="s">
        <v>804</v>
      </c>
    </row>
    <row r="468" spans="1:65" s="13" customFormat="1">
      <c r="B468" s="167"/>
      <c r="D468" s="158" t="s">
        <v>208</v>
      </c>
      <c r="E468" s="168" t="s">
        <v>1</v>
      </c>
      <c r="F468" s="169" t="s">
        <v>511</v>
      </c>
      <c r="H468" s="170">
        <v>99.6</v>
      </c>
      <c r="I468" s="171"/>
      <c r="L468" s="167"/>
      <c r="M468" s="172"/>
      <c r="N468" s="173"/>
      <c r="O468" s="173"/>
      <c r="P468" s="173"/>
      <c r="Q468" s="173"/>
      <c r="R468" s="173"/>
      <c r="S468" s="173"/>
      <c r="T468" s="174"/>
      <c r="AT468" s="168" t="s">
        <v>208</v>
      </c>
      <c r="AU468" s="168" t="s">
        <v>87</v>
      </c>
      <c r="AV468" s="13" t="s">
        <v>87</v>
      </c>
      <c r="AW468" s="13" t="s">
        <v>32</v>
      </c>
      <c r="AX468" s="13" t="s">
        <v>77</v>
      </c>
      <c r="AY468" s="168" t="s">
        <v>126</v>
      </c>
    </row>
    <row r="469" spans="1:65" s="15" customFormat="1">
      <c r="B469" s="182"/>
      <c r="D469" s="158" t="s">
        <v>208</v>
      </c>
      <c r="E469" s="183" t="s">
        <v>1</v>
      </c>
      <c r="F469" s="184" t="s">
        <v>221</v>
      </c>
      <c r="H469" s="185">
        <v>99.6</v>
      </c>
      <c r="I469" s="186"/>
      <c r="L469" s="182"/>
      <c r="M469" s="187"/>
      <c r="N469" s="188"/>
      <c r="O469" s="188"/>
      <c r="P469" s="188"/>
      <c r="Q469" s="188"/>
      <c r="R469" s="188"/>
      <c r="S469" s="188"/>
      <c r="T469" s="189"/>
      <c r="AT469" s="183" t="s">
        <v>208</v>
      </c>
      <c r="AU469" s="183" t="s">
        <v>87</v>
      </c>
      <c r="AV469" s="15" t="s">
        <v>146</v>
      </c>
      <c r="AW469" s="15" t="s">
        <v>32</v>
      </c>
      <c r="AX469" s="15" t="s">
        <v>85</v>
      </c>
      <c r="AY469" s="183" t="s">
        <v>126</v>
      </c>
    </row>
    <row r="470" spans="1:65" s="2" customFormat="1" ht="37.9" customHeight="1">
      <c r="A470" s="33"/>
      <c r="B470" s="144"/>
      <c r="C470" s="145" t="s">
        <v>805</v>
      </c>
      <c r="D470" s="145" t="s">
        <v>129</v>
      </c>
      <c r="E470" s="146" t="s">
        <v>806</v>
      </c>
      <c r="F470" s="147" t="s">
        <v>807</v>
      </c>
      <c r="G470" s="148" t="s">
        <v>234</v>
      </c>
      <c r="H470" s="149">
        <v>335</v>
      </c>
      <c r="I470" s="150"/>
      <c r="J470" s="151">
        <f>ROUND(I470*H470,2)</f>
        <v>0</v>
      </c>
      <c r="K470" s="147" t="s">
        <v>133</v>
      </c>
      <c r="L470" s="34"/>
      <c r="M470" s="152" t="s">
        <v>1</v>
      </c>
      <c r="N470" s="153" t="s">
        <v>42</v>
      </c>
      <c r="O470" s="59"/>
      <c r="P470" s="154">
        <f>O470*H470</f>
        <v>0</v>
      </c>
      <c r="Q470" s="154">
        <v>0</v>
      </c>
      <c r="R470" s="154">
        <f>Q470*H470</f>
        <v>0</v>
      </c>
      <c r="S470" s="154">
        <v>4.5999999999999999E-2</v>
      </c>
      <c r="T470" s="155">
        <f>S470*H470</f>
        <v>15.41</v>
      </c>
      <c r="U470" s="33"/>
      <c r="V470" s="33"/>
      <c r="W470" s="33"/>
      <c r="X470" s="33"/>
      <c r="Y470" s="33"/>
      <c r="Z470" s="33"/>
      <c r="AA470" s="33"/>
      <c r="AB470" s="33"/>
      <c r="AC470" s="33"/>
      <c r="AD470" s="33"/>
      <c r="AE470" s="33"/>
      <c r="AR470" s="156" t="s">
        <v>146</v>
      </c>
      <c r="AT470" s="156" t="s">
        <v>129</v>
      </c>
      <c r="AU470" s="156" t="s">
        <v>87</v>
      </c>
      <c r="AY470" s="18" t="s">
        <v>126</v>
      </c>
      <c r="BE470" s="157">
        <f>IF(N470="základní",J470,0)</f>
        <v>0</v>
      </c>
      <c r="BF470" s="157">
        <f>IF(N470="snížená",J470,0)</f>
        <v>0</v>
      </c>
      <c r="BG470" s="157">
        <f>IF(N470="zákl. přenesená",J470,0)</f>
        <v>0</v>
      </c>
      <c r="BH470" s="157">
        <f>IF(N470="sníž. přenesená",J470,0)</f>
        <v>0</v>
      </c>
      <c r="BI470" s="157">
        <f>IF(N470="nulová",J470,0)</f>
        <v>0</v>
      </c>
      <c r="BJ470" s="18" t="s">
        <v>85</v>
      </c>
      <c r="BK470" s="157">
        <f>ROUND(I470*H470,2)</f>
        <v>0</v>
      </c>
      <c r="BL470" s="18" t="s">
        <v>146</v>
      </c>
      <c r="BM470" s="156" t="s">
        <v>808</v>
      </c>
    </row>
    <row r="471" spans="1:65" s="13" customFormat="1">
      <c r="B471" s="167"/>
      <c r="D471" s="158" t="s">
        <v>208</v>
      </c>
      <c r="E471" s="168" t="s">
        <v>1</v>
      </c>
      <c r="F471" s="169" t="s">
        <v>809</v>
      </c>
      <c r="H471" s="170">
        <v>335</v>
      </c>
      <c r="I471" s="171"/>
      <c r="L471" s="167"/>
      <c r="M471" s="172"/>
      <c r="N471" s="173"/>
      <c r="O471" s="173"/>
      <c r="P471" s="173"/>
      <c r="Q471" s="173"/>
      <c r="R471" s="173"/>
      <c r="S471" s="173"/>
      <c r="T471" s="174"/>
      <c r="AT471" s="168" t="s">
        <v>208</v>
      </c>
      <c r="AU471" s="168" t="s">
        <v>87</v>
      </c>
      <c r="AV471" s="13" t="s">
        <v>87</v>
      </c>
      <c r="AW471" s="13" t="s">
        <v>32</v>
      </c>
      <c r="AX471" s="13" t="s">
        <v>77</v>
      </c>
      <c r="AY471" s="168" t="s">
        <v>126</v>
      </c>
    </row>
    <row r="472" spans="1:65" s="15" customFormat="1">
      <c r="B472" s="182"/>
      <c r="D472" s="158" t="s">
        <v>208</v>
      </c>
      <c r="E472" s="183" t="s">
        <v>1</v>
      </c>
      <c r="F472" s="184" t="s">
        <v>221</v>
      </c>
      <c r="H472" s="185">
        <v>335</v>
      </c>
      <c r="I472" s="186"/>
      <c r="L472" s="182"/>
      <c r="M472" s="187"/>
      <c r="N472" s="188"/>
      <c r="O472" s="188"/>
      <c r="P472" s="188"/>
      <c r="Q472" s="188"/>
      <c r="R472" s="188"/>
      <c r="S472" s="188"/>
      <c r="T472" s="189"/>
      <c r="AT472" s="183" t="s">
        <v>208</v>
      </c>
      <c r="AU472" s="183" t="s">
        <v>87</v>
      </c>
      <c r="AV472" s="15" t="s">
        <v>146</v>
      </c>
      <c r="AW472" s="15" t="s">
        <v>32</v>
      </c>
      <c r="AX472" s="15" t="s">
        <v>85</v>
      </c>
      <c r="AY472" s="183" t="s">
        <v>126</v>
      </c>
    </row>
    <row r="473" spans="1:65" s="2" customFormat="1" ht="24.2" customHeight="1">
      <c r="A473" s="33"/>
      <c r="B473" s="144"/>
      <c r="C473" s="145" t="s">
        <v>810</v>
      </c>
      <c r="D473" s="145" t="s">
        <v>129</v>
      </c>
      <c r="E473" s="146" t="s">
        <v>811</v>
      </c>
      <c r="F473" s="147" t="s">
        <v>812</v>
      </c>
      <c r="G473" s="148" t="s">
        <v>234</v>
      </c>
      <c r="H473" s="149">
        <v>32.700000000000003</v>
      </c>
      <c r="I473" s="150"/>
      <c r="J473" s="151">
        <f>ROUND(I473*H473,2)</f>
        <v>0</v>
      </c>
      <c r="K473" s="147" t="s">
        <v>133</v>
      </c>
      <c r="L473" s="34"/>
      <c r="M473" s="152" t="s">
        <v>1</v>
      </c>
      <c r="N473" s="153" t="s">
        <v>42</v>
      </c>
      <c r="O473" s="59"/>
      <c r="P473" s="154">
        <f>O473*H473</f>
        <v>0</v>
      </c>
      <c r="Q473" s="154">
        <v>0</v>
      </c>
      <c r="R473" s="154">
        <f>Q473*H473</f>
        <v>0</v>
      </c>
      <c r="S473" s="154">
        <v>6.8000000000000005E-2</v>
      </c>
      <c r="T473" s="155">
        <f>S473*H473</f>
        <v>2.2236000000000002</v>
      </c>
      <c r="U473" s="33"/>
      <c r="V473" s="33"/>
      <c r="W473" s="33"/>
      <c r="X473" s="33"/>
      <c r="Y473" s="33"/>
      <c r="Z473" s="33"/>
      <c r="AA473" s="33"/>
      <c r="AB473" s="33"/>
      <c r="AC473" s="33"/>
      <c r="AD473" s="33"/>
      <c r="AE473" s="33"/>
      <c r="AR473" s="156" t="s">
        <v>146</v>
      </c>
      <c r="AT473" s="156" t="s">
        <v>129</v>
      </c>
      <c r="AU473" s="156" t="s">
        <v>87</v>
      </c>
      <c r="AY473" s="18" t="s">
        <v>126</v>
      </c>
      <c r="BE473" s="157">
        <f>IF(N473="základní",J473,0)</f>
        <v>0</v>
      </c>
      <c r="BF473" s="157">
        <f>IF(N473="snížená",J473,0)</f>
        <v>0</v>
      </c>
      <c r="BG473" s="157">
        <f>IF(N473="zákl. přenesená",J473,0)</f>
        <v>0</v>
      </c>
      <c r="BH473" s="157">
        <f>IF(N473="sníž. přenesená",J473,0)</f>
        <v>0</v>
      </c>
      <c r="BI473" s="157">
        <f>IF(N473="nulová",J473,0)</f>
        <v>0</v>
      </c>
      <c r="BJ473" s="18" t="s">
        <v>85</v>
      </c>
      <c r="BK473" s="157">
        <f>ROUND(I473*H473,2)</f>
        <v>0</v>
      </c>
      <c r="BL473" s="18" t="s">
        <v>146</v>
      </c>
      <c r="BM473" s="156" t="s">
        <v>813</v>
      </c>
    </row>
    <row r="474" spans="1:65" s="2" customFormat="1" ht="24.2" customHeight="1">
      <c r="A474" s="33"/>
      <c r="B474" s="144"/>
      <c r="C474" s="145" t="s">
        <v>814</v>
      </c>
      <c r="D474" s="145" t="s">
        <v>129</v>
      </c>
      <c r="E474" s="146" t="s">
        <v>815</v>
      </c>
      <c r="F474" s="147" t="s">
        <v>816</v>
      </c>
      <c r="G474" s="148" t="s">
        <v>234</v>
      </c>
      <c r="H474" s="149">
        <v>84.6</v>
      </c>
      <c r="I474" s="150"/>
      <c r="J474" s="151">
        <f>ROUND(I474*H474,2)</f>
        <v>0</v>
      </c>
      <c r="K474" s="147" t="s">
        <v>133</v>
      </c>
      <c r="L474" s="34"/>
      <c r="M474" s="152" t="s">
        <v>1</v>
      </c>
      <c r="N474" s="153" t="s">
        <v>42</v>
      </c>
      <c r="O474" s="59"/>
      <c r="P474" s="154">
        <f>O474*H474</f>
        <v>0</v>
      </c>
      <c r="Q474" s="154">
        <v>0</v>
      </c>
      <c r="R474" s="154">
        <f>Q474*H474</f>
        <v>0</v>
      </c>
      <c r="S474" s="154">
        <v>8.8999999999999996E-2</v>
      </c>
      <c r="T474" s="155">
        <f>S474*H474</f>
        <v>7.529399999999999</v>
      </c>
      <c r="U474" s="33"/>
      <c r="V474" s="33"/>
      <c r="W474" s="33"/>
      <c r="X474" s="33"/>
      <c r="Y474" s="33"/>
      <c r="Z474" s="33"/>
      <c r="AA474" s="33"/>
      <c r="AB474" s="33"/>
      <c r="AC474" s="33"/>
      <c r="AD474" s="33"/>
      <c r="AE474" s="33"/>
      <c r="AR474" s="156" t="s">
        <v>146</v>
      </c>
      <c r="AT474" s="156" t="s">
        <v>129</v>
      </c>
      <c r="AU474" s="156" t="s">
        <v>87</v>
      </c>
      <c r="AY474" s="18" t="s">
        <v>126</v>
      </c>
      <c r="BE474" s="157">
        <f>IF(N474="základní",J474,0)</f>
        <v>0</v>
      </c>
      <c r="BF474" s="157">
        <f>IF(N474="snížená",J474,0)</f>
        <v>0</v>
      </c>
      <c r="BG474" s="157">
        <f>IF(N474="zákl. přenesená",J474,0)</f>
        <v>0</v>
      </c>
      <c r="BH474" s="157">
        <f>IF(N474="sníž. přenesená",J474,0)</f>
        <v>0</v>
      </c>
      <c r="BI474" s="157">
        <f>IF(N474="nulová",J474,0)</f>
        <v>0</v>
      </c>
      <c r="BJ474" s="18" t="s">
        <v>85</v>
      </c>
      <c r="BK474" s="157">
        <f>ROUND(I474*H474,2)</f>
        <v>0</v>
      </c>
      <c r="BL474" s="18" t="s">
        <v>146</v>
      </c>
      <c r="BM474" s="156" t="s">
        <v>817</v>
      </c>
    </row>
    <row r="475" spans="1:65" s="13" customFormat="1">
      <c r="B475" s="167"/>
      <c r="D475" s="158" t="s">
        <v>208</v>
      </c>
      <c r="E475" s="168" t="s">
        <v>1</v>
      </c>
      <c r="F475" s="169" t="s">
        <v>295</v>
      </c>
      <c r="H475" s="170">
        <v>29</v>
      </c>
      <c r="I475" s="171"/>
      <c r="L475" s="167"/>
      <c r="M475" s="172"/>
      <c r="N475" s="173"/>
      <c r="O475" s="173"/>
      <c r="P475" s="173"/>
      <c r="Q475" s="173"/>
      <c r="R475" s="173"/>
      <c r="S475" s="173"/>
      <c r="T475" s="174"/>
      <c r="AT475" s="168" t="s">
        <v>208</v>
      </c>
      <c r="AU475" s="168" t="s">
        <v>87</v>
      </c>
      <c r="AV475" s="13" t="s">
        <v>87</v>
      </c>
      <c r="AW475" s="13" t="s">
        <v>32</v>
      </c>
      <c r="AX475" s="13" t="s">
        <v>77</v>
      </c>
      <c r="AY475" s="168" t="s">
        <v>126</v>
      </c>
    </row>
    <row r="476" spans="1:65" s="13" customFormat="1">
      <c r="B476" s="167"/>
      <c r="D476" s="158" t="s">
        <v>208</v>
      </c>
      <c r="E476" s="168" t="s">
        <v>1</v>
      </c>
      <c r="F476" s="169" t="s">
        <v>296</v>
      </c>
      <c r="H476" s="170">
        <v>46</v>
      </c>
      <c r="I476" s="171"/>
      <c r="L476" s="167"/>
      <c r="M476" s="172"/>
      <c r="N476" s="173"/>
      <c r="O476" s="173"/>
      <c r="P476" s="173"/>
      <c r="Q476" s="173"/>
      <c r="R476" s="173"/>
      <c r="S476" s="173"/>
      <c r="T476" s="174"/>
      <c r="AT476" s="168" t="s">
        <v>208</v>
      </c>
      <c r="AU476" s="168" t="s">
        <v>87</v>
      </c>
      <c r="AV476" s="13" t="s">
        <v>87</v>
      </c>
      <c r="AW476" s="13" t="s">
        <v>32</v>
      </c>
      <c r="AX476" s="13" t="s">
        <v>77</v>
      </c>
      <c r="AY476" s="168" t="s">
        <v>126</v>
      </c>
    </row>
    <row r="477" spans="1:65" s="13" customFormat="1">
      <c r="B477" s="167"/>
      <c r="D477" s="158" t="s">
        <v>208</v>
      </c>
      <c r="E477" s="168" t="s">
        <v>1</v>
      </c>
      <c r="F477" s="169" t="s">
        <v>297</v>
      </c>
      <c r="H477" s="170">
        <v>4.8</v>
      </c>
      <c r="I477" s="171"/>
      <c r="L477" s="167"/>
      <c r="M477" s="172"/>
      <c r="N477" s="173"/>
      <c r="O477" s="173"/>
      <c r="P477" s="173"/>
      <c r="Q477" s="173"/>
      <c r="R477" s="173"/>
      <c r="S477" s="173"/>
      <c r="T477" s="174"/>
      <c r="AT477" s="168" t="s">
        <v>208</v>
      </c>
      <c r="AU477" s="168" t="s">
        <v>87</v>
      </c>
      <c r="AV477" s="13" t="s">
        <v>87</v>
      </c>
      <c r="AW477" s="13" t="s">
        <v>32</v>
      </c>
      <c r="AX477" s="13" t="s">
        <v>77</v>
      </c>
      <c r="AY477" s="168" t="s">
        <v>126</v>
      </c>
    </row>
    <row r="478" spans="1:65" s="13" customFormat="1">
      <c r="B478" s="167"/>
      <c r="D478" s="158" t="s">
        <v>208</v>
      </c>
      <c r="E478" s="168" t="s">
        <v>1</v>
      </c>
      <c r="F478" s="169" t="s">
        <v>298</v>
      </c>
      <c r="H478" s="170">
        <v>4.8</v>
      </c>
      <c r="I478" s="171"/>
      <c r="L478" s="167"/>
      <c r="M478" s="172"/>
      <c r="N478" s="173"/>
      <c r="O478" s="173"/>
      <c r="P478" s="173"/>
      <c r="Q478" s="173"/>
      <c r="R478" s="173"/>
      <c r="S478" s="173"/>
      <c r="T478" s="174"/>
      <c r="AT478" s="168" t="s">
        <v>208</v>
      </c>
      <c r="AU478" s="168" t="s">
        <v>87</v>
      </c>
      <c r="AV478" s="13" t="s">
        <v>87</v>
      </c>
      <c r="AW478" s="13" t="s">
        <v>32</v>
      </c>
      <c r="AX478" s="13" t="s">
        <v>77</v>
      </c>
      <c r="AY478" s="168" t="s">
        <v>126</v>
      </c>
    </row>
    <row r="479" spans="1:65" s="15" customFormat="1">
      <c r="B479" s="182"/>
      <c r="D479" s="158" t="s">
        <v>208</v>
      </c>
      <c r="E479" s="183" t="s">
        <v>1</v>
      </c>
      <c r="F479" s="184" t="s">
        <v>221</v>
      </c>
      <c r="H479" s="185">
        <v>84.6</v>
      </c>
      <c r="I479" s="186"/>
      <c r="L479" s="182"/>
      <c r="M479" s="187"/>
      <c r="N479" s="188"/>
      <c r="O479" s="188"/>
      <c r="P479" s="188"/>
      <c r="Q479" s="188"/>
      <c r="R479" s="188"/>
      <c r="S479" s="188"/>
      <c r="T479" s="189"/>
      <c r="AT479" s="183" t="s">
        <v>208</v>
      </c>
      <c r="AU479" s="183" t="s">
        <v>87</v>
      </c>
      <c r="AV479" s="15" t="s">
        <v>146</v>
      </c>
      <c r="AW479" s="15" t="s">
        <v>32</v>
      </c>
      <c r="AX479" s="15" t="s">
        <v>85</v>
      </c>
      <c r="AY479" s="183" t="s">
        <v>126</v>
      </c>
    </row>
    <row r="480" spans="1:65" s="2" customFormat="1" ht="24.2" customHeight="1">
      <c r="A480" s="33"/>
      <c r="B480" s="144"/>
      <c r="C480" s="145" t="s">
        <v>818</v>
      </c>
      <c r="D480" s="145" t="s">
        <v>129</v>
      </c>
      <c r="E480" s="146" t="s">
        <v>819</v>
      </c>
      <c r="F480" s="147" t="s">
        <v>820</v>
      </c>
      <c r="G480" s="148" t="s">
        <v>287</v>
      </c>
      <c r="H480" s="149">
        <v>41.4</v>
      </c>
      <c r="I480" s="150"/>
      <c r="J480" s="151">
        <f>ROUND(I480*H480,2)</f>
        <v>0</v>
      </c>
      <c r="K480" s="147" t="s">
        <v>133</v>
      </c>
      <c r="L480" s="34"/>
      <c r="M480" s="152" t="s">
        <v>1</v>
      </c>
      <c r="N480" s="153" t="s">
        <v>42</v>
      </c>
      <c r="O480" s="59"/>
      <c r="P480" s="154">
        <f>O480*H480</f>
        <v>0</v>
      </c>
      <c r="Q480" s="154">
        <v>0</v>
      </c>
      <c r="R480" s="154">
        <f>Q480*H480</f>
        <v>0</v>
      </c>
      <c r="S480" s="154">
        <v>4.2000000000000003E-2</v>
      </c>
      <c r="T480" s="155">
        <f>S480*H480</f>
        <v>1.7388000000000001</v>
      </c>
      <c r="U480" s="33"/>
      <c r="V480" s="33"/>
      <c r="W480" s="33"/>
      <c r="X480" s="33"/>
      <c r="Y480" s="33"/>
      <c r="Z480" s="33"/>
      <c r="AA480" s="33"/>
      <c r="AB480" s="33"/>
      <c r="AC480" s="33"/>
      <c r="AD480" s="33"/>
      <c r="AE480" s="33"/>
      <c r="AR480" s="156" t="s">
        <v>146</v>
      </c>
      <c r="AT480" s="156" t="s">
        <v>129</v>
      </c>
      <c r="AU480" s="156" t="s">
        <v>87</v>
      </c>
      <c r="AY480" s="18" t="s">
        <v>126</v>
      </c>
      <c r="BE480" s="157">
        <f>IF(N480="základní",J480,0)</f>
        <v>0</v>
      </c>
      <c r="BF480" s="157">
        <f>IF(N480="snížená",J480,0)</f>
        <v>0</v>
      </c>
      <c r="BG480" s="157">
        <f>IF(N480="zákl. přenesená",J480,0)</f>
        <v>0</v>
      </c>
      <c r="BH480" s="157">
        <f>IF(N480="sníž. přenesená",J480,0)</f>
        <v>0</v>
      </c>
      <c r="BI480" s="157">
        <f>IF(N480="nulová",J480,0)</f>
        <v>0</v>
      </c>
      <c r="BJ480" s="18" t="s">
        <v>85</v>
      </c>
      <c r="BK480" s="157">
        <f>ROUND(I480*H480,2)</f>
        <v>0</v>
      </c>
      <c r="BL480" s="18" t="s">
        <v>146</v>
      </c>
      <c r="BM480" s="156" t="s">
        <v>821</v>
      </c>
    </row>
    <row r="481" spans="1:65" s="13" customFormat="1">
      <c r="B481" s="167"/>
      <c r="D481" s="158" t="s">
        <v>208</v>
      </c>
      <c r="E481" s="168" t="s">
        <v>1</v>
      </c>
      <c r="F481" s="169" t="s">
        <v>822</v>
      </c>
      <c r="H481" s="170">
        <v>15</v>
      </c>
      <c r="I481" s="171"/>
      <c r="L481" s="167"/>
      <c r="M481" s="172"/>
      <c r="N481" s="173"/>
      <c r="O481" s="173"/>
      <c r="P481" s="173"/>
      <c r="Q481" s="173"/>
      <c r="R481" s="173"/>
      <c r="S481" s="173"/>
      <c r="T481" s="174"/>
      <c r="AT481" s="168" t="s">
        <v>208</v>
      </c>
      <c r="AU481" s="168" t="s">
        <v>87</v>
      </c>
      <c r="AV481" s="13" t="s">
        <v>87</v>
      </c>
      <c r="AW481" s="13" t="s">
        <v>32</v>
      </c>
      <c r="AX481" s="13" t="s">
        <v>77</v>
      </c>
      <c r="AY481" s="168" t="s">
        <v>126</v>
      </c>
    </row>
    <row r="482" spans="1:65" s="13" customFormat="1">
      <c r="B482" s="167"/>
      <c r="D482" s="158" t="s">
        <v>208</v>
      </c>
      <c r="E482" s="168" t="s">
        <v>1</v>
      </c>
      <c r="F482" s="169" t="s">
        <v>823</v>
      </c>
      <c r="H482" s="170">
        <v>24</v>
      </c>
      <c r="I482" s="171"/>
      <c r="L482" s="167"/>
      <c r="M482" s="172"/>
      <c r="N482" s="173"/>
      <c r="O482" s="173"/>
      <c r="P482" s="173"/>
      <c r="Q482" s="173"/>
      <c r="R482" s="173"/>
      <c r="S482" s="173"/>
      <c r="T482" s="174"/>
      <c r="AT482" s="168" t="s">
        <v>208</v>
      </c>
      <c r="AU482" s="168" t="s">
        <v>87</v>
      </c>
      <c r="AV482" s="13" t="s">
        <v>87</v>
      </c>
      <c r="AW482" s="13" t="s">
        <v>32</v>
      </c>
      <c r="AX482" s="13" t="s">
        <v>77</v>
      </c>
      <c r="AY482" s="168" t="s">
        <v>126</v>
      </c>
    </row>
    <row r="483" spans="1:65" s="13" customFormat="1">
      <c r="B483" s="167"/>
      <c r="D483" s="158" t="s">
        <v>208</v>
      </c>
      <c r="E483" s="168" t="s">
        <v>1</v>
      </c>
      <c r="F483" s="169" t="s">
        <v>824</v>
      </c>
      <c r="H483" s="170">
        <v>2.4</v>
      </c>
      <c r="I483" s="171"/>
      <c r="L483" s="167"/>
      <c r="M483" s="172"/>
      <c r="N483" s="173"/>
      <c r="O483" s="173"/>
      <c r="P483" s="173"/>
      <c r="Q483" s="173"/>
      <c r="R483" s="173"/>
      <c r="S483" s="173"/>
      <c r="T483" s="174"/>
      <c r="AT483" s="168" t="s">
        <v>208</v>
      </c>
      <c r="AU483" s="168" t="s">
        <v>87</v>
      </c>
      <c r="AV483" s="13" t="s">
        <v>87</v>
      </c>
      <c r="AW483" s="13" t="s">
        <v>32</v>
      </c>
      <c r="AX483" s="13" t="s">
        <v>77</v>
      </c>
      <c r="AY483" s="168" t="s">
        <v>126</v>
      </c>
    </row>
    <row r="484" spans="1:65" s="15" customFormat="1">
      <c r="B484" s="182"/>
      <c r="D484" s="158" t="s">
        <v>208</v>
      </c>
      <c r="E484" s="183" t="s">
        <v>1</v>
      </c>
      <c r="F484" s="184" t="s">
        <v>221</v>
      </c>
      <c r="H484" s="185">
        <v>41.4</v>
      </c>
      <c r="I484" s="186"/>
      <c r="L484" s="182"/>
      <c r="M484" s="187"/>
      <c r="N484" s="188"/>
      <c r="O484" s="188"/>
      <c r="P484" s="188"/>
      <c r="Q484" s="188"/>
      <c r="R484" s="188"/>
      <c r="S484" s="188"/>
      <c r="T484" s="189"/>
      <c r="AT484" s="183" t="s">
        <v>208</v>
      </c>
      <c r="AU484" s="183" t="s">
        <v>87</v>
      </c>
      <c r="AV484" s="15" t="s">
        <v>146</v>
      </c>
      <c r="AW484" s="15" t="s">
        <v>32</v>
      </c>
      <c r="AX484" s="15" t="s">
        <v>85</v>
      </c>
      <c r="AY484" s="183" t="s">
        <v>126</v>
      </c>
    </row>
    <row r="485" spans="1:65" s="2" customFormat="1" ht="21.75" customHeight="1">
      <c r="A485" s="33"/>
      <c r="B485" s="144"/>
      <c r="C485" s="145" t="s">
        <v>825</v>
      </c>
      <c r="D485" s="145" t="s">
        <v>129</v>
      </c>
      <c r="E485" s="146" t="s">
        <v>826</v>
      </c>
      <c r="F485" s="147" t="s">
        <v>827</v>
      </c>
      <c r="G485" s="148" t="s">
        <v>234</v>
      </c>
      <c r="H485" s="149">
        <v>835.9</v>
      </c>
      <c r="I485" s="150"/>
      <c r="J485" s="151">
        <f>ROUND(I485*H485,2)</f>
        <v>0</v>
      </c>
      <c r="K485" s="147" t="s">
        <v>133</v>
      </c>
      <c r="L485" s="34"/>
      <c r="M485" s="152" t="s">
        <v>1</v>
      </c>
      <c r="N485" s="153" t="s">
        <v>42</v>
      </c>
      <c r="O485" s="59"/>
      <c r="P485" s="154">
        <f>O485*H485</f>
        <v>0</v>
      </c>
      <c r="Q485" s="154">
        <v>0</v>
      </c>
      <c r="R485" s="154">
        <f>Q485*H485</f>
        <v>0</v>
      </c>
      <c r="S485" s="154">
        <v>0</v>
      </c>
      <c r="T485" s="155">
        <f>S485*H485</f>
        <v>0</v>
      </c>
      <c r="U485" s="33"/>
      <c r="V485" s="33"/>
      <c r="W485" s="33"/>
      <c r="X485" s="33"/>
      <c r="Y485" s="33"/>
      <c r="Z485" s="33"/>
      <c r="AA485" s="33"/>
      <c r="AB485" s="33"/>
      <c r="AC485" s="33"/>
      <c r="AD485" s="33"/>
      <c r="AE485" s="33"/>
      <c r="AR485" s="156" t="s">
        <v>146</v>
      </c>
      <c r="AT485" s="156" t="s">
        <v>129</v>
      </c>
      <c r="AU485" s="156" t="s">
        <v>87</v>
      </c>
      <c r="AY485" s="18" t="s">
        <v>126</v>
      </c>
      <c r="BE485" s="157">
        <f>IF(N485="základní",J485,0)</f>
        <v>0</v>
      </c>
      <c r="BF485" s="157">
        <f>IF(N485="snížená",J485,0)</f>
        <v>0</v>
      </c>
      <c r="BG485" s="157">
        <f>IF(N485="zákl. přenesená",J485,0)</f>
        <v>0</v>
      </c>
      <c r="BH485" s="157">
        <f>IF(N485="sníž. přenesená",J485,0)</f>
        <v>0</v>
      </c>
      <c r="BI485" s="157">
        <f>IF(N485="nulová",J485,0)</f>
        <v>0</v>
      </c>
      <c r="BJ485" s="18" t="s">
        <v>85</v>
      </c>
      <c r="BK485" s="157">
        <f>ROUND(I485*H485,2)</f>
        <v>0</v>
      </c>
      <c r="BL485" s="18" t="s">
        <v>146</v>
      </c>
      <c r="BM485" s="156" t="s">
        <v>828</v>
      </c>
    </row>
    <row r="486" spans="1:65" s="13" customFormat="1">
      <c r="B486" s="167"/>
      <c r="D486" s="158" t="s">
        <v>208</v>
      </c>
      <c r="E486" s="168" t="s">
        <v>1</v>
      </c>
      <c r="F486" s="169" t="s">
        <v>829</v>
      </c>
      <c r="H486" s="170">
        <v>4.5999999999999996</v>
      </c>
      <c r="I486" s="171"/>
      <c r="L486" s="167"/>
      <c r="M486" s="172"/>
      <c r="N486" s="173"/>
      <c r="O486" s="173"/>
      <c r="P486" s="173"/>
      <c r="Q486" s="173"/>
      <c r="R486" s="173"/>
      <c r="S486" s="173"/>
      <c r="T486" s="174"/>
      <c r="AT486" s="168" t="s">
        <v>208</v>
      </c>
      <c r="AU486" s="168" t="s">
        <v>87</v>
      </c>
      <c r="AV486" s="13" t="s">
        <v>87</v>
      </c>
      <c r="AW486" s="13" t="s">
        <v>32</v>
      </c>
      <c r="AX486" s="13" t="s">
        <v>77</v>
      </c>
      <c r="AY486" s="168" t="s">
        <v>126</v>
      </c>
    </row>
    <row r="487" spans="1:65" s="13" customFormat="1">
      <c r="B487" s="167"/>
      <c r="D487" s="158" t="s">
        <v>208</v>
      </c>
      <c r="E487" s="168" t="s">
        <v>1</v>
      </c>
      <c r="F487" s="169" t="s">
        <v>830</v>
      </c>
      <c r="H487" s="170">
        <v>253.4</v>
      </c>
      <c r="I487" s="171"/>
      <c r="L487" s="167"/>
      <c r="M487" s="172"/>
      <c r="N487" s="173"/>
      <c r="O487" s="173"/>
      <c r="P487" s="173"/>
      <c r="Q487" s="173"/>
      <c r="R487" s="173"/>
      <c r="S487" s="173"/>
      <c r="T487" s="174"/>
      <c r="AT487" s="168" t="s">
        <v>208</v>
      </c>
      <c r="AU487" s="168" t="s">
        <v>87</v>
      </c>
      <c r="AV487" s="13" t="s">
        <v>87</v>
      </c>
      <c r="AW487" s="13" t="s">
        <v>32</v>
      </c>
      <c r="AX487" s="13" t="s">
        <v>77</v>
      </c>
      <c r="AY487" s="168" t="s">
        <v>126</v>
      </c>
    </row>
    <row r="488" spans="1:65" s="13" customFormat="1">
      <c r="B488" s="167"/>
      <c r="D488" s="158" t="s">
        <v>208</v>
      </c>
      <c r="E488" s="168" t="s">
        <v>1</v>
      </c>
      <c r="F488" s="169" t="s">
        <v>831</v>
      </c>
      <c r="H488" s="170">
        <v>257.39999999999998</v>
      </c>
      <c r="I488" s="171"/>
      <c r="L488" s="167"/>
      <c r="M488" s="172"/>
      <c r="N488" s="173"/>
      <c r="O488" s="173"/>
      <c r="P488" s="173"/>
      <c r="Q488" s="173"/>
      <c r="R488" s="173"/>
      <c r="S488" s="173"/>
      <c r="T488" s="174"/>
      <c r="AT488" s="168" t="s">
        <v>208</v>
      </c>
      <c r="AU488" s="168" t="s">
        <v>87</v>
      </c>
      <c r="AV488" s="13" t="s">
        <v>87</v>
      </c>
      <c r="AW488" s="13" t="s">
        <v>32</v>
      </c>
      <c r="AX488" s="13" t="s">
        <v>77</v>
      </c>
      <c r="AY488" s="168" t="s">
        <v>126</v>
      </c>
    </row>
    <row r="489" spans="1:65" s="13" customFormat="1">
      <c r="B489" s="167"/>
      <c r="D489" s="158" t="s">
        <v>208</v>
      </c>
      <c r="E489" s="168" t="s">
        <v>1</v>
      </c>
      <c r="F489" s="169" t="s">
        <v>832</v>
      </c>
      <c r="H489" s="170">
        <v>68.900000000000006</v>
      </c>
      <c r="I489" s="171"/>
      <c r="L489" s="167"/>
      <c r="M489" s="172"/>
      <c r="N489" s="173"/>
      <c r="O489" s="173"/>
      <c r="P489" s="173"/>
      <c r="Q489" s="173"/>
      <c r="R489" s="173"/>
      <c r="S489" s="173"/>
      <c r="T489" s="174"/>
      <c r="AT489" s="168" t="s">
        <v>208</v>
      </c>
      <c r="AU489" s="168" t="s">
        <v>87</v>
      </c>
      <c r="AV489" s="13" t="s">
        <v>87</v>
      </c>
      <c r="AW489" s="13" t="s">
        <v>32</v>
      </c>
      <c r="AX489" s="13" t="s">
        <v>77</v>
      </c>
      <c r="AY489" s="168" t="s">
        <v>126</v>
      </c>
    </row>
    <row r="490" spans="1:65" s="13" customFormat="1">
      <c r="B490" s="167"/>
      <c r="D490" s="158" t="s">
        <v>208</v>
      </c>
      <c r="E490" s="168" t="s">
        <v>1</v>
      </c>
      <c r="F490" s="169" t="s">
        <v>833</v>
      </c>
      <c r="H490" s="170">
        <v>82</v>
      </c>
      <c r="I490" s="171"/>
      <c r="L490" s="167"/>
      <c r="M490" s="172"/>
      <c r="N490" s="173"/>
      <c r="O490" s="173"/>
      <c r="P490" s="173"/>
      <c r="Q490" s="173"/>
      <c r="R490" s="173"/>
      <c r="S490" s="173"/>
      <c r="T490" s="174"/>
      <c r="AT490" s="168" t="s">
        <v>208</v>
      </c>
      <c r="AU490" s="168" t="s">
        <v>87</v>
      </c>
      <c r="AV490" s="13" t="s">
        <v>87</v>
      </c>
      <c r="AW490" s="13" t="s">
        <v>32</v>
      </c>
      <c r="AX490" s="13" t="s">
        <v>77</v>
      </c>
      <c r="AY490" s="168" t="s">
        <v>126</v>
      </c>
    </row>
    <row r="491" spans="1:65" s="13" customFormat="1">
      <c r="B491" s="167"/>
      <c r="D491" s="158" t="s">
        <v>208</v>
      </c>
      <c r="E491" s="168" t="s">
        <v>1</v>
      </c>
      <c r="F491" s="169" t="s">
        <v>834</v>
      </c>
      <c r="H491" s="170">
        <v>169.6</v>
      </c>
      <c r="I491" s="171"/>
      <c r="L491" s="167"/>
      <c r="M491" s="172"/>
      <c r="N491" s="173"/>
      <c r="O491" s="173"/>
      <c r="P491" s="173"/>
      <c r="Q491" s="173"/>
      <c r="R491" s="173"/>
      <c r="S491" s="173"/>
      <c r="T491" s="174"/>
      <c r="AT491" s="168" t="s">
        <v>208</v>
      </c>
      <c r="AU491" s="168" t="s">
        <v>87</v>
      </c>
      <c r="AV491" s="13" t="s">
        <v>87</v>
      </c>
      <c r="AW491" s="13" t="s">
        <v>32</v>
      </c>
      <c r="AX491" s="13" t="s">
        <v>77</v>
      </c>
      <c r="AY491" s="168" t="s">
        <v>126</v>
      </c>
    </row>
    <row r="492" spans="1:65" s="15" customFormat="1">
      <c r="B492" s="182"/>
      <c r="D492" s="158" t="s">
        <v>208</v>
      </c>
      <c r="E492" s="183" t="s">
        <v>1</v>
      </c>
      <c r="F492" s="184" t="s">
        <v>221</v>
      </c>
      <c r="H492" s="185">
        <v>835.9</v>
      </c>
      <c r="I492" s="186"/>
      <c r="L492" s="182"/>
      <c r="M492" s="187"/>
      <c r="N492" s="188"/>
      <c r="O492" s="188"/>
      <c r="P492" s="188"/>
      <c r="Q492" s="188"/>
      <c r="R492" s="188"/>
      <c r="S492" s="188"/>
      <c r="T492" s="189"/>
      <c r="AT492" s="183" t="s">
        <v>208</v>
      </c>
      <c r="AU492" s="183" t="s">
        <v>87</v>
      </c>
      <c r="AV492" s="15" t="s">
        <v>146</v>
      </c>
      <c r="AW492" s="15" t="s">
        <v>32</v>
      </c>
      <c r="AX492" s="15" t="s">
        <v>85</v>
      </c>
      <c r="AY492" s="183" t="s">
        <v>126</v>
      </c>
    </row>
    <row r="493" spans="1:65" s="2" customFormat="1" ht="24.2" customHeight="1">
      <c r="A493" s="33"/>
      <c r="B493" s="144"/>
      <c r="C493" s="145" t="s">
        <v>835</v>
      </c>
      <c r="D493" s="145" t="s">
        <v>129</v>
      </c>
      <c r="E493" s="146" t="s">
        <v>836</v>
      </c>
      <c r="F493" s="147" t="s">
        <v>837</v>
      </c>
      <c r="G493" s="148" t="s">
        <v>234</v>
      </c>
      <c r="H493" s="149">
        <v>208.97499999999999</v>
      </c>
      <c r="I493" s="150"/>
      <c r="J493" s="151">
        <f>ROUND(I493*H493,2)</f>
        <v>0</v>
      </c>
      <c r="K493" s="147" t="s">
        <v>133</v>
      </c>
      <c r="L493" s="34"/>
      <c r="M493" s="152" t="s">
        <v>1</v>
      </c>
      <c r="N493" s="153" t="s">
        <v>42</v>
      </c>
      <c r="O493" s="59"/>
      <c r="P493" s="154">
        <f>O493*H493</f>
        <v>0</v>
      </c>
      <c r="Q493" s="154">
        <v>0</v>
      </c>
      <c r="R493" s="154">
        <f>Q493*H493</f>
        <v>0</v>
      </c>
      <c r="S493" s="154">
        <v>6.6000000000000003E-2</v>
      </c>
      <c r="T493" s="155">
        <f>S493*H493</f>
        <v>13.792350000000001</v>
      </c>
      <c r="U493" s="33"/>
      <c r="V493" s="33"/>
      <c r="W493" s="33"/>
      <c r="X493" s="33"/>
      <c r="Y493" s="33"/>
      <c r="Z493" s="33"/>
      <c r="AA493" s="33"/>
      <c r="AB493" s="33"/>
      <c r="AC493" s="33"/>
      <c r="AD493" s="33"/>
      <c r="AE493" s="33"/>
      <c r="AR493" s="156" t="s">
        <v>146</v>
      </c>
      <c r="AT493" s="156" t="s">
        <v>129</v>
      </c>
      <c r="AU493" s="156" t="s">
        <v>87</v>
      </c>
      <c r="AY493" s="18" t="s">
        <v>126</v>
      </c>
      <c r="BE493" s="157">
        <f>IF(N493="základní",J493,0)</f>
        <v>0</v>
      </c>
      <c r="BF493" s="157">
        <f>IF(N493="snížená",J493,0)</f>
        <v>0</v>
      </c>
      <c r="BG493" s="157">
        <f>IF(N493="zákl. přenesená",J493,0)</f>
        <v>0</v>
      </c>
      <c r="BH493" s="157">
        <f>IF(N493="sníž. přenesená",J493,0)</f>
        <v>0</v>
      </c>
      <c r="BI493" s="157">
        <f>IF(N493="nulová",J493,0)</f>
        <v>0</v>
      </c>
      <c r="BJ493" s="18" t="s">
        <v>85</v>
      </c>
      <c r="BK493" s="157">
        <f>ROUND(I493*H493,2)</f>
        <v>0</v>
      </c>
      <c r="BL493" s="18" t="s">
        <v>146</v>
      </c>
      <c r="BM493" s="156" t="s">
        <v>838</v>
      </c>
    </row>
    <row r="494" spans="1:65" s="13" customFormat="1">
      <c r="B494" s="167"/>
      <c r="D494" s="158" t="s">
        <v>208</v>
      </c>
      <c r="E494" s="168" t="s">
        <v>1</v>
      </c>
      <c r="F494" s="169" t="s">
        <v>697</v>
      </c>
      <c r="H494" s="170">
        <v>208.97499999999999</v>
      </c>
      <c r="I494" s="171"/>
      <c r="L494" s="167"/>
      <c r="M494" s="172"/>
      <c r="N494" s="173"/>
      <c r="O494" s="173"/>
      <c r="P494" s="173"/>
      <c r="Q494" s="173"/>
      <c r="R494" s="173"/>
      <c r="S494" s="173"/>
      <c r="T494" s="174"/>
      <c r="AT494" s="168" t="s">
        <v>208</v>
      </c>
      <c r="AU494" s="168" t="s">
        <v>87</v>
      </c>
      <c r="AV494" s="13" t="s">
        <v>87</v>
      </c>
      <c r="AW494" s="13" t="s">
        <v>32</v>
      </c>
      <c r="AX494" s="13" t="s">
        <v>85</v>
      </c>
      <c r="AY494" s="168" t="s">
        <v>126</v>
      </c>
    </row>
    <row r="495" spans="1:65" s="12" customFormat="1" ht="22.9" customHeight="1">
      <c r="B495" s="131"/>
      <c r="D495" s="132" t="s">
        <v>76</v>
      </c>
      <c r="E495" s="142" t="s">
        <v>839</v>
      </c>
      <c r="F495" s="142" t="s">
        <v>840</v>
      </c>
      <c r="I495" s="134"/>
      <c r="J495" s="143">
        <f>BK495</f>
        <v>0</v>
      </c>
      <c r="L495" s="131"/>
      <c r="M495" s="136"/>
      <c r="N495" s="137"/>
      <c r="O495" s="137"/>
      <c r="P495" s="138">
        <f>SUM(P496:P503)</f>
        <v>0</v>
      </c>
      <c r="Q495" s="137"/>
      <c r="R495" s="138">
        <f>SUM(R496:R503)</f>
        <v>0</v>
      </c>
      <c r="S495" s="137"/>
      <c r="T495" s="139">
        <f>SUM(T496:T503)</f>
        <v>0</v>
      </c>
      <c r="AR495" s="132" t="s">
        <v>85</v>
      </c>
      <c r="AT495" s="140" t="s">
        <v>76</v>
      </c>
      <c r="AU495" s="140" t="s">
        <v>85</v>
      </c>
      <c r="AY495" s="132" t="s">
        <v>126</v>
      </c>
      <c r="BK495" s="141">
        <f>SUM(BK496:BK503)</f>
        <v>0</v>
      </c>
    </row>
    <row r="496" spans="1:65" s="2" customFormat="1" ht="33" customHeight="1">
      <c r="A496" s="33"/>
      <c r="B496" s="144"/>
      <c r="C496" s="145" t="s">
        <v>841</v>
      </c>
      <c r="D496" s="145" t="s">
        <v>129</v>
      </c>
      <c r="E496" s="146" t="s">
        <v>842</v>
      </c>
      <c r="F496" s="147" t="s">
        <v>843</v>
      </c>
      <c r="G496" s="148" t="s">
        <v>277</v>
      </c>
      <c r="H496" s="149">
        <v>130.881</v>
      </c>
      <c r="I496" s="150"/>
      <c r="J496" s="151">
        <f>ROUND(I496*H496,2)</f>
        <v>0</v>
      </c>
      <c r="K496" s="147" t="s">
        <v>133</v>
      </c>
      <c r="L496" s="34"/>
      <c r="M496" s="152" t="s">
        <v>1</v>
      </c>
      <c r="N496" s="153" t="s">
        <v>42</v>
      </c>
      <c r="O496" s="59"/>
      <c r="P496" s="154">
        <f>O496*H496</f>
        <v>0</v>
      </c>
      <c r="Q496" s="154">
        <v>0</v>
      </c>
      <c r="R496" s="154">
        <f>Q496*H496</f>
        <v>0</v>
      </c>
      <c r="S496" s="154">
        <v>0</v>
      </c>
      <c r="T496" s="155">
        <f>S496*H496</f>
        <v>0</v>
      </c>
      <c r="U496" s="33"/>
      <c r="V496" s="33"/>
      <c r="W496" s="33"/>
      <c r="X496" s="33"/>
      <c r="Y496" s="33"/>
      <c r="Z496" s="33"/>
      <c r="AA496" s="33"/>
      <c r="AB496" s="33"/>
      <c r="AC496" s="33"/>
      <c r="AD496" s="33"/>
      <c r="AE496" s="33"/>
      <c r="AR496" s="156" t="s">
        <v>146</v>
      </c>
      <c r="AT496" s="156" t="s">
        <v>129</v>
      </c>
      <c r="AU496" s="156" t="s">
        <v>87</v>
      </c>
      <c r="AY496" s="18" t="s">
        <v>126</v>
      </c>
      <c r="BE496" s="157">
        <f>IF(N496="základní",J496,0)</f>
        <v>0</v>
      </c>
      <c r="BF496" s="157">
        <f>IF(N496="snížená",J496,0)</f>
        <v>0</v>
      </c>
      <c r="BG496" s="157">
        <f>IF(N496="zákl. přenesená",J496,0)</f>
        <v>0</v>
      </c>
      <c r="BH496" s="157">
        <f>IF(N496="sníž. přenesená",J496,0)</f>
        <v>0</v>
      </c>
      <c r="BI496" s="157">
        <f>IF(N496="nulová",J496,0)</f>
        <v>0</v>
      </c>
      <c r="BJ496" s="18" t="s">
        <v>85</v>
      </c>
      <c r="BK496" s="157">
        <f>ROUND(I496*H496,2)</f>
        <v>0</v>
      </c>
      <c r="BL496" s="18" t="s">
        <v>146</v>
      </c>
      <c r="BM496" s="156" t="s">
        <v>844</v>
      </c>
    </row>
    <row r="497" spans="1:65" s="2" customFormat="1" ht="24.2" customHeight="1">
      <c r="A497" s="33"/>
      <c r="B497" s="144"/>
      <c r="C497" s="145" t="s">
        <v>845</v>
      </c>
      <c r="D497" s="145" t="s">
        <v>129</v>
      </c>
      <c r="E497" s="146" t="s">
        <v>846</v>
      </c>
      <c r="F497" s="147" t="s">
        <v>847</v>
      </c>
      <c r="G497" s="148" t="s">
        <v>277</v>
      </c>
      <c r="H497" s="149">
        <v>130.881</v>
      </c>
      <c r="I497" s="150"/>
      <c r="J497" s="151">
        <f>ROUND(I497*H497,2)</f>
        <v>0</v>
      </c>
      <c r="K497" s="147" t="s">
        <v>133</v>
      </c>
      <c r="L497" s="34"/>
      <c r="M497" s="152" t="s">
        <v>1</v>
      </c>
      <c r="N497" s="153" t="s">
        <v>42</v>
      </c>
      <c r="O497" s="59"/>
      <c r="P497" s="154">
        <f>O497*H497</f>
        <v>0</v>
      </c>
      <c r="Q497" s="154">
        <v>0</v>
      </c>
      <c r="R497" s="154">
        <f>Q497*H497</f>
        <v>0</v>
      </c>
      <c r="S497" s="154">
        <v>0</v>
      </c>
      <c r="T497" s="155">
        <f>S497*H497</f>
        <v>0</v>
      </c>
      <c r="U497" s="33"/>
      <c r="V497" s="33"/>
      <c r="W497" s="33"/>
      <c r="X497" s="33"/>
      <c r="Y497" s="33"/>
      <c r="Z497" s="33"/>
      <c r="AA497" s="33"/>
      <c r="AB497" s="33"/>
      <c r="AC497" s="33"/>
      <c r="AD497" s="33"/>
      <c r="AE497" s="33"/>
      <c r="AR497" s="156" t="s">
        <v>146</v>
      </c>
      <c r="AT497" s="156" t="s">
        <v>129</v>
      </c>
      <c r="AU497" s="156" t="s">
        <v>87</v>
      </c>
      <c r="AY497" s="18" t="s">
        <v>126</v>
      </c>
      <c r="BE497" s="157">
        <f>IF(N497="základní",J497,0)</f>
        <v>0</v>
      </c>
      <c r="BF497" s="157">
        <f>IF(N497="snížená",J497,0)</f>
        <v>0</v>
      </c>
      <c r="BG497" s="157">
        <f>IF(N497="zákl. přenesená",J497,0)</f>
        <v>0</v>
      </c>
      <c r="BH497" s="157">
        <f>IF(N497="sníž. přenesená",J497,0)</f>
        <v>0</v>
      </c>
      <c r="BI497" s="157">
        <f>IF(N497="nulová",J497,0)</f>
        <v>0</v>
      </c>
      <c r="BJ497" s="18" t="s">
        <v>85</v>
      </c>
      <c r="BK497" s="157">
        <f>ROUND(I497*H497,2)</f>
        <v>0</v>
      </c>
      <c r="BL497" s="18" t="s">
        <v>146</v>
      </c>
      <c r="BM497" s="156" t="s">
        <v>848</v>
      </c>
    </row>
    <row r="498" spans="1:65" s="2" customFormat="1" ht="24.2" customHeight="1">
      <c r="A498" s="33"/>
      <c r="B498" s="144"/>
      <c r="C498" s="145" t="s">
        <v>849</v>
      </c>
      <c r="D498" s="145" t="s">
        <v>129</v>
      </c>
      <c r="E498" s="146" t="s">
        <v>850</v>
      </c>
      <c r="F498" s="147" t="s">
        <v>851</v>
      </c>
      <c r="G498" s="148" t="s">
        <v>277</v>
      </c>
      <c r="H498" s="149">
        <v>1177.9290000000001</v>
      </c>
      <c r="I498" s="150"/>
      <c r="J498" s="151">
        <f>ROUND(I498*H498,2)</f>
        <v>0</v>
      </c>
      <c r="K498" s="147" t="s">
        <v>133</v>
      </c>
      <c r="L498" s="34"/>
      <c r="M498" s="152" t="s">
        <v>1</v>
      </c>
      <c r="N498" s="153" t="s">
        <v>42</v>
      </c>
      <c r="O498" s="59"/>
      <c r="P498" s="154">
        <f>O498*H498</f>
        <v>0</v>
      </c>
      <c r="Q498" s="154">
        <v>0</v>
      </c>
      <c r="R498" s="154">
        <f>Q498*H498</f>
        <v>0</v>
      </c>
      <c r="S498" s="154">
        <v>0</v>
      </c>
      <c r="T498" s="155">
        <f>S498*H498</f>
        <v>0</v>
      </c>
      <c r="U498" s="33"/>
      <c r="V498" s="33"/>
      <c r="W498" s="33"/>
      <c r="X498" s="33"/>
      <c r="Y498" s="33"/>
      <c r="Z498" s="33"/>
      <c r="AA498" s="33"/>
      <c r="AB498" s="33"/>
      <c r="AC498" s="33"/>
      <c r="AD498" s="33"/>
      <c r="AE498" s="33"/>
      <c r="AR498" s="156" t="s">
        <v>146</v>
      </c>
      <c r="AT498" s="156" t="s">
        <v>129</v>
      </c>
      <c r="AU498" s="156" t="s">
        <v>87</v>
      </c>
      <c r="AY498" s="18" t="s">
        <v>126</v>
      </c>
      <c r="BE498" s="157">
        <f>IF(N498="základní",J498,0)</f>
        <v>0</v>
      </c>
      <c r="BF498" s="157">
        <f>IF(N498="snížená",J498,0)</f>
        <v>0</v>
      </c>
      <c r="BG498" s="157">
        <f>IF(N498="zákl. přenesená",J498,0)</f>
        <v>0</v>
      </c>
      <c r="BH498" s="157">
        <f>IF(N498="sníž. přenesená",J498,0)</f>
        <v>0</v>
      </c>
      <c r="BI498" s="157">
        <f>IF(N498="nulová",J498,0)</f>
        <v>0</v>
      </c>
      <c r="BJ498" s="18" t="s">
        <v>85</v>
      </c>
      <c r="BK498" s="157">
        <f>ROUND(I498*H498,2)</f>
        <v>0</v>
      </c>
      <c r="BL498" s="18" t="s">
        <v>146</v>
      </c>
      <c r="BM498" s="156" t="s">
        <v>852</v>
      </c>
    </row>
    <row r="499" spans="1:65" s="13" customFormat="1">
      <c r="B499" s="167"/>
      <c r="D499" s="158" t="s">
        <v>208</v>
      </c>
      <c r="E499" s="168" t="s">
        <v>1</v>
      </c>
      <c r="F499" s="169" t="s">
        <v>853</v>
      </c>
      <c r="H499" s="170">
        <v>1177.9290000000001</v>
      </c>
      <c r="I499" s="171"/>
      <c r="L499" s="167"/>
      <c r="M499" s="172"/>
      <c r="N499" s="173"/>
      <c r="O499" s="173"/>
      <c r="P499" s="173"/>
      <c r="Q499" s="173"/>
      <c r="R499" s="173"/>
      <c r="S499" s="173"/>
      <c r="T499" s="174"/>
      <c r="AT499" s="168" t="s">
        <v>208</v>
      </c>
      <c r="AU499" s="168" t="s">
        <v>87</v>
      </c>
      <c r="AV499" s="13" t="s">
        <v>87</v>
      </c>
      <c r="AW499" s="13" t="s">
        <v>32</v>
      </c>
      <c r="AX499" s="13" t="s">
        <v>85</v>
      </c>
      <c r="AY499" s="168" t="s">
        <v>126</v>
      </c>
    </row>
    <row r="500" spans="1:65" s="2" customFormat="1" ht="33" customHeight="1">
      <c r="A500" s="33"/>
      <c r="B500" s="144"/>
      <c r="C500" s="145" t="s">
        <v>854</v>
      </c>
      <c r="D500" s="145" t="s">
        <v>129</v>
      </c>
      <c r="E500" s="146" t="s">
        <v>855</v>
      </c>
      <c r="F500" s="147" t="s">
        <v>856</v>
      </c>
      <c r="G500" s="148" t="s">
        <v>277</v>
      </c>
      <c r="H500" s="149">
        <v>26.175999999999998</v>
      </c>
      <c r="I500" s="150"/>
      <c r="J500" s="151">
        <f>ROUND(I500*H500,2)</f>
        <v>0</v>
      </c>
      <c r="K500" s="147" t="s">
        <v>133</v>
      </c>
      <c r="L500" s="34"/>
      <c r="M500" s="152" t="s">
        <v>1</v>
      </c>
      <c r="N500" s="153" t="s">
        <v>42</v>
      </c>
      <c r="O500" s="59"/>
      <c r="P500" s="154">
        <f>O500*H500</f>
        <v>0</v>
      </c>
      <c r="Q500" s="154">
        <v>0</v>
      </c>
      <c r="R500" s="154">
        <f>Q500*H500</f>
        <v>0</v>
      </c>
      <c r="S500" s="154">
        <v>0</v>
      </c>
      <c r="T500" s="155">
        <f>S500*H500</f>
        <v>0</v>
      </c>
      <c r="U500" s="33"/>
      <c r="V500" s="33"/>
      <c r="W500" s="33"/>
      <c r="X500" s="33"/>
      <c r="Y500" s="33"/>
      <c r="Z500" s="33"/>
      <c r="AA500" s="33"/>
      <c r="AB500" s="33"/>
      <c r="AC500" s="33"/>
      <c r="AD500" s="33"/>
      <c r="AE500" s="33"/>
      <c r="AR500" s="156" t="s">
        <v>146</v>
      </c>
      <c r="AT500" s="156" t="s">
        <v>129</v>
      </c>
      <c r="AU500" s="156" t="s">
        <v>87</v>
      </c>
      <c r="AY500" s="18" t="s">
        <v>126</v>
      </c>
      <c r="BE500" s="157">
        <f>IF(N500="základní",J500,0)</f>
        <v>0</v>
      </c>
      <c r="BF500" s="157">
        <f>IF(N500="snížená",J500,0)</f>
        <v>0</v>
      </c>
      <c r="BG500" s="157">
        <f>IF(N500="zákl. přenesená",J500,0)</f>
        <v>0</v>
      </c>
      <c r="BH500" s="157">
        <f>IF(N500="sníž. přenesená",J500,0)</f>
        <v>0</v>
      </c>
      <c r="BI500" s="157">
        <f>IF(N500="nulová",J500,0)</f>
        <v>0</v>
      </c>
      <c r="BJ500" s="18" t="s">
        <v>85</v>
      </c>
      <c r="BK500" s="157">
        <f>ROUND(I500*H500,2)</f>
        <v>0</v>
      </c>
      <c r="BL500" s="18" t="s">
        <v>146</v>
      </c>
      <c r="BM500" s="156" t="s">
        <v>857</v>
      </c>
    </row>
    <row r="501" spans="1:65" s="13" customFormat="1">
      <c r="B501" s="167"/>
      <c r="D501" s="158" t="s">
        <v>208</v>
      </c>
      <c r="E501" s="168" t="s">
        <v>1</v>
      </c>
      <c r="F501" s="169" t="s">
        <v>858</v>
      </c>
      <c r="H501" s="170">
        <v>26.175999999999998</v>
      </c>
      <c r="I501" s="171"/>
      <c r="L501" s="167"/>
      <c r="M501" s="172"/>
      <c r="N501" s="173"/>
      <c r="O501" s="173"/>
      <c r="P501" s="173"/>
      <c r="Q501" s="173"/>
      <c r="R501" s="173"/>
      <c r="S501" s="173"/>
      <c r="T501" s="174"/>
      <c r="AT501" s="168" t="s">
        <v>208</v>
      </c>
      <c r="AU501" s="168" t="s">
        <v>87</v>
      </c>
      <c r="AV501" s="13" t="s">
        <v>87</v>
      </c>
      <c r="AW501" s="13" t="s">
        <v>32</v>
      </c>
      <c r="AX501" s="13" t="s">
        <v>85</v>
      </c>
      <c r="AY501" s="168" t="s">
        <v>126</v>
      </c>
    </row>
    <row r="502" spans="1:65" s="2" customFormat="1" ht="44.25" customHeight="1">
      <c r="A502" s="33"/>
      <c r="B502" s="144"/>
      <c r="C502" s="145" t="s">
        <v>859</v>
      </c>
      <c r="D502" s="145" t="s">
        <v>129</v>
      </c>
      <c r="E502" s="146" t="s">
        <v>860</v>
      </c>
      <c r="F502" s="147" t="s">
        <v>861</v>
      </c>
      <c r="G502" s="148" t="s">
        <v>277</v>
      </c>
      <c r="H502" s="149">
        <v>104.705</v>
      </c>
      <c r="I502" s="150"/>
      <c r="J502" s="151">
        <f>ROUND(I502*H502,2)</f>
        <v>0</v>
      </c>
      <c r="K502" s="147" t="s">
        <v>133</v>
      </c>
      <c r="L502" s="34"/>
      <c r="M502" s="152" t="s">
        <v>1</v>
      </c>
      <c r="N502" s="153" t="s">
        <v>42</v>
      </c>
      <c r="O502" s="59"/>
      <c r="P502" s="154">
        <f>O502*H502</f>
        <v>0</v>
      </c>
      <c r="Q502" s="154">
        <v>0</v>
      </c>
      <c r="R502" s="154">
        <f>Q502*H502</f>
        <v>0</v>
      </c>
      <c r="S502" s="154">
        <v>0</v>
      </c>
      <c r="T502" s="155">
        <f>S502*H502</f>
        <v>0</v>
      </c>
      <c r="U502" s="33"/>
      <c r="V502" s="33"/>
      <c r="W502" s="33"/>
      <c r="X502" s="33"/>
      <c r="Y502" s="33"/>
      <c r="Z502" s="33"/>
      <c r="AA502" s="33"/>
      <c r="AB502" s="33"/>
      <c r="AC502" s="33"/>
      <c r="AD502" s="33"/>
      <c r="AE502" s="33"/>
      <c r="AR502" s="156" t="s">
        <v>146</v>
      </c>
      <c r="AT502" s="156" t="s">
        <v>129</v>
      </c>
      <c r="AU502" s="156" t="s">
        <v>87</v>
      </c>
      <c r="AY502" s="18" t="s">
        <v>126</v>
      </c>
      <c r="BE502" s="157">
        <f>IF(N502="základní",J502,0)</f>
        <v>0</v>
      </c>
      <c r="BF502" s="157">
        <f>IF(N502="snížená",J502,0)</f>
        <v>0</v>
      </c>
      <c r="BG502" s="157">
        <f>IF(N502="zákl. přenesená",J502,0)</f>
        <v>0</v>
      </c>
      <c r="BH502" s="157">
        <f>IF(N502="sníž. přenesená",J502,0)</f>
        <v>0</v>
      </c>
      <c r="BI502" s="157">
        <f>IF(N502="nulová",J502,0)</f>
        <v>0</v>
      </c>
      <c r="BJ502" s="18" t="s">
        <v>85</v>
      </c>
      <c r="BK502" s="157">
        <f>ROUND(I502*H502,2)</f>
        <v>0</v>
      </c>
      <c r="BL502" s="18" t="s">
        <v>146</v>
      </c>
      <c r="BM502" s="156" t="s">
        <v>862</v>
      </c>
    </row>
    <row r="503" spans="1:65" s="13" customFormat="1">
      <c r="B503" s="167"/>
      <c r="D503" s="158" t="s">
        <v>208</v>
      </c>
      <c r="E503" s="168" t="s">
        <v>1</v>
      </c>
      <c r="F503" s="169" t="s">
        <v>863</v>
      </c>
      <c r="H503" s="170">
        <v>104.705</v>
      </c>
      <c r="I503" s="171"/>
      <c r="L503" s="167"/>
      <c r="M503" s="172"/>
      <c r="N503" s="173"/>
      <c r="O503" s="173"/>
      <c r="P503" s="173"/>
      <c r="Q503" s="173"/>
      <c r="R503" s="173"/>
      <c r="S503" s="173"/>
      <c r="T503" s="174"/>
      <c r="AT503" s="168" t="s">
        <v>208</v>
      </c>
      <c r="AU503" s="168" t="s">
        <v>87</v>
      </c>
      <c r="AV503" s="13" t="s">
        <v>87</v>
      </c>
      <c r="AW503" s="13" t="s">
        <v>32</v>
      </c>
      <c r="AX503" s="13" t="s">
        <v>85</v>
      </c>
      <c r="AY503" s="168" t="s">
        <v>126</v>
      </c>
    </row>
    <row r="504" spans="1:65" s="12" customFormat="1" ht="22.9" customHeight="1">
      <c r="B504" s="131"/>
      <c r="D504" s="132" t="s">
        <v>76</v>
      </c>
      <c r="E504" s="142" t="s">
        <v>864</v>
      </c>
      <c r="F504" s="142" t="s">
        <v>865</v>
      </c>
      <c r="I504" s="134"/>
      <c r="J504" s="143">
        <f>BK504</f>
        <v>0</v>
      </c>
      <c r="L504" s="131"/>
      <c r="M504" s="136"/>
      <c r="N504" s="137"/>
      <c r="O504" s="137"/>
      <c r="P504" s="138">
        <f>P505</f>
        <v>0</v>
      </c>
      <c r="Q504" s="137"/>
      <c r="R504" s="138">
        <f>R505</f>
        <v>0</v>
      </c>
      <c r="S504" s="137"/>
      <c r="T504" s="139">
        <f>T505</f>
        <v>0</v>
      </c>
      <c r="AR504" s="132" t="s">
        <v>85</v>
      </c>
      <c r="AT504" s="140" t="s">
        <v>76</v>
      </c>
      <c r="AU504" s="140" t="s">
        <v>85</v>
      </c>
      <c r="AY504" s="132" t="s">
        <v>126</v>
      </c>
      <c r="BK504" s="141">
        <f>BK505</f>
        <v>0</v>
      </c>
    </row>
    <row r="505" spans="1:65" s="2" customFormat="1" ht="24.2" customHeight="1">
      <c r="A505" s="33"/>
      <c r="B505" s="144"/>
      <c r="C505" s="145" t="s">
        <v>866</v>
      </c>
      <c r="D505" s="145" t="s">
        <v>129</v>
      </c>
      <c r="E505" s="146" t="s">
        <v>867</v>
      </c>
      <c r="F505" s="147" t="s">
        <v>868</v>
      </c>
      <c r="G505" s="148" t="s">
        <v>277</v>
      </c>
      <c r="H505" s="149">
        <v>473.74700000000001</v>
      </c>
      <c r="I505" s="150"/>
      <c r="J505" s="151">
        <f>ROUND(I505*H505,2)</f>
        <v>0</v>
      </c>
      <c r="K505" s="147" t="s">
        <v>133</v>
      </c>
      <c r="L505" s="34"/>
      <c r="M505" s="152" t="s">
        <v>1</v>
      </c>
      <c r="N505" s="153" t="s">
        <v>42</v>
      </c>
      <c r="O505" s="59"/>
      <c r="P505" s="154">
        <f>O505*H505</f>
        <v>0</v>
      </c>
      <c r="Q505" s="154">
        <v>0</v>
      </c>
      <c r="R505" s="154">
        <f>Q505*H505</f>
        <v>0</v>
      </c>
      <c r="S505" s="154">
        <v>0</v>
      </c>
      <c r="T505" s="155">
        <f>S505*H505</f>
        <v>0</v>
      </c>
      <c r="U505" s="33"/>
      <c r="V505" s="33"/>
      <c r="W505" s="33"/>
      <c r="X505" s="33"/>
      <c r="Y505" s="33"/>
      <c r="Z505" s="33"/>
      <c r="AA505" s="33"/>
      <c r="AB505" s="33"/>
      <c r="AC505" s="33"/>
      <c r="AD505" s="33"/>
      <c r="AE505" s="33"/>
      <c r="AR505" s="156" t="s">
        <v>146</v>
      </c>
      <c r="AT505" s="156" t="s">
        <v>129</v>
      </c>
      <c r="AU505" s="156" t="s">
        <v>87</v>
      </c>
      <c r="AY505" s="18" t="s">
        <v>126</v>
      </c>
      <c r="BE505" s="157">
        <f>IF(N505="základní",J505,0)</f>
        <v>0</v>
      </c>
      <c r="BF505" s="157">
        <f>IF(N505="snížená",J505,0)</f>
        <v>0</v>
      </c>
      <c r="BG505" s="157">
        <f>IF(N505="zákl. přenesená",J505,0)</f>
        <v>0</v>
      </c>
      <c r="BH505" s="157">
        <f>IF(N505="sníž. přenesená",J505,0)</f>
        <v>0</v>
      </c>
      <c r="BI505" s="157">
        <f>IF(N505="nulová",J505,0)</f>
        <v>0</v>
      </c>
      <c r="BJ505" s="18" t="s">
        <v>85</v>
      </c>
      <c r="BK505" s="157">
        <f>ROUND(I505*H505,2)</f>
        <v>0</v>
      </c>
      <c r="BL505" s="18" t="s">
        <v>146</v>
      </c>
      <c r="BM505" s="156" t="s">
        <v>869</v>
      </c>
    </row>
    <row r="506" spans="1:65" s="12" customFormat="1" ht="25.9" customHeight="1">
      <c r="B506" s="131"/>
      <c r="D506" s="132" t="s">
        <v>76</v>
      </c>
      <c r="E506" s="133" t="s">
        <v>870</v>
      </c>
      <c r="F506" s="133" t="s">
        <v>871</v>
      </c>
      <c r="I506" s="134"/>
      <c r="J506" s="135">
        <f>BK506</f>
        <v>0</v>
      </c>
      <c r="L506" s="131"/>
      <c r="M506" s="136"/>
      <c r="N506" s="137"/>
      <c r="O506" s="137"/>
      <c r="P506" s="138">
        <f>P507+P527+P544+P570+P572+P574+P576+P578+P580+P596+P629+P675+P838+P922+P973+P1004+P1061+P1100</f>
        <v>0</v>
      </c>
      <c r="Q506" s="137"/>
      <c r="R506" s="138">
        <f>R507+R527+R544+R570+R572+R574+R576+R578+R580+R596+R629+R675+R838+R922+R973+R1004+R1061+R1100</f>
        <v>53.555981170000003</v>
      </c>
      <c r="S506" s="137"/>
      <c r="T506" s="139">
        <f>T507+T527+T544+T570+T572+T574+T576+T578+T580+T596+T629+T675+T838+T922+T973+T1004+T1061+T1100</f>
        <v>30.549520000000001</v>
      </c>
      <c r="AR506" s="132" t="s">
        <v>87</v>
      </c>
      <c r="AT506" s="140" t="s">
        <v>76</v>
      </c>
      <c r="AU506" s="140" t="s">
        <v>77</v>
      </c>
      <c r="AY506" s="132" t="s">
        <v>126</v>
      </c>
      <c r="BK506" s="141">
        <f>BK507+BK527+BK544+BK570+BK572+BK574+BK576+BK578+BK580+BK596+BK629+BK675+BK838+BK922+BK973+BK1004+BK1061+BK1100</f>
        <v>0</v>
      </c>
    </row>
    <row r="507" spans="1:65" s="12" customFormat="1" ht="22.9" customHeight="1">
      <c r="B507" s="131"/>
      <c r="D507" s="132" t="s">
        <v>76</v>
      </c>
      <c r="E507" s="142" t="s">
        <v>872</v>
      </c>
      <c r="F507" s="142" t="s">
        <v>873</v>
      </c>
      <c r="I507" s="134"/>
      <c r="J507" s="143">
        <f>BK507</f>
        <v>0</v>
      </c>
      <c r="L507" s="131"/>
      <c r="M507" s="136"/>
      <c r="N507" s="137"/>
      <c r="O507" s="137"/>
      <c r="P507" s="138">
        <f>SUM(P508:P526)</f>
        <v>0</v>
      </c>
      <c r="Q507" s="137"/>
      <c r="R507" s="138">
        <f>SUM(R508:R526)</f>
        <v>3.2522699999999998</v>
      </c>
      <c r="S507" s="137"/>
      <c r="T507" s="139">
        <f>SUM(T508:T526)</f>
        <v>0</v>
      </c>
      <c r="AR507" s="132" t="s">
        <v>87</v>
      </c>
      <c r="AT507" s="140" t="s">
        <v>76</v>
      </c>
      <c r="AU507" s="140" t="s">
        <v>85</v>
      </c>
      <c r="AY507" s="132" t="s">
        <v>126</v>
      </c>
      <c r="BK507" s="141">
        <f>SUM(BK508:BK526)</f>
        <v>0</v>
      </c>
    </row>
    <row r="508" spans="1:65" s="2" customFormat="1" ht="24.2" customHeight="1">
      <c r="A508" s="33"/>
      <c r="B508" s="144"/>
      <c r="C508" s="145" t="s">
        <v>874</v>
      </c>
      <c r="D508" s="145" t="s">
        <v>129</v>
      </c>
      <c r="E508" s="146" t="s">
        <v>875</v>
      </c>
      <c r="F508" s="147" t="s">
        <v>876</v>
      </c>
      <c r="G508" s="148" t="s">
        <v>234</v>
      </c>
      <c r="H508" s="149">
        <v>549</v>
      </c>
      <c r="I508" s="150"/>
      <c r="J508" s="151">
        <f>ROUND(I508*H508,2)</f>
        <v>0</v>
      </c>
      <c r="K508" s="147" t="s">
        <v>133</v>
      </c>
      <c r="L508" s="34"/>
      <c r="M508" s="152" t="s">
        <v>1</v>
      </c>
      <c r="N508" s="153" t="s">
        <v>42</v>
      </c>
      <c r="O508" s="59"/>
      <c r="P508" s="154">
        <f>O508*H508</f>
        <v>0</v>
      </c>
      <c r="Q508" s="154">
        <v>0</v>
      </c>
      <c r="R508" s="154">
        <f>Q508*H508</f>
        <v>0</v>
      </c>
      <c r="S508" s="154">
        <v>0</v>
      </c>
      <c r="T508" s="155">
        <f>S508*H508</f>
        <v>0</v>
      </c>
      <c r="U508" s="33"/>
      <c r="V508" s="33"/>
      <c r="W508" s="33"/>
      <c r="X508" s="33"/>
      <c r="Y508" s="33"/>
      <c r="Z508" s="33"/>
      <c r="AA508" s="33"/>
      <c r="AB508" s="33"/>
      <c r="AC508" s="33"/>
      <c r="AD508" s="33"/>
      <c r="AE508" s="33"/>
      <c r="AR508" s="156" t="s">
        <v>284</v>
      </c>
      <c r="AT508" s="156" t="s">
        <v>129</v>
      </c>
      <c r="AU508" s="156" t="s">
        <v>87</v>
      </c>
      <c r="AY508" s="18" t="s">
        <v>126</v>
      </c>
      <c r="BE508" s="157">
        <f>IF(N508="základní",J508,0)</f>
        <v>0</v>
      </c>
      <c r="BF508" s="157">
        <f>IF(N508="snížená",J508,0)</f>
        <v>0</v>
      </c>
      <c r="BG508" s="157">
        <f>IF(N508="zákl. přenesená",J508,0)</f>
        <v>0</v>
      </c>
      <c r="BH508" s="157">
        <f>IF(N508="sníž. přenesená",J508,0)</f>
        <v>0</v>
      </c>
      <c r="BI508" s="157">
        <f>IF(N508="nulová",J508,0)</f>
        <v>0</v>
      </c>
      <c r="BJ508" s="18" t="s">
        <v>85</v>
      </c>
      <c r="BK508" s="157">
        <f>ROUND(I508*H508,2)</f>
        <v>0</v>
      </c>
      <c r="BL508" s="18" t="s">
        <v>284</v>
      </c>
      <c r="BM508" s="156" t="s">
        <v>877</v>
      </c>
    </row>
    <row r="509" spans="1:65" s="13" customFormat="1">
      <c r="B509" s="167"/>
      <c r="D509" s="158" t="s">
        <v>208</v>
      </c>
      <c r="E509" s="168" t="s">
        <v>1</v>
      </c>
      <c r="F509" s="169" t="s">
        <v>878</v>
      </c>
      <c r="H509" s="170">
        <v>549</v>
      </c>
      <c r="I509" s="171"/>
      <c r="L509" s="167"/>
      <c r="M509" s="172"/>
      <c r="N509" s="173"/>
      <c r="O509" s="173"/>
      <c r="P509" s="173"/>
      <c r="Q509" s="173"/>
      <c r="R509" s="173"/>
      <c r="S509" s="173"/>
      <c r="T509" s="174"/>
      <c r="AT509" s="168" t="s">
        <v>208</v>
      </c>
      <c r="AU509" s="168" t="s">
        <v>87</v>
      </c>
      <c r="AV509" s="13" t="s">
        <v>87</v>
      </c>
      <c r="AW509" s="13" t="s">
        <v>32</v>
      </c>
      <c r="AX509" s="13" t="s">
        <v>85</v>
      </c>
      <c r="AY509" s="168" t="s">
        <v>126</v>
      </c>
    </row>
    <row r="510" spans="1:65" s="2" customFormat="1" ht="24.2" customHeight="1">
      <c r="A510" s="33"/>
      <c r="B510" s="144"/>
      <c r="C510" s="145" t="s">
        <v>879</v>
      </c>
      <c r="D510" s="145" t="s">
        <v>129</v>
      </c>
      <c r="E510" s="146" t="s">
        <v>880</v>
      </c>
      <c r="F510" s="147" t="s">
        <v>881</v>
      </c>
      <c r="G510" s="148" t="s">
        <v>234</v>
      </c>
      <c r="H510" s="149">
        <v>35</v>
      </c>
      <c r="I510" s="150"/>
      <c r="J510" s="151">
        <f>ROUND(I510*H510,2)</f>
        <v>0</v>
      </c>
      <c r="K510" s="147" t="s">
        <v>133</v>
      </c>
      <c r="L510" s="34"/>
      <c r="M510" s="152" t="s">
        <v>1</v>
      </c>
      <c r="N510" s="153" t="s">
        <v>42</v>
      </c>
      <c r="O510" s="59"/>
      <c r="P510" s="154">
        <f>O510*H510</f>
        <v>0</v>
      </c>
      <c r="Q510" s="154">
        <v>0</v>
      </c>
      <c r="R510" s="154">
        <f>Q510*H510</f>
        <v>0</v>
      </c>
      <c r="S510" s="154">
        <v>0</v>
      </c>
      <c r="T510" s="155">
        <f>S510*H510</f>
        <v>0</v>
      </c>
      <c r="U510" s="33"/>
      <c r="V510" s="33"/>
      <c r="W510" s="33"/>
      <c r="X510" s="33"/>
      <c r="Y510" s="33"/>
      <c r="Z510" s="33"/>
      <c r="AA510" s="33"/>
      <c r="AB510" s="33"/>
      <c r="AC510" s="33"/>
      <c r="AD510" s="33"/>
      <c r="AE510" s="33"/>
      <c r="AR510" s="156" t="s">
        <v>284</v>
      </c>
      <c r="AT510" s="156" t="s">
        <v>129</v>
      </c>
      <c r="AU510" s="156" t="s">
        <v>87</v>
      </c>
      <c r="AY510" s="18" t="s">
        <v>126</v>
      </c>
      <c r="BE510" s="157">
        <f>IF(N510="základní",J510,0)</f>
        <v>0</v>
      </c>
      <c r="BF510" s="157">
        <f>IF(N510="snížená",J510,0)</f>
        <v>0</v>
      </c>
      <c r="BG510" s="157">
        <f>IF(N510="zákl. přenesená",J510,0)</f>
        <v>0</v>
      </c>
      <c r="BH510" s="157">
        <f>IF(N510="sníž. přenesená",J510,0)</f>
        <v>0</v>
      </c>
      <c r="BI510" s="157">
        <f>IF(N510="nulová",J510,0)</f>
        <v>0</v>
      </c>
      <c r="BJ510" s="18" t="s">
        <v>85</v>
      </c>
      <c r="BK510" s="157">
        <f>ROUND(I510*H510,2)</f>
        <v>0</v>
      </c>
      <c r="BL510" s="18" t="s">
        <v>284</v>
      </c>
      <c r="BM510" s="156" t="s">
        <v>882</v>
      </c>
    </row>
    <row r="511" spans="1:65" s="2" customFormat="1" ht="16.5" customHeight="1">
      <c r="A511" s="33"/>
      <c r="B511" s="144"/>
      <c r="C511" s="198" t="s">
        <v>883</v>
      </c>
      <c r="D511" s="198" t="s">
        <v>405</v>
      </c>
      <c r="E511" s="199" t="s">
        <v>884</v>
      </c>
      <c r="F511" s="200" t="s">
        <v>885</v>
      </c>
      <c r="G511" s="201" t="s">
        <v>277</v>
      </c>
      <c r="H511" s="202">
        <v>0.17699999999999999</v>
      </c>
      <c r="I511" s="203"/>
      <c r="J511" s="204">
        <f>ROUND(I511*H511,2)</f>
        <v>0</v>
      </c>
      <c r="K511" s="200" t="s">
        <v>133</v>
      </c>
      <c r="L511" s="205"/>
      <c r="M511" s="206" t="s">
        <v>1</v>
      </c>
      <c r="N511" s="207" t="s">
        <v>42</v>
      </c>
      <c r="O511" s="59"/>
      <c r="P511" s="154">
        <f>O511*H511</f>
        <v>0</v>
      </c>
      <c r="Q511" s="154">
        <v>1</v>
      </c>
      <c r="R511" s="154">
        <f>Q511*H511</f>
        <v>0.17699999999999999</v>
      </c>
      <c r="S511" s="154">
        <v>0</v>
      </c>
      <c r="T511" s="155">
        <f>S511*H511</f>
        <v>0</v>
      </c>
      <c r="U511" s="33"/>
      <c r="V511" s="33"/>
      <c r="W511" s="33"/>
      <c r="X511" s="33"/>
      <c r="Y511" s="33"/>
      <c r="Z511" s="33"/>
      <c r="AA511" s="33"/>
      <c r="AB511" s="33"/>
      <c r="AC511" s="33"/>
      <c r="AD511" s="33"/>
      <c r="AE511" s="33"/>
      <c r="AR511" s="156" t="s">
        <v>390</v>
      </c>
      <c r="AT511" s="156" t="s">
        <v>405</v>
      </c>
      <c r="AU511" s="156" t="s">
        <v>87</v>
      </c>
      <c r="AY511" s="18" t="s">
        <v>126</v>
      </c>
      <c r="BE511" s="157">
        <f>IF(N511="základní",J511,0)</f>
        <v>0</v>
      </c>
      <c r="BF511" s="157">
        <f>IF(N511="snížená",J511,0)</f>
        <v>0</v>
      </c>
      <c r="BG511" s="157">
        <f>IF(N511="zákl. přenesená",J511,0)</f>
        <v>0</v>
      </c>
      <c r="BH511" s="157">
        <f>IF(N511="sníž. přenesená",J511,0)</f>
        <v>0</v>
      </c>
      <c r="BI511" s="157">
        <f>IF(N511="nulová",J511,0)</f>
        <v>0</v>
      </c>
      <c r="BJ511" s="18" t="s">
        <v>85</v>
      </c>
      <c r="BK511" s="157">
        <f>ROUND(I511*H511,2)</f>
        <v>0</v>
      </c>
      <c r="BL511" s="18" t="s">
        <v>284</v>
      </c>
      <c r="BM511" s="156" t="s">
        <v>886</v>
      </c>
    </row>
    <row r="512" spans="1:65" s="2" customFormat="1" ht="19.5">
      <c r="A512" s="33"/>
      <c r="B512" s="34"/>
      <c r="C512" s="33"/>
      <c r="D512" s="158" t="s">
        <v>136</v>
      </c>
      <c r="E512" s="33"/>
      <c r="F512" s="159" t="s">
        <v>887</v>
      </c>
      <c r="G512" s="33"/>
      <c r="H512" s="33"/>
      <c r="I512" s="160"/>
      <c r="J512" s="33"/>
      <c r="K512" s="33"/>
      <c r="L512" s="34"/>
      <c r="M512" s="161"/>
      <c r="N512" s="162"/>
      <c r="O512" s="59"/>
      <c r="P512" s="59"/>
      <c r="Q512" s="59"/>
      <c r="R512" s="59"/>
      <c r="S512" s="59"/>
      <c r="T512" s="60"/>
      <c r="U512" s="33"/>
      <c r="V512" s="33"/>
      <c r="W512" s="33"/>
      <c r="X512" s="33"/>
      <c r="Y512" s="33"/>
      <c r="Z512" s="33"/>
      <c r="AA512" s="33"/>
      <c r="AB512" s="33"/>
      <c r="AC512" s="33"/>
      <c r="AD512" s="33"/>
      <c r="AE512" s="33"/>
      <c r="AT512" s="18" t="s">
        <v>136</v>
      </c>
      <c r="AU512" s="18" t="s">
        <v>87</v>
      </c>
    </row>
    <row r="513" spans="1:65" s="13" customFormat="1">
      <c r="B513" s="167"/>
      <c r="D513" s="158" t="s">
        <v>208</v>
      </c>
      <c r="E513" s="168" t="s">
        <v>1</v>
      </c>
      <c r="F513" s="169" t="s">
        <v>888</v>
      </c>
      <c r="H513" s="170">
        <v>0.16500000000000001</v>
      </c>
      <c r="I513" s="171"/>
      <c r="L513" s="167"/>
      <c r="M513" s="172"/>
      <c r="N513" s="173"/>
      <c r="O513" s="173"/>
      <c r="P513" s="173"/>
      <c r="Q513" s="173"/>
      <c r="R513" s="173"/>
      <c r="S513" s="173"/>
      <c r="T513" s="174"/>
      <c r="AT513" s="168" t="s">
        <v>208</v>
      </c>
      <c r="AU513" s="168" t="s">
        <v>87</v>
      </c>
      <c r="AV513" s="13" t="s">
        <v>87</v>
      </c>
      <c r="AW513" s="13" t="s">
        <v>32</v>
      </c>
      <c r="AX513" s="13" t="s">
        <v>77</v>
      </c>
      <c r="AY513" s="168" t="s">
        <v>126</v>
      </c>
    </row>
    <row r="514" spans="1:65" s="13" customFormat="1">
      <c r="B514" s="167"/>
      <c r="D514" s="158" t="s">
        <v>208</v>
      </c>
      <c r="E514" s="168" t="s">
        <v>1</v>
      </c>
      <c r="F514" s="169" t="s">
        <v>889</v>
      </c>
      <c r="H514" s="170">
        <v>1.2E-2</v>
      </c>
      <c r="I514" s="171"/>
      <c r="L514" s="167"/>
      <c r="M514" s="172"/>
      <c r="N514" s="173"/>
      <c r="O514" s="173"/>
      <c r="P514" s="173"/>
      <c r="Q514" s="173"/>
      <c r="R514" s="173"/>
      <c r="S514" s="173"/>
      <c r="T514" s="174"/>
      <c r="AT514" s="168" t="s">
        <v>208</v>
      </c>
      <c r="AU514" s="168" t="s">
        <v>87</v>
      </c>
      <c r="AV514" s="13" t="s">
        <v>87</v>
      </c>
      <c r="AW514" s="13" t="s">
        <v>32</v>
      </c>
      <c r="AX514" s="13" t="s">
        <v>77</v>
      </c>
      <c r="AY514" s="168" t="s">
        <v>126</v>
      </c>
    </row>
    <row r="515" spans="1:65" s="15" customFormat="1">
      <c r="B515" s="182"/>
      <c r="D515" s="158" t="s">
        <v>208</v>
      </c>
      <c r="E515" s="183" t="s">
        <v>1</v>
      </c>
      <c r="F515" s="184" t="s">
        <v>221</v>
      </c>
      <c r="H515" s="185">
        <v>0.17700000000000002</v>
      </c>
      <c r="I515" s="186"/>
      <c r="L515" s="182"/>
      <c r="M515" s="187"/>
      <c r="N515" s="188"/>
      <c r="O515" s="188"/>
      <c r="P515" s="188"/>
      <c r="Q515" s="188"/>
      <c r="R515" s="188"/>
      <c r="S515" s="188"/>
      <c r="T515" s="189"/>
      <c r="AT515" s="183" t="s">
        <v>208</v>
      </c>
      <c r="AU515" s="183" t="s">
        <v>87</v>
      </c>
      <c r="AV515" s="15" t="s">
        <v>146</v>
      </c>
      <c r="AW515" s="15" t="s">
        <v>32</v>
      </c>
      <c r="AX515" s="15" t="s">
        <v>85</v>
      </c>
      <c r="AY515" s="183" t="s">
        <v>126</v>
      </c>
    </row>
    <row r="516" spans="1:65" s="2" customFormat="1" ht="24.2" customHeight="1">
      <c r="A516" s="33"/>
      <c r="B516" s="144"/>
      <c r="C516" s="145" t="s">
        <v>890</v>
      </c>
      <c r="D516" s="145" t="s">
        <v>129</v>
      </c>
      <c r="E516" s="146" t="s">
        <v>891</v>
      </c>
      <c r="F516" s="147" t="s">
        <v>892</v>
      </c>
      <c r="G516" s="148" t="s">
        <v>234</v>
      </c>
      <c r="H516" s="149">
        <v>77</v>
      </c>
      <c r="I516" s="150"/>
      <c r="J516" s="151">
        <f>ROUND(I516*H516,2)</f>
        <v>0</v>
      </c>
      <c r="K516" s="147" t="s">
        <v>133</v>
      </c>
      <c r="L516" s="34"/>
      <c r="M516" s="152" t="s">
        <v>1</v>
      </c>
      <c r="N516" s="153" t="s">
        <v>42</v>
      </c>
      <c r="O516" s="59"/>
      <c r="P516" s="154">
        <f>O516*H516</f>
        <v>0</v>
      </c>
      <c r="Q516" s="154">
        <v>0</v>
      </c>
      <c r="R516" s="154">
        <f>Q516*H516</f>
        <v>0</v>
      </c>
      <c r="S516" s="154">
        <v>0</v>
      </c>
      <c r="T516" s="155">
        <f>S516*H516</f>
        <v>0</v>
      </c>
      <c r="U516" s="33"/>
      <c r="V516" s="33"/>
      <c r="W516" s="33"/>
      <c r="X516" s="33"/>
      <c r="Y516" s="33"/>
      <c r="Z516" s="33"/>
      <c r="AA516" s="33"/>
      <c r="AB516" s="33"/>
      <c r="AC516" s="33"/>
      <c r="AD516" s="33"/>
      <c r="AE516" s="33"/>
      <c r="AR516" s="156" t="s">
        <v>284</v>
      </c>
      <c r="AT516" s="156" t="s">
        <v>129</v>
      </c>
      <c r="AU516" s="156" t="s">
        <v>87</v>
      </c>
      <c r="AY516" s="18" t="s">
        <v>126</v>
      </c>
      <c r="BE516" s="157">
        <f>IF(N516="základní",J516,0)</f>
        <v>0</v>
      </c>
      <c r="BF516" s="157">
        <f>IF(N516="snížená",J516,0)</f>
        <v>0</v>
      </c>
      <c r="BG516" s="157">
        <f>IF(N516="zákl. přenesená",J516,0)</f>
        <v>0</v>
      </c>
      <c r="BH516" s="157">
        <f>IF(N516="sníž. přenesená",J516,0)</f>
        <v>0</v>
      </c>
      <c r="BI516" s="157">
        <f>IF(N516="nulová",J516,0)</f>
        <v>0</v>
      </c>
      <c r="BJ516" s="18" t="s">
        <v>85</v>
      </c>
      <c r="BK516" s="157">
        <f>ROUND(I516*H516,2)</f>
        <v>0</v>
      </c>
      <c r="BL516" s="18" t="s">
        <v>284</v>
      </c>
      <c r="BM516" s="156" t="s">
        <v>893</v>
      </c>
    </row>
    <row r="517" spans="1:65" s="13" customFormat="1">
      <c r="B517" s="167"/>
      <c r="D517" s="158" t="s">
        <v>208</v>
      </c>
      <c r="E517" s="168" t="s">
        <v>1</v>
      </c>
      <c r="F517" s="169" t="s">
        <v>894</v>
      </c>
      <c r="H517" s="170">
        <v>77</v>
      </c>
      <c r="I517" s="171"/>
      <c r="L517" s="167"/>
      <c r="M517" s="172"/>
      <c r="N517" s="173"/>
      <c r="O517" s="173"/>
      <c r="P517" s="173"/>
      <c r="Q517" s="173"/>
      <c r="R517" s="173"/>
      <c r="S517" s="173"/>
      <c r="T517" s="174"/>
      <c r="AT517" s="168" t="s">
        <v>208</v>
      </c>
      <c r="AU517" s="168" t="s">
        <v>87</v>
      </c>
      <c r="AV517" s="13" t="s">
        <v>87</v>
      </c>
      <c r="AW517" s="13" t="s">
        <v>32</v>
      </c>
      <c r="AX517" s="13" t="s">
        <v>85</v>
      </c>
      <c r="AY517" s="168" t="s">
        <v>126</v>
      </c>
    </row>
    <row r="518" spans="1:65" s="2" customFormat="1" ht="24.2" customHeight="1">
      <c r="A518" s="33"/>
      <c r="B518" s="144"/>
      <c r="C518" s="145" t="s">
        <v>895</v>
      </c>
      <c r="D518" s="145" t="s">
        <v>129</v>
      </c>
      <c r="E518" s="146" t="s">
        <v>896</v>
      </c>
      <c r="F518" s="147" t="s">
        <v>897</v>
      </c>
      <c r="G518" s="148" t="s">
        <v>234</v>
      </c>
      <c r="H518" s="149">
        <v>35</v>
      </c>
      <c r="I518" s="150"/>
      <c r="J518" s="151">
        <f>ROUND(I518*H518,2)</f>
        <v>0</v>
      </c>
      <c r="K518" s="147" t="s">
        <v>133</v>
      </c>
      <c r="L518" s="34"/>
      <c r="M518" s="152" t="s">
        <v>1</v>
      </c>
      <c r="N518" s="153" t="s">
        <v>42</v>
      </c>
      <c r="O518" s="59"/>
      <c r="P518" s="154">
        <f>O518*H518</f>
        <v>0</v>
      </c>
      <c r="Q518" s="154">
        <v>0</v>
      </c>
      <c r="R518" s="154">
        <f>Q518*H518</f>
        <v>0</v>
      </c>
      <c r="S518" s="154">
        <v>0</v>
      </c>
      <c r="T518" s="155">
        <f>S518*H518</f>
        <v>0</v>
      </c>
      <c r="U518" s="33"/>
      <c r="V518" s="33"/>
      <c r="W518" s="33"/>
      <c r="X518" s="33"/>
      <c r="Y518" s="33"/>
      <c r="Z518" s="33"/>
      <c r="AA518" s="33"/>
      <c r="AB518" s="33"/>
      <c r="AC518" s="33"/>
      <c r="AD518" s="33"/>
      <c r="AE518" s="33"/>
      <c r="AR518" s="156" t="s">
        <v>284</v>
      </c>
      <c r="AT518" s="156" t="s">
        <v>129</v>
      </c>
      <c r="AU518" s="156" t="s">
        <v>87</v>
      </c>
      <c r="AY518" s="18" t="s">
        <v>126</v>
      </c>
      <c r="BE518" s="157">
        <f>IF(N518="základní",J518,0)</f>
        <v>0</v>
      </c>
      <c r="BF518" s="157">
        <f>IF(N518="snížená",J518,0)</f>
        <v>0</v>
      </c>
      <c r="BG518" s="157">
        <f>IF(N518="zákl. přenesená",J518,0)</f>
        <v>0</v>
      </c>
      <c r="BH518" s="157">
        <f>IF(N518="sníž. přenesená",J518,0)</f>
        <v>0</v>
      </c>
      <c r="BI518" s="157">
        <f>IF(N518="nulová",J518,0)</f>
        <v>0</v>
      </c>
      <c r="BJ518" s="18" t="s">
        <v>85</v>
      </c>
      <c r="BK518" s="157">
        <f>ROUND(I518*H518,2)</f>
        <v>0</v>
      </c>
      <c r="BL518" s="18" t="s">
        <v>284</v>
      </c>
      <c r="BM518" s="156" t="s">
        <v>898</v>
      </c>
    </row>
    <row r="519" spans="1:65" s="13" customFormat="1">
      <c r="B519" s="167"/>
      <c r="D519" s="158" t="s">
        <v>208</v>
      </c>
      <c r="E519" s="168" t="s">
        <v>1</v>
      </c>
      <c r="F519" s="169" t="s">
        <v>899</v>
      </c>
      <c r="H519" s="170">
        <v>35</v>
      </c>
      <c r="I519" s="171"/>
      <c r="L519" s="167"/>
      <c r="M519" s="172"/>
      <c r="N519" s="173"/>
      <c r="O519" s="173"/>
      <c r="P519" s="173"/>
      <c r="Q519" s="173"/>
      <c r="R519" s="173"/>
      <c r="S519" s="173"/>
      <c r="T519" s="174"/>
      <c r="AT519" s="168" t="s">
        <v>208</v>
      </c>
      <c r="AU519" s="168" t="s">
        <v>87</v>
      </c>
      <c r="AV519" s="13" t="s">
        <v>87</v>
      </c>
      <c r="AW519" s="13" t="s">
        <v>32</v>
      </c>
      <c r="AX519" s="13" t="s">
        <v>85</v>
      </c>
      <c r="AY519" s="168" t="s">
        <v>126</v>
      </c>
    </row>
    <row r="520" spans="1:65" s="2" customFormat="1" ht="49.15" customHeight="1">
      <c r="A520" s="33"/>
      <c r="B520" s="144"/>
      <c r="C520" s="198" t="s">
        <v>900</v>
      </c>
      <c r="D520" s="198" t="s">
        <v>405</v>
      </c>
      <c r="E520" s="199" t="s">
        <v>901</v>
      </c>
      <c r="F520" s="200" t="s">
        <v>902</v>
      </c>
      <c r="G520" s="201" t="s">
        <v>234</v>
      </c>
      <c r="H520" s="202">
        <v>130.55000000000001</v>
      </c>
      <c r="I520" s="203"/>
      <c r="J520" s="204">
        <f>ROUND(I520*H520,2)</f>
        <v>0</v>
      </c>
      <c r="K520" s="200" t="s">
        <v>133</v>
      </c>
      <c r="L520" s="205"/>
      <c r="M520" s="206" t="s">
        <v>1</v>
      </c>
      <c r="N520" s="207" t="s">
        <v>42</v>
      </c>
      <c r="O520" s="59"/>
      <c r="P520" s="154">
        <f>O520*H520</f>
        <v>0</v>
      </c>
      <c r="Q520" s="154">
        <v>3.3999999999999998E-3</v>
      </c>
      <c r="R520" s="154">
        <f>Q520*H520</f>
        <v>0.44386999999999999</v>
      </c>
      <c r="S520" s="154">
        <v>0</v>
      </c>
      <c r="T520" s="155">
        <f>S520*H520</f>
        <v>0</v>
      </c>
      <c r="U520" s="33"/>
      <c r="V520" s="33"/>
      <c r="W520" s="33"/>
      <c r="X520" s="33"/>
      <c r="Y520" s="33"/>
      <c r="Z520" s="33"/>
      <c r="AA520" s="33"/>
      <c r="AB520" s="33"/>
      <c r="AC520" s="33"/>
      <c r="AD520" s="33"/>
      <c r="AE520" s="33"/>
      <c r="AR520" s="156" t="s">
        <v>390</v>
      </c>
      <c r="AT520" s="156" t="s">
        <v>405</v>
      </c>
      <c r="AU520" s="156" t="s">
        <v>87</v>
      </c>
      <c r="AY520" s="18" t="s">
        <v>126</v>
      </c>
      <c r="BE520" s="157">
        <f>IF(N520="základní",J520,0)</f>
        <v>0</v>
      </c>
      <c r="BF520" s="157">
        <f>IF(N520="snížená",J520,0)</f>
        <v>0</v>
      </c>
      <c r="BG520" s="157">
        <f>IF(N520="zákl. přenesená",J520,0)</f>
        <v>0</v>
      </c>
      <c r="BH520" s="157">
        <f>IF(N520="sníž. přenesená",J520,0)</f>
        <v>0</v>
      </c>
      <c r="BI520" s="157">
        <f>IF(N520="nulová",J520,0)</f>
        <v>0</v>
      </c>
      <c r="BJ520" s="18" t="s">
        <v>85</v>
      </c>
      <c r="BK520" s="157">
        <f>ROUND(I520*H520,2)</f>
        <v>0</v>
      </c>
      <c r="BL520" s="18" t="s">
        <v>284</v>
      </c>
      <c r="BM520" s="156" t="s">
        <v>903</v>
      </c>
    </row>
    <row r="521" spans="1:65" s="13" customFormat="1">
      <c r="B521" s="167"/>
      <c r="D521" s="158" t="s">
        <v>208</v>
      </c>
      <c r="E521" s="168" t="s">
        <v>1</v>
      </c>
      <c r="F521" s="169" t="s">
        <v>904</v>
      </c>
      <c r="H521" s="170">
        <v>130.55000000000001</v>
      </c>
      <c r="I521" s="171"/>
      <c r="L521" s="167"/>
      <c r="M521" s="172"/>
      <c r="N521" s="173"/>
      <c r="O521" s="173"/>
      <c r="P521" s="173"/>
      <c r="Q521" s="173"/>
      <c r="R521" s="173"/>
      <c r="S521" s="173"/>
      <c r="T521" s="174"/>
      <c r="AT521" s="168" t="s">
        <v>208</v>
      </c>
      <c r="AU521" s="168" t="s">
        <v>87</v>
      </c>
      <c r="AV521" s="13" t="s">
        <v>87</v>
      </c>
      <c r="AW521" s="13" t="s">
        <v>32</v>
      </c>
      <c r="AX521" s="13" t="s">
        <v>85</v>
      </c>
      <c r="AY521" s="168" t="s">
        <v>126</v>
      </c>
    </row>
    <row r="522" spans="1:65" s="2" customFormat="1" ht="24.2" customHeight="1">
      <c r="A522" s="33"/>
      <c r="B522" s="144"/>
      <c r="C522" s="145" t="s">
        <v>905</v>
      </c>
      <c r="D522" s="145" t="s">
        <v>129</v>
      </c>
      <c r="E522" s="146" t="s">
        <v>906</v>
      </c>
      <c r="F522" s="147" t="s">
        <v>907</v>
      </c>
      <c r="G522" s="148" t="s">
        <v>234</v>
      </c>
      <c r="H522" s="149">
        <v>472</v>
      </c>
      <c r="I522" s="150"/>
      <c r="J522" s="151">
        <f>ROUND(I522*H522,2)</f>
        <v>0</v>
      </c>
      <c r="K522" s="147" t="s">
        <v>133</v>
      </c>
      <c r="L522" s="34"/>
      <c r="M522" s="152" t="s">
        <v>1</v>
      </c>
      <c r="N522" s="153" t="s">
        <v>42</v>
      </c>
      <c r="O522" s="59"/>
      <c r="P522" s="154">
        <f>O522*H522</f>
        <v>0</v>
      </c>
      <c r="Q522" s="154">
        <v>4.0000000000000002E-4</v>
      </c>
      <c r="R522" s="154">
        <f>Q522*H522</f>
        <v>0.1888</v>
      </c>
      <c r="S522" s="154">
        <v>0</v>
      </c>
      <c r="T522" s="155">
        <f>S522*H522</f>
        <v>0</v>
      </c>
      <c r="U522" s="33"/>
      <c r="V522" s="33"/>
      <c r="W522" s="33"/>
      <c r="X522" s="33"/>
      <c r="Y522" s="33"/>
      <c r="Z522" s="33"/>
      <c r="AA522" s="33"/>
      <c r="AB522" s="33"/>
      <c r="AC522" s="33"/>
      <c r="AD522" s="33"/>
      <c r="AE522" s="33"/>
      <c r="AR522" s="156" t="s">
        <v>284</v>
      </c>
      <c r="AT522" s="156" t="s">
        <v>129</v>
      </c>
      <c r="AU522" s="156" t="s">
        <v>87</v>
      </c>
      <c r="AY522" s="18" t="s">
        <v>126</v>
      </c>
      <c r="BE522" s="157">
        <f>IF(N522="základní",J522,0)</f>
        <v>0</v>
      </c>
      <c r="BF522" s="157">
        <f>IF(N522="snížená",J522,0)</f>
        <v>0</v>
      </c>
      <c r="BG522" s="157">
        <f>IF(N522="zákl. přenesená",J522,0)</f>
        <v>0</v>
      </c>
      <c r="BH522" s="157">
        <f>IF(N522="sníž. přenesená",J522,0)</f>
        <v>0</v>
      </c>
      <c r="BI522" s="157">
        <f>IF(N522="nulová",J522,0)</f>
        <v>0</v>
      </c>
      <c r="BJ522" s="18" t="s">
        <v>85</v>
      </c>
      <c r="BK522" s="157">
        <f>ROUND(I522*H522,2)</f>
        <v>0</v>
      </c>
      <c r="BL522" s="18" t="s">
        <v>284</v>
      </c>
      <c r="BM522" s="156" t="s">
        <v>908</v>
      </c>
    </row>
    <row r="523" spans="1:65" s="13" customFormat="1">
      <c r="B523" s="167"/>
      <c r="D523" s="158" t="s">
        <v>208</v>
      </c>
      <c r="E523" s="168" t="s">
        <v>1</v>
      </c>
      <c r="F523" s="169" t="s">
        <v>909</v>
      </c>
      <c r="H523" s="170">
        <v>472</v>
      </c>
      <c r="I523" s="171"/>
      <c r="L523" s="167"/>
      <c r="M523" s="172"/>
      <c r="N523" s="173"/>
      <c r="O523" s="173"/>
      <c r="P523" s="173"/>
      <c r="Q523" s="173"/>
      <c r="R523" s="173"/>
      <c r="S523" s="173"/>
      <c r="T523" s="174"/>
      <c r="AT523" s="168" t="s">
        <v>208</v>
      </c>
      <c r="AU523" s="168" t="s">
        <v>87</v>
      </c>
      <c r="AV523" s="13" t="s">
        <v>87</v>
      </c>
      <c r="AW523" s="13" t="s">
        <v>32</v>
      </c>
      <c r="AX523" s="13" t="s">
        <v>85</v>
      </c>
      <c r="AY523" s="168" t="s">
        <v>126</v>
      </c>
    </row>
    <row r="524" spans="1:65" s="2" customFormat="1" ht="37.9" customHeight="1">
      <c r="A524" s="33"/>
      <c r="B524" s="144"/>
      <c r="C524" s="198" t="s">
        <v>910</v>
      </c>
      <c r="D524" s="198" t="s">
        <v>405</v>
      </c>
      <c r="E524" s="199" t="s">
        <v>911</v>
      </c>
      <c r="F524" s="200" t="s">
        <v>912</v>
      </c>
      <c r="G524" s="201" t="s">
        <v>234</v>
      </c>
      <c r="H524" s="202">
        <v>542.79999999999995</v>
      </c>
      <c r="I524" s="203"/>
      <c r="J524" s="204">
        <f>ROUND(I524*H524,2)</f>
        <v>0</v>
      </c>
      <c r="K524" s="200" t="s">
        <v>133</v>
      </c>
      <c r="L524" s="205"/>
      <c r="M524" s="206" t="s">
        <v>1</v>
      </c>
      <c r="N524" s="207" t="s">
        <v>42</v>
      </c>
      <c r="O524" s="59"/>
      <c r="P524" s="154">
        <f>O524*H524</f>
        <v>0</v>
      </c>
      <c r="Q524" s="154">
        <v>4.4999999999999997E-3</v>
      </c>
      <c r="R524" s="154">
        <f>Q524*H524</f>
        <v>2.4425999999999997</v>
      </c>
      <c r="S524" s="154">
        <v>0</v>
      </c>
      <c r="T524" s="155">
        <f>S524*H524</f>
        <v>0</v>
      </c>
      <c r="U524" s="33"/>
      <c r="V524" s="33"/>
      <c r="W524" s="33"/>
      <c r="X524" s="33"/>
      <c r="Y524" s="33"/>
      <c r="Z524" s="33"/>
      <c r="AA524" s="33"/>
      <c r="AB524" s="33"/>
      <c r="AC524" s="33"/>
      <c r="AD524" s="33"/>
      <c r="AE524" s="33"/>
      <c r="AR524" s="156" t="s">
        <v>390</v>
      </c>
      <c r="AT524" s="156" t="s">
        <v>405</v>
      </c>
      <c r="AU524" s="156" t="s">
        <v>87</v>
      </c>
      <c r="AY524" s="18" t="s">
        <v>126</v>
      </c>
      <c r="BE524" s="157">
        <f>IF(N524="základní",J524,0)</f>
        <v>0</v>
      </c>
      <c r="BF524" s="157">
        <f>IF(N524="snížená",J524,0)</f>
        <v>0</v>
      </c>
      <c r="BG524" s="157">
        <f>IF(N524="zákl. přenesená",J524,0)</f>
        <v>0</v>
      </c>
      <c r="BH524" s="157">
        <f>IF(N524="sníž. přenesená",J524,0)</f>
        <v>0</v>
      </c>
      <c r="BI524" s="157">
        <f>IF(N524="nulová",J524,0)</f>
        <v>0</v>
      </c>
      <c r="BJ524" s="18" t="s">
        <v>85</v>
      </c>
      <c r="BK524" s="157">
        <f>ROUND(I524*H524,2)</f>
        <v>0</v>
      </c>
      <c r="BL524" s="18" t="s">
        <v>284</v>
      </c>
      <c r="BM524" s="156" t="s">
        <v>913</v>
      </c>
    </row>
    <row r="525" spans="1:65" s="13" customFormat="1">
      <c r="B525" s="167"/>
      <c r="D525" s="158" t="s">
        <v>208</v>
      </c>
      <c r="E525" s="168" t="s">
        <v>1</v>
      </c>
      <c r="F525" s="169" t="s">
        <v>914</v>
      </c>
      <c r="H525" s="170">
        <v>542.79999999999995</v>
      </c>
      <c r="I525" s="171"/>
      <c r="L525" s="167"/>
      <c r="M525" s="172"/>
      <c r="N525" s="173"/>
      <c r="O525" s="173"/>
      <c r="P525" s="173"/>
      <c r="Q525" s="173"/>
      <c r="R525" s="173"/>
      <c r="S525" s="173"/>
      <c r="T525" s="174"/>
      <c r="AT525" s="168" t="s">
        <v>208</v>
      </c>
      <c r="AU525" s="168" t="s">
        <v>87</v>
      </c>
      <c r="AV525" s="13" t="s">
        <v>87</v>
      </c>
      <c r="AW525" s="13" t="s">
        <v>32</v>
      </c>
      <c r="AX525" s="13" t="s">
        <v>85</v>
      </c>
      <c r="AY525" s="168" t="s">
        <v>126</v>
      </c>
    </row>
    <row r="526" spans="1:65" s="2" customFormat="1" ht="33" customHeight="1">
      <c r="A526" s="33"/>
      <c r="B526" s="144"/>
      <c r="C526" s="145" t="s">
        <v>915</v>
      </c>
      <c r="D526" s="145" t="s">
        <v>129</v>
      </c>
      <c r="E526" s="146" t="s">
        <v>916</v>
      </c>
      <c r="F526" s="147" t="s">
        <v>917</v>
      </c>
      <c r="G526" s="148" t="s">
        <v>277</v>
      </c>
      <c r="H526" s="149">
        <v>3.2519999999999998</v>
      </c>
      <c r="I526" s="150"/>
      <c r="J526" s="151">
        <f>ROUND(I526*H526,2)</f>
        <v>0</v>
      </c>
      <c r="K526" s="147" t="s">
        <v>133</v>
      </c>
      <c r="L526" s="34"/>
      <c r="M526" s="152" t="s">
        <v>1</v>
      </c>
      <c r="N526" s="153" t="s">
        <v>42</v>
      </c>
      <c r="O526" s="59"/>
      <c r="P526" s="154">
        <f>O526*H526</f>
        <v>0</v>
      </c>
      <c r="Q526" s="154">
        <v>0</v>
      </c>
      <c r="R526" s="154">
        <f>Q526*H526</f>
        <v>0</v>
      </c>
      <c r="S526" s="154">
        <v>0</v>
      </c>
      <c r="T526" s="155">
        <f>S526*H526</f>
        <v>0</v>
      </c>
      <c r="U526" s="33"/>
      <c r="V526" s="33"/>
      <c r="W526" s="33"/>
      <c r="X526" s="33"/>
      <c r="Y526" s="33"/>
      <c r="Z526" s="33"/>
      <c r="AA526" s="33"/>
      <c r="AB526" s="33"/>
      <c r="AC526" s="33"/>
      <c r="AD526" s="33"/>
      <c r="AE526" s="33"/>
      <c r="AR526" s="156" t="s">
        <v>284</v>
      </c>
      <c r="AT526" s="156" t="s">
        <v>129</v>
      </c>
      <c r="AU526" s="156" t="s">
        <v>87</v>
      </c>
      <c r="AY526" s="18" t="s">
        <v>126</v>
      </c>
      <c r="BE526" s="157">
        <f>IF(N526="základní",J526,0)</f>
        <v>0</v>
      </c>
      <c r="BF526" s="157">
        <f>IF(N526="snížená",J526,0)</f>
        <v>0</v>
      </c>
      <c r="BG526" s="157">
        <f>IF(N526="zákl. přenesená",J526,0)</f>
        <v>0</v>
      </c>
      <c r="BH526" s="157">
        <f>IF(N526="sníž. přenesená",J526,0)</f>
        <v>0</v>
      </c>
      <c r="BI526" s="157">
        <f>IF(N526="nulová",J526,0)</f>
        <v>0</v>
      </c>
      <c r="BJ526" s="18" t="s">
        <v>85</v>
      </c>
      <c r="BK526" s="157">
        <f>ROUND(I526*H526,2)</f>
        <v>0</v>
      </c>
      <c r="BL526" s="18" t="s">
        <v>284</v>
      </c>
      <c r="BM526" s="156" t="s">
        <v>918</v>
      </c>
    </row>
    <row r="527" spans="1:65" s="12" customFormat="1" ht="22.9" customHeight="1">
      <c r="B527" s="131"/>
      <c r="D527" s="132" t="s">
        <v>76</v>
      </c>
      <c r="E527" s="142" t="s">
        <v>919</v>
      </c>
      <c r="F527" s="142" t="s">
        <v>920</v>
      </c>
      <c r="I527" s="134"/>
      <c r="J527" s="143">
        <f>BK527</f>
        <v>0</v>
      </c>
      <c r="L527" s="131"/>
      <c r="M527" s="136"/>
      <c r="N527" s="137"/>
      <c r="O527" s="137"/>
      <c r="P527" s="138">
        <f>SUM(P528:P543)</f>
        <v>0</v>
      </c>
      <c r="Q527" s="137"/>
      <c r="R527" s="138">
        <f>SUM(R528:R543)</f>
        <v>6.2162640000000007</v>
      </c>
      <c r="S527" s="137"/>
      <c r="T527" s="139">
        <f>SUM(T528:T543)</f>
        <v>2.8959999999999999</v>
      </c>
      <c r="AR527" s="132" t="s">
        <v>87</v>
      </c>
      <c r="AT527" s="140" t="s">
        <v>76</v>
      </c>
      <c r="AU527" s="140" t="s">
        <v>85</v>
      </c>
      <c r="AY527" s="132" t="s">
        <v>126</v>
      </c>
      <c r="BK527" s="141">
        <f>SUM(BK528:BK543)</f>
        <v>0</v>
      </c>
    </row>
    <row r="528" spans="1:65" s="2" customFormat="1" ht="24.2" customHeight="1">
      <c r="A528" s="33"/>
      <c r="B528" s="144"/>
      <c r="C528" s="145" t="s">
        <v>921</v>
      </c>
      <c r="D528" s="145" t="s">
        <v>129</v>
      </c>
      <c r="E528" s="146" t="s">
        <v>922</v>
      </c>
      <c r="F528" s="147" t="s">
        <v>923</v>
      </c>
      <c r="G528" s="148" t="s">
        <v>234</v>
      </c>
      <c r="H528" s="149">
        <v>1448</v>
      </c>
      <c r="I528" s="150"/>
      <c r="J528" s="151">
        <f>ROUND(I528*H528,2)</f>
        <v>0</v>
      </c>
      <c r="K528" s="147" t="s">
        <v>133</v>
      </c>
      <c r="L528" s="34"/>
      <c r="M528" s="152" t="s">
        <v>1</v>
      </c>
      <c r="N528" s="153" t="s">
        <v>42</v>
      </c>
      <c r="O528" s="59"/>
      <c r="P528" s="154">
        <f>O528*H528</f>
        <v>0</v>
      </c>
      <c r="Q528" s="154">
        <v>0</v>
      </c>
      <c r="R528" s="154">
        <f>Q528*H528</f>
        <v>0</v>
      </c>
      <c r="S528" s="154">
        <v>2E-3</v>
      </c>
      <c r="T528" s="155">
        <f>S528*H528</f>
        <v>2.8959999999999999</v>
      </c>
      <c r="U528" s="33"/>
      <c r="V528" s="33"/>
      <c r="W528" s="33"/>
      <c r="X528" s="33"/>
      <c r="Y528" s="33"/>
      <c r="Z528" s="33"/>
      <c r="AA528" s="33"/>
      <c r="AB528" s="33"/>
      <c r="AC528" s="33"/>
      <c r="AD528" s="33"/>
      <c r="AE528" s="33"/>
      <c r="AR528" s="156" t="s">
        <v>284</v>
      </c>
      <c r="AT528" s="156" t="s">
        <v>129</v>
      </c>
      <c r="AU528" s="156" t="s">
        <v>87</v>
      </c>
      <c r="AY528" s="18" t="s">
        <v>126</v>
      </c>
      <c r="BE528" s="157">
        <f>IF(N528="základní",J528,0)</f>
        <v>0</v>
      </c>
      <c r="BF528" s="157">
        <f>IF(N528="snížená",J528,0)</f>
        <v>0</v>
      </c>
      <c r="BG528" s="157">
        <f>IF(N528="zákl. přenesená",J528,0)</f>
        <v>0</v>
      </c>
      <c r="BH528" s="157">
        <f>IF(N528="sníž. přenesená",J528,0)</f>
        <v>0</v>
      </c>
      <c r="BI528" s="157">
        <f>IF(N528="nulová",J528,0)</f>
        <v>0</v>
      </c>
      <c r="BJ528" s="18" t="s">
        <v>85</v>
      </c>
      <c r="BK528" s="157">
        <f>ROUND(I528*H528,2)</f>
        <v>0</v>
      </c>
      <c r="BL528" s="18" t="s">
        <v>284</v>
      </c>
      <c r="BM528" s="156" t="s">
        <v>924</v>
      </c>
    </row>
    <row r="529" spans="1:65" s="2" customFormat="1" ht="37.9" customHeight="1">
      <c r="A529" s="33"/>
      <c r="B529" s="144"/>
      <c r="C529" s="145" t="s">
        <v>925</v>
      </c>
      <c r="D529" s="145" t="s">
        <v>129</v>
      </c>
      <c r="E529" s="146" t="s">
        <v>926</v>
      </c>
      <c r="F529" s="147" t="s">
        <v>927</v>
      </c>
      <c r="G529" s="148" t="s">
        <v>234</v>
      </c>
      <c r="H529" s="149">
        <v>724</v>
      </c>
      <c r="I529" s="150"/>
      <c r="J529" s="151">
        <f>ROUND(I529*H529,2)</f>
        <v>0</v>
      </c>
      <c r="K529" s="147" t="s">
        <v>133</v>
      </c>
      <c r="L529" s="34"/>
      <c r="M529" s="152" t="s">
        <v>1</v>
      </c>
      <c r="N529" s="153" t="s">
        <v>42</v>
      </c>
      <c r="O529" s="59"/>
      <c r="P529" s="154">
        <f>O529*H529</f>
        <v>0</v>
      </c>
      <c r="Q529" s="154">
        <v>1.2999999999999999E-4</v>
      </c>
      <c r="R529" s="154">
        <f>Q529*H529</f>
        <v>9.4119999999999995E-2</v>
      </c>
      <c r="S529" s="154">
        <v>0</v>
      </c>
      <c r="T529" s="155">
        <f>S529*H529</f>
        <v>0</v>
      </c>
      <c r="U529" s="33"/>
      <c r="V529" s="33"/>
      <c r="W529" s="33"/>
      <c r="X529" s="33"/>
      <c r="Y529" s="33"/>
      <c r="Z529" s="33"/>
      <c r="AA529" s="33"/>
      <c r="AB529" s="33"/>
      <c r="AC529" s="33"/>
      <c r="AD529" s="33"/>
      <c r="AE529" s="33"/>
      <c r="AR529" s="156" t="s">
        <v>284</v>
      </c>
      <c r="AT529" s="156" t="s">
        <v>129</v>
      </c>
      <c r="AU529" s="156" t="s">
        <v>87</v>
      </c>
      <c r="AY529" s="18" t="s">
        <v>126</v>
      </c>
      <c r="BE529" s="157">
        <f>IF(N529="základní",J529,0)</f>
        <v>0</v>
      </c>
      <c r="BF529" s="157">
        <f>IF(N529="snížená",J529,0)</f>
        <v>0</v>
      </c>
      <c r="BG529" s="157">
        <f>IF(N529="zákl. přenesená",J529,0)</f>
        <v>0</v>
      </c>
      <c r="BH529" s="157">
        <f>IF(N529="sníž. přenesená",J529,0)</f>
        <v>0</v>
      </c>
      <c r="BI529" s="157">
        <f>IF(N529="nulová",J529,0)</f>
        <v>0</v>
      </c>
      <c r="BJ529" s="18" t="s">
        <v>85</v>
      </c>
      <c r="BK529" s="157">
        <f>ROUND(I529*H529,2)</f>
        <v>0</v>
      </c>
      <c r="BL529" s="18" t="s">
        <v>284</v>
      </c>
      <c r="BM529" s="156" t="s">
        <v>928</v>
      </c>
    </row>
    <row r="530" spans="1:65" s="13" customFormat="1">
      <c r="B530" s="167"/>
      <c r="D530" s="158" t="s">
        <v>208</v>
      </c>
      <c r="E530" s="168" t="s">
        <v>1</v>
      </c>
      <c r="F530" s="169" t="s">
        <v>929</v>
      </c>
      <c r="H530" s="170">
        <v>724</v>
      </c>
      <c r="I530" s="171"/>
      <c r="L530" s="167"/>
      <c r="M530" s="172"/>
      <c r="N530" s="173"/>
      <c r="O530" s="173"/>
      <c r="P530" s="173"/>
      <c r="Q530" s="173"/>
      <c r="R530" s="173"/>
      <c r="S530" s="173"/>
      <c r="T530" s="174"/>
      <c r="AT530" s="168" t="s">
        <v>208</v>
      </c>
      <c r="AU530" s="168" t="s">
        <v>87</v>
      </c>
      <c r="AV530" s="13" t="s">
        <v>87</v>
      </c>
      <c r="AW530" s="13" t="s">
        <v>32</v>
      </c>
      <c r="AX530" s="13" t="s">
        <v>85</v>
      </c>
      <c r="AY530" s="168" t="s">
        <v>126</v>
      </c>
    </row>
    <row r="531" spans="1:65" s="2" customFormat="1" ht="37.9" customHeight="1">
      <c r="A531" s="33"/>
      <c r="B531" s="144"/>
      <c r="C531" s="145" t="s">
        <v>930</v>
      </c>
      <c r="D531" s="145" t="s">
        <v>129</v>
      </c>
      <c r="E531" s="146" t="s">
        <v>931</v>
      </c>
      <c r="F531" s="147" t="s">
        <v>932</v>
      </c>
      <c r="G531" s="148" t="s">
        <v>234</v>
      </c>
      <c r="H531" s="149">
        <v>362</v>
      </c>
      <c r="I531" s="150"/>
      <c r="J531" s="151">
        <f>ROUND(I531*H531,2)</f>
        <v>0</v>
      </c>
      <c r="K531" s="147" t="s">
        <v>133</v>
      </c>
      <c r="L531" s="34"/>
      <c r="M531" s="152" t="s">
        <v>1</v>
      </c>
      <c r="N531" s="153" t="s">
        <v>42</v>
      </c>
      <c r="O531" s="59"/>
      <c r="P531" s="154">
        <f>O531*H531</f>
        <v>0</v>
      </c>
      <c r="Q531" s="154">
        <v>2.5000000000000001E-4</v>
      </c>
      <c r="R531" s="154">
        <f>Q531*H531</f>
        <v>9.0499999999999997E-2</v>
      </c>
      <c r="S531" s="154">
        <v>0</v>
      </c>
      <c r="T531" s="155">
        <f>S531*H531</f>
        <v>0</v>
      </c>
      <c r="U531" s="33"/>
      <c r="V531" s="33"/>
      <c r="W531" s="33"/>
      <c r="X531" s="33"/>
      <c r="Y531" s="33"/>
      <c r="Z531" s="33"/>
      <c r="AA531" s="33"/>
      <c r="AB531" s="33"/>
      <c r="AC531" s="33"/>
      <c r="AD531" s="33"/>
      <c r="AE531" s="33"/>
      <c r="AR531" s="156" t="s">
        <v>284</v>
      </c>
      <c r="AT531" s="156" t="s">
        <v>129</v>
      </c>
      <c r="AU531" s="156" t="s">
        <v>87</v>
      </c>
      <c r="AY531" s="18" t="s">
        <v>126</v>
      </c>
      <c r="BE531" s="157">
        <f>IF(N531="základní",J531,0)</f>
        <v>0</v>
      </c>
      <c r="BF531" s="157">
        <f>IF(N531="snížená",J531,0)</f>
        <v>0</v>
      </c>
      <c r="BG531" s="157">
        <f>IF(N531="zákl. přenesená",J531,0)</f>
        <v>0</v>
      </c>
      <c r="BH531" s="157">
        <f>IF(N531="sníž. přenesená",J531,0)</f>
        <v>0</v>
      </c>
      <c r="BI531" s="157">
        <f>IF(N531="nulová",J531,0)</f>
        <v>0</v>
      </c>
      <c r="BJ531" s="18" t="s">
        <v>85</v>
      </c>
      <c r="BK531" s="157">
        <f>ROUND(I531*H531,2)</f>
        <v>0</v>
      </c>
      <c r="BL531" s="18" t="s">
        <v>284</v>
      </c>
      <c r="BM531" s="156" t="s">
        <v>933</v>
      </c>
    </row>
    <row r="532" spans="1:65" s="13" customFormat="1">
      <c r="B532" s="167"/>
      <c r="D532" s="158" t="s">
        <v>208</v>
      </c>
      <c r="E532" s="168" t="s">
        <v>1</v>
      </c>
      <c r="F532" s="169" t="s">
        <v>934</v>
      </c>
      <c r="H532" s="170">
        <v>362</v>
      </c>
      <c r="I532" s="171"/>
      <c r="L532" s="167"/>
      <c r="M532" s="172"/>
      <c r="N532" s="173"/>
      <c r="O532" s="173"/>
      <c r="P532" s="173"/>
      <c r="Q532" s="173"/>
      <c r="R532" s="173"/>
      <c r="S532" s="173"/>
      <c r="T532" s="174"/>
      <c r="AT532" s="168" t="s">
        <v>208</v>
      </c>
      <c r="AU532" s="168" t="s">
        <v>87</v>
      </c>
      <c r="AV532" s="13" t="s">
        <v>87</v>
      </c>
      <c r="AW532" s="13" t="s">
        <v>32</v>
      </c>
      <c r="AX532" s="13" t="s">
        <v>85</v>
      </c>
      <c r="AY532" s="168" t="s">
        <v>126</v>
      </c>
    </row>
    <row r="533" spans="1:65" s="2" customFormat="1" ht="37.9" customHeight="1">
      <c r="A533" s="33"/>
      <c r="B533" s="144"/>
      <c r="C533" s="145" t="s">
        <v>935</v>
      </c>
      <c r="D533" s="145" t="s">
        <v>129</v>
      </c>
      <c r="E533" s="146" t="s">
        <v>936</v>
      </c>
      <c r="F533" s="147" t="s">
        <v>937</v>
      </c>
      <c r="G533" s="148" t="s">
        <v>234</v>
      </c>
      <c r="H533" s="149">
        <v>362</v>
      </c>
      <c r="I533" s="150"/>
      <c r="J533" s="151">
        <f>ROUND(I533*H533,2)</f>
        <v>0</v>
      </c>
      <c r="K533" s="147" t="s">
        <v>133</v>
      </c>
      <c r="L533" s="34"/>
      <c r="M533" s="152" t="s">
        <v>1</v>
      </c>
      <c r="N533" s="153" t="s">
        <v>42</v>
      </c>
      <c r="O533" s="59"/>
      <c r="P533" s="154">
        <f>O533*H533</f>
        <v>0</v>
      </c>
      <c r="Q533" s="154">
        <v>3.8000000000000002E-4</v>
      </c>
      <c r="R533" s="154">
        <f>Q533*H533</f>
        <v>0.13756000000000002</v>
      </c>
      <c r="S533" s="154">
        <v>0</v>
      </c>
      <c r="T533" s="155">
        <f>S533*H533</f>
        <v>0</v>
      </c>
      <c r="U533" s="33"/>
      <c r="V533" s="33"/>
      <c r="W533" s="33"/>
      <c r="X533" s="33"/>
      <c r="Y533" s="33"/>
      <c r="Z533" s="33"/>
      <c r="AA533" s="33"/>
      <c r="AB533" s="33"/>
      <c r="AC533" s="33"/>
      <c r="AD533" s="33"/>
      <c r="AE533" s="33"/>
      <c r="AR533" s="156" t="s">
        <v>284</v>
      </c>
      <c r="AT533" s="156" t="s">
        <v>129</v>
      </c>
      <c r="AU533" s="156" t="s">
        <v>87</v>
      </c>
      <c r="AY533" s="18" t="s">
        <v>126</v>
      </c>
      <c r="BE533" s="157">
        <f>IF(N533="základní",J533,0)</f>
        <v>0</v>
      </c>
      <c r="BF533" s="157">
        <f>IF(N533="snížená",J533,0)</f>
        <v>0</v>
      </c>
      <c r="BG533" s="157">
        <f>IF(N533="zákl. přenesená",J533,0)</f>
        <v>0</v>
      </c>
      <c r="BH533" s="157">
        <f>IF(N533="sníž. přenesená",J533,0)</f>
        <v>0</v>
      </c>
      <c r="BI533" s="157">
        <f>IF(N533="nulová",J533,0)</f>
        <v>0</v>
      </c>
      <c r="BJ533" s="18" t="s">
        <v>85</v>
      </c>
      <c r="BK533" s="157">
        <f>ROUND(I533*H533,2)</f>
        <v>0</v>
      </c>
      <c r="BL533" s="18" t="s">
        <v>284</v>
      </c>
      <c r="BM533" s="156" t="s">
        <v>938</v>
      </c>
    </row>
    <row r="534" spans="1:65" s="13" customFormat="1">
      <c r="B534" s="167"/>
      <c r="D534" s="158" t="s">
        <v>208</v>
      </c>
      <c r="E534" s="168" t="s">
        <v>1</v>
      </c>
      <c r="F534" s="169" t="s">
        <v>934</v>
      </c>
      <c r="H534" s="170">
        <v>362</v>
      </c>
      <c r="I534" s="171"/>
      <c r="L534" s="167"/>
      <c r="M534" s="172"/>
      <c r="N534" s="173"/>
      <c r="O534" s="173"/>
      <c r="P534" s="173"/>
      <c r="Q534" s="173"/>
      <c r="R534" s="173"/>
      <c r="S534" s="173"/>
      <c r="T534" s="174"/>
      <c r="AT534" s="168" t="s">
        <v>208</v>
      </c>
      <c r="AU534" s="168" t="s">
        <v>87</v>
      </c>
      <c r="AV534" s="13" t="s">
        <v>87</v>
      </c>
      <c r="AW534" s="13" t="s">
        <v>32</v>
      </c>
      <c r="AX534" s="13" t="s">
        <v>85</v>
      </c>
      <c r="AY534" s="168" t="s">
        <v>126</v>
      </c>
    </row>
    <row r="535" spans="1:65" s="2" customFormat="1" ht="24.2" customHeight="1">
      <c r="A535" s="33"/>
      <c r="B535" s="144"/>
      <c r="C535" s="198" t="s">
        <v>939</v>
      </c>
      <c r="D535" s="198" t="s">
        <v>405</v>
      </c>
      <c r="E535" s="199" t="s">
        <v>940</v>
      </c>
      <c r="F535" s="200" t="s">
        <v>941</v>
      </c>
      <c r="G535" s="201" t="s">
        <v>234</v>
      </c>
      <c r="H535" s="202">
        <v>1665.2</v>
      </c>
      <c r="I535" s="203"/>
      <c r="J535" s="204">
        <f>ROUND(I535*H535,2)</f>
        <v>0</v>
      </c>
      <c r="K535" s="200" t="s">
        <v>133</v>
      </c>
      <c r="L535" s="205"/>
      <c r="M535" s="206" t="s">
        <v>1</v>
      </c>
      <c r="N535" s="207" t="s">
        <v>42</v>
      </c>
      <c r="O535" s="59"/>
      <c r="P535" s="154">
        <f>O535*H535</f>
        <v>0</v>
      </c>
      <c r="Q535" s="154">
        <v>1.9E-3</v>
      </c>
      <c r="R535" s="154">
        <f>Q535*H535</f>
        <v>3.1638800000000002</v>
      </c>
      <c r="S535" s="154">
        <v>0</v>
      </c>
      <c r="T535" s="155">
        <f>S535*H535</f>
        <v>0</v>
      </c>
      <c r="U535" s="33"/>
      <c r="V535" s="33"/>
      <c r="W535" s="33"/>
      <c r="X535" s="33"/>
      <c r="Y535" s="33"/>
      <c r="Z535" s="33"/>
      <c r="AA535" s="33"/>
      <c r="AB535" s="33"/>
      <c r="AC535" s="33"/>
      <c r="AD535" s="33"/>
      <c r="AE535" s="33"/>
      <c r="AR535" s="156" t="s">
        <v>390</v>
      </c>
      <c r="AT535" s="156" t="s">
        <v>405</v>
      </c>
      <c r="AU535" s="156" t="s">
        <v>87</v>
      </c>
      <c r="AY535" s="18" t="s">
        <v>126</v>
      </c>
      <c r="BE535" s="157">
        <f>IF(N535="základní",J535,0)</f>
        <v>0</v>
      </c>
      <c r="BF535" s="157">
        <f>IF(N535="snížená",J535,0)</f>
        <v>0</v>
      </c>
      <c r="BG535" s="157">
        <f>IF(N535="zákl. přenesená",J535,0)</f>
        <v>0</v>
      </c>
      <c r="BH535" s="157">
        <f>IF(N535="sníž. přenesená",J535,0)</f>
        <v>0</v>
      </c>
      <c r="BI535" s="157">
        <f>IF(N535="nulová",J535,0)</f>
        <v>0</v>
      </c>
      <c r="BJ535" s="18" t="s">
        <v>85</v>
      </c>
      <c r="BK535" s="157">
        <f>ROUND(I535*H535,2)</f>
        <v>0</v>
      </c>
      <c r="BL535" s="18" t="s">
        <v>284</v>
      </c>
      <c r="BM535" s="156" t="s">
        <v>942</v>
      </c>
    </row>
    <row r="536" spans="1:65" s="13" customFormat="1">
      <c r="B536" s="167"/>
      <c r="D536" s="158" t="s">
        <v>208</v>
      </c>
      <c r="E536" s="168" t="s">
        <v>1</v>
      </c>
      <c r="F536" s="169" t="s">
        <v>943</v>
      </c>
      <c r="H536" s="170">
        <v>1665.2</v>
      </c>
      <c r="I536" s="171"/>
      <c r="L536" s="167"/>
      <c r="M536" s="172"/>
      <c r="N536" s="173"/>
      <c r="O536" s="173"/>
      <c r="P536" s="173"/>
      <c r="Q536" s="173"/>
      <c r="R536" s="173"/>
      <c r="S536" s="173"/>
      <c r="T536" s="174"/>
      <c r="AT536" s="168" t="s">
        <v>208</v>
      </c>
      <c r="AU536" s="168" t="s">
        <v>87</v>
      </c>
      <c r="AV536" s="13" t="s">
        <v>87</v>
      </c>
      <c r="AW536" s="13" t="s">
        <v>32</v>
      </c>
      <c r="AX536" s="13" t="s">
        <v>85</v>
      </c>
      <c r="AY536" s="168" t="s">
        <v>126</v>
      </c>
    </row>
    <row r="537" spans="1:65" s="2" customFormat="1" ht="24.2" customHeight="1">
      <c r="A537" s="33"/>
      <c r="B537" s="144"/>
      <c r="C537" s="145" t="s">
        <v>944</v>
      </c>
      <c r="D537" s="145" t="s">
        <v>129</v>
      </c>
      <c r="E537" s="146" t="s">
        <v>945</v>
      </c>
      <c r="F537" s="147" t="s">
        <v>946</v>
      </c>
      <c r="G537" s="148" t="s">
        <v>234</v>
      </c>
      <c r="H537" s="149">
        <v>1448</v>
      </c>
      <c r="I537" s="150"/>
      <c r="J537" s="151">
        <f>ROUND(I537*H537,2)</f>
        <v>0</v>
      </c>
      <c r="K537" s="147" t="s">
        <v>133</v>
      </c>
      <c r="L537" s="34"/>
      <c r="M537" s="152" t="s">
        <v>1</v>
      </c>
      <c r="N537" s="153" t="s">
        <v>42</v>
      </c>
      <c r="O537" s="59"/>
      <c r="P537" s="154">
        <f>O537*H537</f>
        <v>0</v>
      </c>
      <c r="Q537" s="154">
        <v>0</v>
      </c>
      <c r="R537" s="154">
        <f>Q537*H537</f>
        <v>0</v>
      </c>
      <c r="S537" s="154">
        <v>0</v>
      </c>
      <c r="T537" s="155">
        <f>S537*H537</f>
        <v>0</v>
      </c>
      <c r="U537" s="33"/>
      <c r="V537" s="33"/>
      <c r="W537" s="33"/>
      <c r="X537" s="33"/>
      <c r="Y537" s="33"/>
      <c r="Z537" s="33"/>
      <c r="AA537" s="33"/>
      <c r="AB537" s="33"/>
      <c r="AC537" s="33"/>
      <c r="AD537" s="33"/>
      <c r="AE537" s="33"/>
      <c r="AR537" s="156" t="s">
        <v>284</v>
      </c>
      <c r="AT537" s="156" t="s">
        <v>129</v>
      </c>
      <c r="AU537" s="156" t="s">
        <v>87</v>
      </c>
      <c r="AY537" s="18" t="s">
        <v>126</v>
      </c>
      <c r="BE537" s="157">
        <f>IF(N537="základní",J537,0)</f>
        <v>0</v>
      </c>
      <c r="BF537" s="157">
        <f>IF(N537="snížená",J537,0)</f>
        <v>0</v>
      </c>
      <c r="BG537" s="157">
        <f>IF(N537="zákl. přenesená",J537,0)</f>
        <v>0</v>
      </c>
      <c r="BH537" s="157">
        <f>IF(N537="sníž. přenesená",J537,0)</f>
        <v>0</v>
      </c>
      <c r="BI537" s="157">
        <f>IF(N537="nulová",J537,0)</f>
        <v>0</v>
      </c>
      <c r="BJ537" s="18" t="s">
        <v>85</v>
      </c>
      <c r="BK537" s="157">
        <f>ROUND(I537*H537,2)</f>
        <v>0</v>
      </c>
      <c r="BL537" s="18" t="s">
        <v>284</v>
      </c>
      <c r="BM537" s="156" t="s">
        <v>947</v>
      </c>
    </row>
    <row r="538" spans="1:65" s="2" customFormat="1" ht="24.2" customHeight="1">
      <c r="A538" s="33"/>
      <c r="B538" s="144"/>
      <c r="C538" s="198" t="s">
        <v>948</v>
      </c>
      <c r="D538" s="198" t="s">
        <v>405</v>
      </c>
      <c r="E538" s="199" t="s">
        <v>949</v>
      </c>
      <c r="F538" s="200" t="s">
        <v>950</v>
      </c>
      <c r="G538" s="201" t="s">
        <v>234</v>
      </c>
      <c r="H538" s="202">
        <v>1607.28</v>
      </c>
      <c r="I538" s="203"/>
      <c r="J538" s="204">
        <f>ROUND(I538*H538,2)</f>
        <v>0</v>
      </c>
      <c r="K538" s="200" t="s">
        <v>133</v>
      </c>
      <c r="L538" s="205"/>
      <c r="M538" s="206" t="s">
        <v>1</v>
      </c>
      <c r="N538" s="207" t="s">
        <v>42</v>
      </c>
      <c r="O538" s="59"/>
      <c r="P538" s="154">
        <f>O538*H538</f>
        <v>0</v>
      </c>
      <c r="Q538" s="154">
        <v>2.9999999999999997E-4</v>
      </c>
      <c r="R538" s="154">
        <f>Q538*H538</f>
        <v>0.48218399999999995</v>
      </c>
      <c r="S538" s="154">
        <v>0</v>
      </c>
      <c r="T538" s="155">
        <f>S538*H538</f>
        <v>0</v>
      </c>
      <c r="U538" s="33"/>
      <c r="V538" s="33"/>
      <c r="W538" s="33"/>
      <c r="X538" s="33"/>
      <c r="Y538" s="33"/>
      <c r="Z538" s="33"/>
      <c r="AA538" s="33"/>
      <c r="AB538" s="33"/>
      <c r="AC538" s="33"/>
      <c r="AD538" s="33"/>
      <c r="AE538" s="33"/>
      <c r="AR538" s="156" t="s">
        <v>390</v>
      </c>
      <c r="AT538" s="156" t="s">
        <v>405</v>
      </c>
      <c r="AU538" s="156" t="s">
        <v>87</v>
      </c>
      <c r="AY538" s="18" t="s">
        <v>126</v>
      </c>
      <c r="BE538" s="157">
        <f>IF(N538="základní",J538,0)</f>
        <v>0</v>
      </c>
      <c r="BF538" s="157">
        <f>IF(N538="snížená",J538,0)</f>
        <v>0</v>
      </c>
      <c r="BG538" s="157">
        <f>IF(N538="zákl. přenesená",J538,0)</f>
        <v>0</v>
      </c>
      <c r="BH538" s="157">
        <f>IF(N538="sníž. přenesená",J538,0)</f>
        <v>0</v>
      </c>
      <c r="BI538" s="157">
        <f>IF(N538="nulová",J538,0)</f>
        <v>0</v>
      </c>
      <c r="BJ538" s="18" t="s">
        <v>85</v>
      </c>
      <c r="BK538" s="157">
        <f>ROUND(I538*H538,2)</f>
        <v>0</v>
      </c>
      <c r="BL538" s="18" t="s">
        <v>284</v>
      </c>
      <c r="BM538" s="156" t="s">
        <v>951</v>
      </c>
    </row>
    <row r="539" spans="1:65" s="13" customFormat="1">
      <c r="B539" s="167"/>
      <c r="D539" s="158" t="s">
        <v>208</v>
      </c>
      <c r="E539" s="168" t="s">
        <v>1</v>
      </c>
      <c r="F539" s="169" t="s">
        <v>952</v>
      </c>
      <c r="H539" s="170">
        <v>1607.28</v>
      </c>
      <c r="I539" s="171"/>
      <c r="L539" s="167"/>
      <c r="M539" s="172"/>
      <c r="N539" s="173"/>
      <c r="O539" s="173"/>
      <c r="P539" s="173"/>
      <c r="Q539" s="173"/>
      <c r="R539" s="173"/>
      <c r="S539" s="173"/>
      <c r="T539" s="174"/>
      <c r="AT539" s="168" t="s">
        <v>208</v>
      </c>
      <c r="AU539" s="168" t="s">
        <v>87</v>
      </c>
      <c r="AV539" s="13" t="s">
        <v>87</v>
      </c>
      <c r="AW539" s="13" t="s">
        <v>32</v>
      </c>
      <c r="AX539" s="13" t="s">
        <v>85</v>
      </c>
      <c r="AY539" s="168" t="s">
        <v>126</v>
      </c>
    </row>
    <row r="540" spans="1:65" s="2" customFormat="1" ht="24.2" customHeight="1">
      <c r="A540" s="33"/>
      <c r="B540" s="144"/>
      <c r="C540" s="145" t="s">
        <v>953</v>
      </c>
      <c r="D540" s="145" t="s">
        <v>129</v>
      </c>
      <c r="E540" s="146" t="s">
        <v>954</v>
      </c>
      <c r="F540" s="147" t="s">
        <v>955</v>
      </c>
      <c r="G540" s="148" t="s">
        <v>234</v>
      </c>
      <c r="H540" s="149">
        <v>1448</v>
      </c>
      <c r="I540" s="150"/>
      <c r="J540" s="151">
        <f>ROUND(I540*H540,2)</f>
        <v>0</v>
      </c>
      <c r="K540" s="147" t="s">
        <v>133</v>
      </c>
      <c r="L540" s="34"/>
      <c r="M540" s="152" t="s">
        <v>1</v>
      </c>
      <c r="N540" s="153" t="s">
        <v>42</v>
      </c>
      <c r="O540" s="59"/>
      <c r="P540" s="154">
        <f>O540*H540</f>
        <v>0</v>
      </c>
      <c r="Q540" s="154">
        <v>0</v>
      </c>
      <c r="R540" s="154">
        <f>Q540*H540</f>
        <v>0</v>
      </c>
      <c r="S540" s="154">
        <v>0</v>
      </c>
      <c r="T540" s="155">
        <f>S540*H540</f>
        <v>0</v>
      </c>
      <c r="U540" s="33"/>
      <c r="V540" s="33"/>
      <c r="W540" s="33"/>
      <c r="X540" s="33"/>
      <c r="Y540" s="33"/>
      <c r="Z540" s="33"/>
      <c r="AA540" s="33"/>
      <c r="AB540" s="33"/>
      <c r="AC540" s="33"/>
      <c r="AD540" s="33"/>
      <c r="AE540" s="33"/>
      <c r="AR540" s="156" t="s">
        <v>284</v>
      </c>
      <c r="AT540" s="156" t="s">
        <v>129</v>
      </c>
      <c r="AU540" s="156" t="s">
        <v>87</v>
      </c>
      <c r="AY540" s="18" t="s">
        <v>126</v>
      </c>
      <c r="BE540" s="157">
        <f>IF(N540="základní",J540,0)</f>
        <v>0</v>
      </c>
      <c r="BF540" s="157">
        <f>IF(N540="snížená",J540,0)</f>
        <v>0</v>
      </c>
      <c r="BG540" s="157">
        <f>IF(N540="zákl. přenesená",J540,0)</f>
        <v>0</v>
      </c>
      <c r="BH540" s="157">
        <f>IF(N540="sníž. přenesená",J540,0)</f>
        <v>0</v>
      </c>
      <c r="BI540" s="157">
        <f>IF(N540="nulová",J540,0)</f>
        <v>0</v>
      </c>
      <c r="BJ540" s="18" t="s">
        <v>85</v>
      </c>
      <c r="BK540" s="157">
        <f>ROUND(I540*H540,2)</f>
        <v>0</v>
      </c>
      <c r="BL540" s="18" t="s">
        <v>284</v>
      </c>
      <c r="BM540" s="156" t="s">
        <v>956</v>
      </c>
    </row>
    <row r="541" spans="1:65" s="2" customFormat="1" ht="44.25" customHeight="1">
      <c r="A541" s="33"/>
      <c r="B541" s="144"/>
      <c r="C541" s="198" t="s">
        <v>957</v>
      </c>
      <c r="D541" s="198" t="s">
        <v>405</v>
      </c>
      <c r="E541" s="199" t="s">
        <v>958</v>
      </c>
      <c r="F541" s="200" t="s">
        <v>959</v>
      </c>
      <c r="G541" s="201" t="s">
        <v>234</v>
      </c>
      <c r="H541" s="202">
        <v>1665.2</v>
      </c>
      <c r="I541" s="203"/>
      <c r="J541" s="204">
        <f>ROUND(I541*H541,2)</f>
        <v>0</v>
      </c>
      <c r="K541" s="200" t="s">
        <v>1</v>
      </c>
      <c r="L541" s="205"/>
      <c r="M541" s="206" t="s">
        <v>1</v>
      </c>
      <c r="N541" s="207" t="s">
        <v>42</v>
      </c>
      <c r="O541" s="59"/>
      <c r="P541" s="154">
        <f>O541*H541</f>
        <v>0</v>
      </c>
      <c r="Q541" s="154">
        <v>1.3500000000000001E-3</v>
      </c>
      <c r="R541" s="154">
        <f>Q541*H541</f>
        <v>2.2480200000000004</v>
      </c>
      <c r="S541" s="154">
        <v>0</v>
      </c>
      <c r="T541" s="155">
        <f>S541*H541</f>
        <v>0</v>
      </c>
      <c r="U541" s="33"/>
      <c r="V541" s="33"/>
      <c r="W541" s="33"/>
      <c r="X541" s="33"/>
      <c r="Y541" s="33"/>
      <c r="Z541" s="33"/>
      <c r="AA541" s="33"/>
      <c r="AB541" s="33"/>
      <c r="AC541" s="33"/>
      <c r="AD541" s="33"/>
      <c r="AE541" s="33"/>
      <c r="AR541" s="156" t="s">
        <v>390</v>
      </c>
      <c r="AT541" s="156" t="s">
        <v>405</v>
      </c>
      <c r="AU541" s="156" t="s">
        <v>87</v>
      </c>
      <c r="AY541" s="18" t="s">
        <v>126</v>
      </c>
      <c r="BE541" s="157">
        <f>IF(N541="základní",J541,0)</f>
        <v>0</v>
      </c>
      <c r="BF541" s="157">
        <f>IF(N541="snížená",J541,0)</f>
        <v>0</v>
      </c>
      <c r="BG541" s="157">
        <f>IF(N541="zákl. přenesená",J541,0)</f>
        <v>0</v>
      </c>
      <c r="BH541" s="157">
        <f>IF(N541="sníž. přenesená",J541,0)</f>
        <v>0</v>
      </c>
      <c r="BI541" s="157">
        <f>IF(N541="nulová",J541,0)</f>
        <v>0</v>
      </c>
      <c r="BJ541" s="18" t="s">
        <v>85</v>
      </c>
      <c r="BK541" s="157">
        <f>ROUND(I541*H541,2)</f>
        <v>0</v>
      </c>
      <c r="BL541" s="18" t="s">
        <v>284</v>
      </c>
      <c r="BM541" s="156" t="s">
        <v>960</v>
      </c>
    </row>
    <row r="542" spans="1:65" s="13" customFormat="1">
      <c r="B542" s="167"/>
      <c r="D542" s="158" t="s">
        <v>208</v>
      </c>
      <c r="E542" s="168" t="s">
        <v>1</v>
      </c>
      <c r="F542" s="169" t="s">
        <v>943</v>
      </c>
      <c r="H542" s="170">
        <v>1665.2</v>
      </c>
      <c r="I542" s="171"/>
      <c r="L542" s="167"/>
      <c r="M542" s="172"/>
      <c r="N542" s="173"/>
      <c r="O542" s="173"/>
      <c r="P542" s="173"/>
      <c r="Q542" s="173"/>
      <c r="R542" s="173"/>
      <c r="S542" s="173"/>
      <c r="T542" s="174"/>
      <c r="AT542" s="168" t="s">
        <v>208</v>
      </c>
      <c r="AU542" s="168" t="s">
        <v>87</v>
      </c>
      <c r="AV542" s="13" t="s">
        <v>87</v>
      </c>
      <c r="AW542" s="13" t="s">
        <v>32</v>
      </c>
      <c r="AX542" s="13" t="s">
        <v>85</v>
      </c>
      <c r="AY542" s="168" t="s">
        <v>126</v>
      </c>
    </row>
    <row r="543" spans="1:65" s="2" customFormat="1" ht="24.2" customHeight="1">
      <c r="A543" s="33"/>
      <c r="B543" s="144"/>
      <c r="C543" s="145" t="s">
        <v>961</v>
      </c>
      <c r="D543" s="145" t="s">
        <v>129</v>
      </c>
      <c r="E543" s="146" t="s">
        <v>962</v>
      </c>
      <c r="F543" s="147" t="s">
        <v>963</v>
      </c>
      <c r="G543" s="148" t="s">
        <v>277</v>
      </c>
      <c r="H543" s="149">
        <v>6.2160000000000002</v>
      </c>
      <c r="I543" s="150"/>
      <c r="J543" s="151">
        <f>ROUND(I543*H543,2)</f>
        <v>0</v>
      </c>
      <c r="K543" s="147" t="s">
        <v>133</v>
      </c>
      <c r="L543" s="34"/>
      <c r="M543" s="152" t="s">
        <v>1</v>
      </c>
      <c r="N543" s="153" t="s">
        <v>42</v>
      </c>
      <c r="O543" s="59"/>
      <c r="P543" s="154">
        <f>O543*H543</f>
        <v>0</v>
      </c>
      <c r="Q543" s="154">
        <v>0</v>
      </c>
      <c r="R543" s="154">
        <f>Q543*H543</f>
        <v>0</v>
      </c>
      <c r="S543" s="154">
        <v>0</v>
      </c>
      <c r="T543" s="155">
        <f>S543*H543</f>
        <v>0</v>
      </c>
      <c r="U543" s="33"/>
      <c r="V543" s="33"/>
      <c r="W543" s="33"/>
      <c r="X543" s="33"/>
      <c r="Y543" s="33"/>
      <c r="Z543" s="33"/>
      <c r="AA543" s="33"/>
      <c r="AB543" s="33"/>
      <c r="AC543" s="33"/>
      <c r="AD543" s="33"/>
      <c r="AE543" s="33"/>
      <c r="AR543" s="156" t="s">
        <v>284</v>
      </c>
      <c r="AT543" s="156" t="s">
        <v>129</v>
      </c>
      <c r="AU543" s="156" t="s">
        <v>87</v>
      </c>
      <c r="AY543" s="18" t="s">
        <v>126</v>
      </c>
      <c r="BE543" s="157">
        <f>IF(N543="základní",J543,0)</f>
        <v>0</v>
      </c>
      <c r="BF543" s="157">
        <f>IF(N543="snížená",J543,0)</f>
        <v>0</v>
      </c>
      <c r="BG543" s="157">
        <f>IF(N543="zákl. přenesená",J543,0)</f>
        <v>0</v>
      </c>
      <c r="BH543" s="157">
        <f>IF(N543="sníž. přenesená",J543,0)</f>
        <v>0</v>
      </c>
      <c r="BI543" s="157">
        <f>IF(N543="nulová",J543,0)</f>
        <v>0</v>
      </c>
      <c r="BJ543" s="18" t="s">
        <v>85</v>
      </c>
      <c r="BK543" s="157">
        <f>ROUND(I543*H543,2)</f>
        <v>0</v>
      </c>
      <c r="BL543" s="18" t="s">
        <v>284</v>
      </c>
      <c r="BM543" s="156" t="s">
        <v>964</v>
      </c>
    </row>
    <row r="544" spans="1:65" s="12" customFormat="1" ht="22.9" customHeight="1">
      <c r="B544" s="131"/>
      <c r="D544" s="132" t="s">
        <v>76</v>
      </c>
      <c r="E544" s="142" t="s">
        <v>965</v>
      </c>
      <c r="F544" s="142" t="s">
        <v>966</v>
      </c>
      <c r="I544" s="134"/>
      <c r="J544" s="143">
        <f>BK544</f>
        <v>0</v>
      </c>
      <c r="L544" s="131"/>
      <c r="M544" s="136"/>
      <c r="N544" s="137"/>
      <c r="O544" s="137"/>
      <c r="P544" s="138">
        <f>SUM(P545:P569)</f>
        <v>0</v>
      </c>
      <c r="Q544" s="137"/>
      <c r="R544" s="138">
        <f>SUM(R545:R569)</f>
        <v>21.36259544</v>
      </c>
      <c r="S544" s="137"/>
      <c r="T544" s="139">
        <f>SUM(T545:T569)</f>
        <v>0</v>
      </c>
      <c r="AR544" s="132" t="s">
        <v>87</v>
      </c>
      <c r="AT544" s="140" t="s">
        <v>76</v>
      </c>
      <c r="AU544" s="140" t="s">
        <v>85</v>
      </c>
      <c r="AY544" s="132" t="s">
        <v>126</v>
      </c>
      <c r="BK544" s="141">
        <f>SUM(BK545:BK569)</f>
        <v>0</v>
      </c>
    </row>
    <row r="545" spans="1:65" s="2" customFormat="1" ht="24.2" customHeight="1">
      <c r="A545" s="33"/>
      <c r="B545" s="144"/>
      <c r="C545" s="145" t="s">
        <v>967</v>
      </c>
      <c r="D545" s="145" t="s">
        <v>129</v>
      </c>
      <c r="E545" s="146" t="s">
        <v>968</v>
      </c>
      <c r="F545" s="147" t="s">
        <v>969</v>
      </c>
      <c r="G545" s="148" t="s">
        <v>234</v>
      </c>
      <c r="H545" s="149">
        <v>889.74</v>
      </c>
      <c r="I545" s="150"/>
      <c r="J545" s="151">
        <f>ROUND(I545*H545,2)</f>
        <v>0</v>
      </c>
      <c r="K545" s="147" t="s">
        <v>133</v>
      </c>
      <c r="L545" s="34"/>
      <c r="M545" s="152" t="s">
        <v>1</v>
      </c>
      <c r="N545" s="153" t="s">
        <v>42</v>
      </c>
      <c r="O545" s="59"/>
      <c r="P545" s="154">
        <f>O545*H545</f>
        <v>0</v>
      </c>
      <c r="Q545" s="154">
        <v>4.2000000000000002E-4</v>
      </c>
      <c r="R545" s="154">
        <f>Q545*H545</f>
        <v>0.37369080000000005</v>
      </c>
      <c r="S545" s="154">
        <v>0</v>
      </c>
      <c r="T545" s="155">
        <f>S545*H545</f>
        <v>0</v>
      </c>
      <c r="U545" s="33"/>
      <c r="V545" s="33"/>
      <c r="W545" s="33"/>
      <c r="X545" s="33"/>
      <c r="Y545" s="33"/>
      <c r="Z545" s="33"/>
      <c r="AA545" s="33"/>
      <c r="AB545" s="33"/>
      <c r="AC545" s="33"/>
      <c r="AD545" s="33"/>
      <c r="AE545" s="33"/>
      <c r="AR545" s="156" t="s">
        <v>284</v>
      </c>
      <c r="AT545" s="156" t="s">
        <v>129</v>
      </c>
      <c r="AU545" s="156" t="s">
        <v>87</v>
      </c>
      <c r="AY545" s="18" t="s">
        <v>126</v>
      </c>
      <c r="BE545" s="157">
        <f>IF(N545="základní",J545,0)</f>
        <v>0</v>
      </c>
      <c r="BF545" s="157">
        <f>IF(N545="snížená",J545,0)</f>
        <v>0</v>
      </c>
      <c r="BG545" s="157">
        <f>IF(N545="zákl. přenesená",J545,0)</f>
        <v>0</v>
      </c>
      <c r="BH545" s="157">
        <f>IF(N545="sníž. přenesená",J545,0)</f>
        <v>0</v>
      </c>
      <c r="BI545" s="157">
        <f>IF(N545="nulová",J545,0)</f>
        <v>0</v>
      </c>
      <c r="BJ545" s="18" t="s">
        <v>85</v>
      </c>
      <c r="BK545" s="157">
        <f>ROUND(I545*H545,2)</f>
        <v>0</v>
      </c>
      <c r="BL545" s="18" t="s">
        <v>284</v>
      </c>
      <c r="BM545" s="156" t="s">
        <v>970</v>
      </c>
    </row>
    <row r="546" spans="1:65" s="13" customFormat="1">
      <c r="B546" s="167"/>
      <c r="D546" s="158" t="s">
        <v>208</v>
      </c>
      <c r="E546" s="168" t="s">
        <v>1</v>
      </c>
      <c r="F546" s="169" t="s">
        <v>971</v>
      </c>
      <c r="H546" s="170">
        <v>279</v>
      </c>
      <c r="I546" s="171"/>
      <c r="L546" s="167"/>
      <c r="M546" s="172"/>
      <c r="N546" s="173"/>
      <c r="O546" s="173"/>
      <c r="P546" s="173"/>
      <c r="Q546" s="173"/>
      <c r="R546" s="173"/>
      <c r="S546" s="173"/>
      <c r="T546" s="174"/>
      <c r="AT546" s="168" t="s">
        <v>208</v>
      </c>
      <c r="AU546" s="168" t="s">
        <v>87</v>
      </c>
      <c r="AV546" s="13" t="s">
        <v>87</v>
      </c>
      <c r="AW546" s="13" t="s">
        <v>32</v>
      </c>
      <c r="AX546" s="13" t="s">
        <v>77</v>
      </c>
      <c r="AY546" s="168" t="s">
        <v>126</v>
      </c>
    </row>
    <row r="547" spans="1:65" s="13" customFormat="1">
      <c r="B547" s="167"/>
      <c r="D547" s="158" t="s">
        <v>208</v>
      </c>
      <c r="E547" s="168" t="s">
        <v>1</v>
      </c>
      <c r="F547" s="169" t="s">
        <v>972</v>
      </c>
      <c r="H547" s="170">
        <v>279</v>
      </c>
      <c r="I547" s="171"/>
      <c r="L547" s="167"/>
      <c r="M547" s="172"/>
      <c r="N547" s="173"/>
      <c r="O547" s="173"/>
      <c r="P547" s="173"/>
      <c r="Q547" s="173"/>
      <c r="R547" s="173"/>
      <c r="S547" s="173"/>
      <c r="T547" s="174"/>
      <c r="AT547" s="168" t="s">
        <v>208</v>
      </c>
      <c r="AU547" s="168" t="s">
        <v>87</v>
      </c>
      <c r="AV547" s="13" t="s">
        <v>87</v>
      </c>
      <c r="AW547" s="13" t="s">
        <v>32</v>
      </c>
      <c r="AX547" s="13" t="s">
        <v>77</v>
      </c>
      <c r="AY547" s="168" t="s">
        <v>126</v>
      </c>
    </row>
    <row r="548" spans="1:65" s="13" customFormat="1">
      <c r="B548" s="167"/>
      <c r="D548" s="158" t="s">
        <v>208</v>
      </c>
      <c r="E548" s="168" t="s">
        <v>1</v>
      </c>
      <c r="F548" s="169" t="s">
        <v>973</v>
      </c>
      <c r="H548" s="170">
        <v>83.7</v>
      </c>
      <c r="I548" s="171"/>
      <c r="L548" s="167"/>
      <c r="M548" s="172"/>
      <c r="N548" s="173"/>
      <c r="O548" s="173"/>
      <c r="P548" s="173"/>
      <c r="Q548" s="173"/>
      <c r="R548" s="173"/>
      <c r="S548" s="173"/>
      <c r="T548" s="174"/>
      <c r="AT548" s="168" t="s">
        <v>208</v>
      </c>
      <c r="AU548" s="168" t="s">
        <v>87</v>
      </c>
      <c r="AV548" s="13" t="s">
        <v>87</v>
      </c>
      <c r="AW548" s="13" t="s">
        <v>32</v>
      </c>
      <c r="AX548" s="13" t="s">
        <v>77</v>
      </c>
      <c r="AY548" s="168" t="s">
        <v>126</v>
      </c>
    </row>
    <row r="549" spans="1:65" s="13" customFormat="1">
      <c r="B549" s="167"/>
      <c r="D549" s="158" t="s">
        <v>208</v>
      </c>
      <c r="E549" s="168" t="s">
        <v>1</v>
      </c>
      <c r="F549" s="169" t="s">
        <v>974</v>
      </c>
      <c r="H549" s="170">
        <v>57</v>
      </c>
      <c r="I549" s="171"/>
      <c r="L549" s="167"/>
      <c r="M549" s="172"/>
      <c r="N549" s="173"/>
      <c r="O549" s="173"/>
      <c r="P549" s="173"/>
      <c r="Q549" s="173"/>
      <c r="R549" s="173"/>
      <c r="S549" s="173"/>
      <c r="T549" s="174"/>
      <c r="AT549" s="168" t="s">
        <v>208</v>
      </c>
      <c r="AU549" s="168" t="s">
        <v>87</v>
      </c>
      <c r="AV549" s="13" t="s">
        <v>87</v>
      </c>
      <c r="AW549" s="13" t="s">
        <v>32</v>
      </c>
      <c r="AX549" s="13" t="s">
        <v>77</v>
      </c>
      <c r="AY549" s="168" t="s">
        <v>126</v>
      </c>
    </row>
    <row r="550" spans="1:65" s="13" customFormat="1">
      <c r="B550" s="167"/>
      <c r="D550" s="158" t="s">
        <v>208</v>
      </c>
      <c r="E550" s="168" t="s">
        <v>1</v>
      </c>
      <c r="F550" s="169" t="s">
        <v>975</v>
      </c>
      <c r="H550" s="170">
        <v>12.5</v>
      </c>
      <c r="I550" s="171"/>
      <c r="L550" s="167"/>
      <c r="M550" s="172"/>
      <c r="N550" s="173"/>
      <c r="O550" s="173"/>
      <c r="P550" s="173"/>
      <c r="Q550" s="173"/>
      <c r="R550" s="173"/>
      <c r="S550" s="173"/>
      <c r="T550" s="174"/>
      <c r="AT550" s="168" t="s">
        <v>208</v>
      </c>
      <c r="AU550" s="168" t="s">
        <v>87</v>
      </c>
      <c r="AV550" s="13" t="s">
        <v>87</v>
      </c>
      <c r="AW550" s="13" t="s">
        <v>32</v>
      </c>
      <c r="AX550" s="13" t="s">
        <v>77</v>
      </c>
      <c r="AY550" s="168" t="s">
        <v>126</v>
      </c>
    </row>
    <row r="551" spans="1:65" s="13" customFormat="1">
      <c r="B551" s="167"/>
      <c r="D551" s="158" t="s">
        <v>208</v>
      </c>
      <c r="E551" s="168" t="s">
        <v>1</v>
      </c>
      <c r="F551" s="169" t="s">
        <v>976</v>
      </c>
      <c r="H551" s="170">
        <v>58.5</v>
      </c>
      <c r="I551" s="171"/>
      <c r="L551" s="167"/>
      <c r="M551" s="172"/>
      <c r="N551" s="173"/>
      <c r="O551" s="173"/>
      <c r="P551" s="173"/>
      <c r="Q551" s="173"/>
      <c r="R551" s="173"/>
      <c r="S551" s="173"/>
      <c r="T551" s="174"/>
      <c r="AT551" s="168" t="s">
        <v>208</v>
      </c>
      <c r="AU551" s="168" t="s">
        <v>87</v>
      </c>
      <c r="AV551" s="13" t="s">
        <v>87</v>
      </c>
      <c r="AW551" s="13" t="s">
        <v>32</v>
      </c>
      <c r="AX551" s="13" t="s">
        <v>77</v>
      </c>
      <c r="AY551" s="168" t="s">
        <v>126</v>
      </c>
    </row>
    <row r="552" spans="1:65" s="13" customFormat="1">
      <c r="B552" s="167"/>
      <c r="D552" s="158" t="s">
        <v>208</v>
      </c>
      <c r="E552" s="168" t="s">
        <v>1</v>
      </c>
      <c r="F552" s="169" t="s">
        <v>977</v>
      </c>
      <c r="H552" s="170">
        <v>51.6</v>
      </c>
      <c r="I552" s="171"/>
      <c r="L552" s="167"/>
      <c r="M552" s="172"/>
      <c r="N552" s="173"/>
      <c r="O552" s="173"/>
      <c r="P552" s="173"/>
      <c r="Q552" s="173"/>
      <c r="R552" s="173"/>
      <c r="S552" s="173"/>
      <c r="T552" s="174"/>
      <c r="AT552" s="168" t="s">
        <v>208</v>
      </c>
      <c r="AU552" s="168" t="s">
        <v>87</v>
      </c>
      <c r="AV552" s="13" t="s">
        <v>87</v>
      </c>
      <c r="AW552" s="13" t="s">
        <v>32</v>
      </c>
      <c r="AX552" s="13" t="s">
        <v>77</v>
      </c>
      <c r="AY552" s="168" t="s">
        <v>126</v>
      </c>
    </row>
    <row r="553" spans="1:65" s="13" customFormat="1">
      <c r="B553" s="167"/>
      <c r="D553" s="158" t="s">
        <v>208</v>
      </c>
      <c r="E553" s="168" t="s">
        <v>1</v>
      </c>
      <c r="F553" s="169" t="s">
        <v>2208</v>
      </c>
      <c r="H553" s="170">
        <v>68.44</v>
      </c>
      <c r="I553" s="171"/>
      <c r="L553" s="167"/>
      <c r="M553" s="172"/>
      <c r="N553" s="173"/>
      <c r="O553" s="173"/>
      <c r="P553" s="173"/>
      <c r="Q553" s="173"/>
      <c r="R553" s="173"/>
      <c r="S553" s="173"/>
      <c r="T553" s="174"/>
      <c r="AT553" s="168" t="s">
        <v>208</v>
      </c>
      <c r="AU553" s="168" t="s">
        <v>87</v>
      </c>
      <c r="AV553" s="13" t="s">
        <v>87</v>
      </c>
      <c r="AW553" s="13" t="s">
        <v>32</v>
      </c>
      <c r="AX553" s="13" t="s">
        <v>77</v>
      </c>
      <c r="AY553" s="168" t="s">
        <v>126</v>
      </c>
    </row>
    <row r="554" spans="1:65" s="15" customFormat="1">
      <c r="B554" s="182"/>
      <c r="D554" s="158" t="s">
        <v>208</v>
      </c>
      <c r="E554" s="183" t="s">
        <v>1</v>
      </c>
      <c r="F554" s="184" t="s">
        <v>221</v>
      </c>
      <c r="H554" s="185">
        <v>889.74</v>
      </c>
      <c r="I554" s="186"/>
      <c r="L554" s="182"/>
      <c r="M554" s="187"/>
      <c r="N554" s="188"/>
      <c r="O554" s="188"/>
      <c r="P554" s="188"/>
      <c r="Q554" s="188"/>
      <c r="R554" s="188"/>
      <c r="S554" s="188"/>
      <c r="T554" s="189"/>
      <c r="AT554" s="183" t="s">
        <v>208</v>
      </c>
      <c r="AU554" s="183" t="s">
        <v>87</v>
      </c>
      <c r="AV554" s="15" t="s">
        <v>146</v>
      </c>
      <c r="AW554" s="15" t="s">
        <v>32</v>
      </c>
      <c r="AX554" s="15" t="s">
        <v>85</v>
      </c>
      <c r="AY554" s="183" t="s">
        <v>126</v>
      </c>
    </row>
    <row r="555" spans="1:65" s="2" customFormat="1" ht="21.75" customHeight="1">
      <c r="A555" s="33"/>
      <c r="B555" s="144"/>
      <c r="C555" s="198" t="s">
        <v>978</v>
      </c>
      <c r="D555" s="198" t="s">
        <v>405</v>
      </c>
      <c r="E555" s="199" t="s">
        <v>979</v>
      </c>
      <c r="F555" s="200" t="s">
        <v>980</v>
      </c>
      <c r="G555" s="201" t="s">
        <v>234</v>
      </c>
      <c r="H555" s="202">
        <v>934.22799999999995</v>
      </c>
      <c r="I555" s="203"/>
      <c r="J555" s="204">
        <f>ROUND(I555*H555,2)</f>
        <v>0</v>
      </c>
      <c r="K555" s="200" t="s">
        <v>1</v>
      </c>
      <c r="L555" s="205"/>
      <c r="M555" s="206" t="s">
        <v>1</v>
      </c>
      <c r="N555" s="207" t="s">
        <v>42</v>
      </c>
      <c r="O555" s="59"/>
      <c r="P555" s="154">
        <f>O555*H555</f>
        <v>0</v>
      </c>
      <c r="Q555" s="154">
        <v>8.0000000000000007E-5</v>
      </c>
      <c r="R555" s="154">
        <f>Q555*H555</f>
        <v>7.4738239999999997E-2</v>
      </c>
      <c r="S555" s="154">
        <v>0</v>
      </c>
      <c r="T555" s="155">
        <f>S555*H555</f>
        <v>0</v>
      </c>
      <c r="U555" s="33"/>
      <c r="V555" s="33"/>
      <c r="W555" s="33"/>
      <c r="X555" s="33"/>
      <c r="Y555" s="33"/>
      <c r="Z555" s="33"/>
      <c r="AA555" s="33"/>
      <c r="AB555" s="33"/>
      <c r="AC555" s="33"/>
      <c r="AD555" s="33"/>
      <c r="AE555" s="33"/>
      <c r="AR555" s="156" t="s">
        <v>390</v>
      </c>
      <c r="AT555" s="156" t="s">
        <v>405</v>
      </c>
      <c r="AU555" s="156" t="s">
        <v>87</v>
      </c>
      <c r="AY555" s="18" t="s">
        <v>126</v>
      </c>
      <c r="BE555" s="157">
        <f>IF(N555="základní",J555,0)</f>
        <v>0</v>
      </c>
      <c r="BF555" s="157">
        <f>IF(N555="snížená",J555,0)</f>
        <v>0</v>
      </c>
      <c r="BG555" s="157">
        <f>IF(N555="zákl. přenesená",J555,0)</f>
        <v>0</v>
      </c>
      <c r="BH555" s="157">
        <f>IF(N555="sníž. přenesená",J555,0)</f>
        <v>0</v>
      </c>
      <c r="BI555" s="157">
        <f>IF(N555="nulová",J555,0)</f>
        <v>0</v>
      </c>
      <c r="BJ555" s="18" t="s">
        <v>85</v>
      </c>
      <c r="BK555" s="157">
        <f>ROUND(I555*H555,2)</f>
        <v>0</v>
      </c>
      <c r="BL555" s="18" t="s">
        <v>284</v>
      </c>
      <c r="BM555" s="156" t="s">
        <v>981</v>
      </c>
    </row>
    <row r="556" spans="1:65" s="13" customFormat="1">
      <c r="B556" s="167"/>
      <c r="D556" s="158" t="s">
        <v>208</v>
      </c>
      <c r="E556" s="168" t="s">
        <v>1</v>
      </c>
      <c r="F556" s="169" t="s">
        <v>2209</v>
      </c>
      <c r="H556" s="170">
        <v>934.22799999999995</v>
      </c>
      <c r="I556" s="171"/>
      <c r="L556" s="167"/>
      <c r="M556" s="172"/>
      <c r="N556" s="173"/>
      <c r="O556" s="173"/>
      <c r="P556" s="173"/>
      <c r="Q556" s="173"/>
      <c r="R556" s="173"/>
      <c r="S556" s="173"/>
      <c r="T556" s="174"/>
      <c r="AT556" s="168" t="s">
        <v>208</v>
      </c>
      <c r="AU556" s="168" t="s">
        <v>87</v>
      </c>
      <c r="AV556" s="13" t="s">
        <v>87</v>
      </c>
      <c r="AW556" s="13" t="s">
        <v>32</v>
      </c>
      <c r="AX556" s="13" t="s">
        <v>85</v>
      </c>
      <c r="AY556" s="168" t="s">
        <v>126</v>
      </c>
    </row>
    <row r="557" spans="1:65" s="2" customFormat="1" ht="24.2" customHeight="1">
      <c r="A557" s="33"/>
      <c r="B557" s="144"/>
      <c r="C557" s="145" t="s">
        <v>982</v>
      </c>
      <c r="D557" s="145" t="s">
        <v>129</v>
      </c>
      <c r="E557" s="146" t="s">
        <v>983</v>
      </c>
      <c r="F557" s="147" t="s">
        <v>984</v>
      </c>
      <c r="G557" s="148" t="s">
        <v>234</v>
      </c>
      <c r="H557" s="149">
        <v>425.6</v>
      </c>
      <c r="I557" s="150"/>
      <c r="J557" s="151">
        <f>ROUND(I557*H557,2)</f>
        <v>0</v>
      </c>
      <c r="K557" s="147" t="s">
        <v>133</v>
      </c>
      <c r="L557" s="34"/>
      <c r="M557" s="152" t="s">
        <v>1</v>
      </c>
      <c r="N557" s="153" t="s">
        <v>42</v>
      </c>
      <c r="O557" s="59"/>
      <c r="P557" s="154">
        <f>O557*H557</f>
        <v>0</v>
      </c>
      <c r="Q557" s="154">
        <v>0</v>
      </c>
      <c r="R557" s="154">
        <f>Q557*H557</f>
        <v>0</v>
      </c>
      <c r="S557" s="154">
        <v>0</v>
      </c>
      <c r="T557" s="155">
        <f>S557*H557</f>
        <v>0</v>
      </c>
      <c r="U557" s="33"/>
      <c r="V557" s="33"/>
      <c r="W557" s="33"/>
      <c r="X557" s="33"/>
      <c r="Y557" s="33"/>
      <c r="Z557" s="33"/>
      <c r="AA557" s="33"/>
      <c r="AB557" s="33"/>
      <c r="AC557" s="33"/>
      <c r="AD557" s="33"/>
      <c r="AE557" s="33"/>
      <c r="AR557" s="156" t="s">
        <v>284</v>
      </c>
      <c r="AT557" s="156" t="s">
        <v>129</v>
      </c>
      <c r="AU557" s="156" t="s">
        <v>87</v>
      </c>
      <c r="AY557" s="18" t="s">
        <v>126</v>
      </c>
      <c r="BE557" s="157">
        <f>IF(N557="základní",J557,0)</f>
        <v>0</v>
      </c>
      <c r="BF557" s="157">
        <f>IF(N557="snížená",J557,0)</f>
        <v>0</v>
      </c>
      <c r="BG557" s="157">
        <f>IF(N557="zákl. přenesená",J557,0)</f>
        <v>0</v>
      </c>
      <c r="BH557" s="157">
        <f>IF(N557="sníž. přenesená",J557,0)</f>
        <v>0</v>
      </c>
      <c r="BI557" s="157">
        <f>IF(N557="nulová",J557,0)</f>
        <v>0</v>
      </c>
      <c r="BJ557" s="18" t="s">
        <v>85</v>
      </c>
      <c r="BK557" s="157">
        <f>ROUND(I557*H557,2)</f>
        <v>0</v>
      </c>
      <c r="BL557" s="18" t="s">
        <v>284</v>
      </c>
      <c r="BM557" s="156" t="s">
        <v>985</v>
      </c>
    </row>
    <row r="558" spans="1:65" s="13" customFormat="1" ht="22.5">
      <c r="B558" s="167"/>
      <c r="D558" s="158" t="s">
        <v>208</v>
      </c>
      <c r="E558" s="168" t="s">
        <v>1</v>
      </c>
      <c r="F558" s="169" t="s">
        <v>455</v>
      </c>
      <c r="H558" s="170">
        <v>425.6</v>
      </c>
      <c r="I558" s="171"/>
      <c r="L558" s="167"/>
      <c r="M558" s="172"/>
      <c r="N558" s="173"/>
      <c r="O558" s="173"/>
      <c r="P558" s="173"/>
      <c r="Q558" s="173"/>
      <c r="R558" s="173"/>
      <c r="S558" s="173"/>
      <c r="T558" s="174"/>
      <c r="AT558" s="168" t="s">
        <v>208</v>
      </c>
      <c r="AU558" s="168" t="s">
        <v>87</v>
      </c>
      <c r="AV558" s="13" t="s">
        <v>87</v>
      </c>
      <c r="AW558" s="13" t="s">
        <v>32</v>
      </c>
      <c r="AX558" s="13" t="s">
        <v>85</v>
      </c>
      <c r="AY558" s="168" t="s">
        <v>126</v>
      </c>
    </row>
    <row r="559" spans="1:65" s="2" customFormat="1" ht="16.5" customHeight="1">
      <c r="A559" s="33"/>
      <c r="B559" s="144"/>
      <c r="C559" s="198" t="s">
        <v>986</v>
      </c>
      <c r="D559" s="198" t="s">
        <v>405</v>
      </c>
      <c r="E559" s="199" t="s">
        <v>987</v>
      </c>
      <c r="F559" s="200" t="s">
        <v>988</v>
      </c>
      <c r="G559" s="201" t="s">
        <v>234</v>
      </c>
      <c r="H559" s="202">
        <v>434.11200000000002</v>
      </c>
      <c r="I559" s="203"/>
      <c r="J559" s="204">
        <f>ROUND(I559*H559,2)</f>
        <v>0</v>
      </c>
      <c r="K559" s="200" t="s">
        <v>1</v>
      </c>
      <c r="L559" s="205"/>
      <c r="M559" s="206" t="s">
        <v>1</v>
      </c>
      <c r="N559" s="207" t="s">
        <v>42</v>
      </c>
      <c r="O559" s="59"/>
      <c r="P559" s="154">
        <f>O559*H559</f>
        <v>0</v>
      </c>
      <c r="Q559" s="154">
        <v>4.1999999999999997E-3</v>
      </c>
      <c r="R559" s="154">
        <f>Q559*H559</f>
        <v>1.8232704</v>
      </c>
      <c r="S559" s="154">
        <v>0</v>
      </c>
      <c r="T559" s="155">
        <f>S559*H559</f>
        <v>0</v>
      </c>
      <c r="U559" s="33"/>
      <c r="V559" s="33"/>
      <c r="W559" s="33"/>
      <c r="X559" s="33"/>
      <c r="Y559" s="33"/>
      <c r="Z559" s="33"/>
      <c r="AA559" s="33"/>
      <c r="AB559" s="33"/>
      <c r="AC559" s="33"/>
      <c r="AD559" s="33"/>
      <c r="AE559" s="33"/>
      <c r="AR559" s="156" t="s">
        <v>390</v>
      </c>
      <c r="AT559" s="156" t="s">
        <v>405</v>
      </c>
      <c r="AU559" s="156" t="s">
        <v>87</v>
      </c>
      <c r="AY559" s="18" t="s">
        <v>126</v>
      </c>
      <c r="BE559" s="157">
        <f>IF(N559="základní",J559,0)</f>
        <v>0</v>
      </c>
      <c r="BF559" s="157">
        <f>IF(N559="snížená",J559,0)</f>
        <v>0</v>
      </c>
      <c r="BG559" s="157">
        <f>IF(N559="zákl. přenesená",J559,0)</f>
        <v>0</v>
      </c>
      <c r="BH559" s="157">
        <f>IF(N559="sníž. přenesená",J559,0)</f>
        <v>0</v>
      </c>
      <c r="BI559" s="157">
        <f>IF(N559="nulová",J559,0)</f>
        <v>0</v>
      </c>
      <c r="BJ559" s="18" t="s">
        <v>85</v>
      </c>
      <c r="BK559" s="157">
        <f>ROUND(I559*H559,2)</f>
        <v>0</v>
      </c>
      <c r="BL559" s="18" t="s">
        <v>284</v>
      </c>
      <c r="BM559" s="156" t="s">
        <v>989</v>
      </c>
    </row>
    <row r="560" spans="1:65" s="13" customFormat="1">
      <c r="B560" s="167"/>
      <c r="D560" s="158" t="s">
        <v>208</v>
      </c>
      <c r="E560" s="168" t="s">
        <v>1</v>
      </c>
      <c r="F560" s="169" t="s">
        <v>990</v>
      </c>
      <c r="H560" s="170">
        <v>434.11200000000002</v>
      </c>
      <c r="I560" s="171"/>
      <c r="L560" s="167"/>
      <c r="M560" s="172"/>
      <c r="N560" s="173"/>
      <c r="O560" s="173"/>
      <c r="P560" s="173"/>
      <c r="Q560" s="173"/>
      <c r="R560" s="173"/>
      <c r="S560" s="173"/>
      <c r="T560" s="174"/>
      <c r="AT560" s="168" t="s">
        <v>208</v>
      </c>
      <c r="AU560" s="168" t="s">
        <v>87</v>
      </c>
      <c r="AV560" s="13" t="s">
        <v>87</v>
      </c>
      <c r="AW560" s="13" t="s">
        <v>32</v>
      </c>
      <c r="AX560" s="13" t="s">
        <v>85</v>
      </c>
      <c r="AY560" s="168" t="s">
        <v>126</v>
      </c>
    </row>
    <row r="561" spans="1:65" s="2" customFormat="1" ht="33" customHeight="1">
      <c r="A561" s="33"/>
      <c r="B561" s="144"/>
      <c r="C561" s="145" t="s">
        <v>991</v>
      </c>
      <c r="D561" s="145" t="s">
        <v>129</v>
      </c>
      <c r="E561" s="146" t="s">
        <v>992</v>
      </c>
      <c r="F561" s="147" t="s">
        <v>993</v>
      </c>
      <c r="G561" s="148" t="s">
        <v>234</v>
      </c>
      <c r="H561" s="149">
        <v>4317</v>
      </c>
      <c r="I561" s="150"/>
      <c r="J561" s="151">
        <f>ROUND(I561*H561,2)</f>
        <v>0</v>
      </c>
      <c r="K561" s="147" t="s">
        <v>133</v>
      </c>
      <c r="L561" s="34"/>
      <c r="M561" s="152" t="s">
        <v>1</v>
      </c>
      <c r="N561" s="153" t="s">
        <v>42</v>
      </c>
      <c r="O561" s="59"/>
      <c r="P561" s="154">
        <f>O561*H561</f>
        <v>0</v>
      </c>
      <c r="Q561" s="154">
        <v>5.8E-4</v>
      </c>
      <c r="R561" s="154">
        <f>Q561*H561</f>
        <v>2.50386</v>
      </c>
      <c r="S561" s="154">
        <v>0</v>
      </c>
      <c r="T561" s="155">
        <f>S561*H561</f>
        <v>0</v>
      </c>
      <c r="U561" s="33"/>
      <c r="V561" s="33"/>
      <c r="W561" s="33"/>
      <c r="X561" s="33"/>
      <c r="Y561" s="33"/>
      <c r="Z561" s="33"/>
      <c r="AA561" s="33"/>
      <c r="AB561" s="33"/>
      <c r="AC561" s="33"/>
      <c r="AD561" s="33"/>
      <c r="AE561" s="33"/>
      <c r="AR561" s="156" t="s">
        <v>284</v>
      </c>
      <c r="AT561" s="156" t="s">
        <v>129</v>
      </c>
      <c r="AU561" s="156" t="s">
        <v>87</v>
      </c>
      <c r="AY561" s="18" t="s">
        <v>126</v>
      </c>
      <c r="BE561" s="157">
        <f>IF(N561="základní",J561,0)</f>
        <v>0</v>
      </c>
      <c r="BF561" s="157">
        <f>IF(N561="snížená",J561,0)</f>
        <v>0</v>
      </c>
      <c r="BG561" s="157">
        <f>IF(N561="zákl. přenesená",J561,0)</f>
        <v>0</v>
      </c>
      <c r="BH561" s="157">
        <f>IF(N561="sníž. přenesená",J561,0)</f>
        <v>0</v>
      </c>
      <c r="BI561" s="157">
        <f>IF(N561="nulová",J561,0)</f>
        <v>0</v>
      </c>
      <c r="BJ561" s="18" t="s">
        <v>85</v>
      </c>
      <c r="BK561" s="157">
        <f>ROUND(I561*H561,2)</f>
        <v>0</v>
      </c>
      <c r="BL561" s="18" t="s">
        <v>284</v>
      </c>
      <c r="BM561" s="156" t="s">
        <v>994</v>
      </c>
    </row>
    <row r="562" spans="1:65" s="13" customFormat="1">
      <c r="B562" s="167"/>
      <c r="D562" s="158" t="s">
        <v>208</v>
      </c>
      <c r="E562" s="168" t="s">
        <v>1</v>
      </c>
      <c r="F562" s="169" t="s">
        <v>995</v>
      </c>
      <c r="H562" s="170">
        <v>4317</v>
      </c>
      <c r="I562" s="171"/>
      <c r="L562" s="167"/>
      <c r="M562" s="172"/>
      <c r="N562" s="173"/>
      <c r="O562" s="173"/>
      <c r="P562" s="173"/>
      <c r="Q562" s="173"/>
      <c r="R562" s="173"/>
      <c r="S562" s="173"/>
      <c r="T562" s="174"/>
      <c r="AT562" s="168" t="s">
        <v>208</v>
      </c>
      <c r="AU562" s="168" t="s">
        <v>87</v>
      </c>
      <c r="AV562" s="13" t="s">
        <v>87</v>
      </c>
      <c r="AW562" s="13" t="s">
        <v>32</v>
      </c>
      <c r="AX562" s="13" t="s">
        <v>85</v>
      </c>
      <c r="AY562" s="168" t="s">
        <v>126</v>
      </c>
    </row>
    <row r="563" spans="1:65" s="2" customFormat="1" ht="24.2" customHeight="1">
      <c r="A563" s="33"/>
      <c r="B563" s="144"/>
      <c r="C563" s="198" t="s">
        <v>996</v>
      </c>
      <c r="D563" s="198" t="s">
        <v>405</v>
      </c>
      <c r="E563" s="199" t="s">
        <v>997</v>
      </c>
      <c r="F563" s="200" t="s">
        <v>998</v>
      </c>
      <c r="G563" s="201" t="s">
        <v>234</v>
      </c>
      <c r="H563" s="202">
        <v>2935.56</v>
      </c>
      <c r="I563" s="203"/>
      <c r="J563" s="204">
        <f>ROUND(I563*H563,2)</f>
        <v>0</v>
      </c>
      <c r="K563" s="200" t="s">
        <v>1</v>
      </c>
      <c r="L563" s="205"/>
      <c r="M563" s="206" t="s">
        <v>1</v>
      </c>
      <c r="N563" s="207" t="s">
        <v>42</v>
      </c>
      <c r="O563" s="59"/>
      <c r="P563" s="154">
        <f>O563*H563</f>
        <v>0</v>
      </c>
      <c r="Q563" s="154">
        <v>3.0000000000000001E-3</v>
      </c>
      <c r="R563" s="154">
        <f>Q563*H563</f>
        <v>8.8066800000000001</v>
      </c>
      <c r="S563" s="154">
        <v>0</v>
      </c>
      <c r="T563" s="155">
        <f>S563*H563</f>
        <v>0</v>
      </c>
      <c r="U563" s="33"/>
      <c r="V563" s="33"/>
      <c r="W563" s="33"/>
      <c r="X563" s="33"/>
      <c r="Y563" s="33"/>
      <c r="Z563" s="33"/>
      <c r="AA563" s="33"/>
      <c r="AB563" s="33"/>
      <c r="AC563" s="33"/>
      <c r="AD563" s="33"/>
      <c r="AE563" s="33"/>
      <c r="AR563" s="156" t="s">
        <v>390</v>
      </c>
      <c r="AT563" s="156" t="s">
        <v>405</v>
      </c>
      <c r="AU563" s="156" t="s">
        <v>87</v>
      </c>
      <c r="AY563" s="18" t="s">
        <v>126</v>
      </c>
      <c r="BE563" s="157">
        <f>IF(N563="základní",J563,0)</f>
        <v>0</v>
      </c>
      <c r="BF563" s="157">
        <f>IF(N563="snížená",J563,0)</f>
        <v>0</v>
      </c>
      <c r="BG563" s="157">
        <f>IF(N563="zákl. přenesená",J563,0)</f>
        <v>0</v>
      </c>
      <c r="BH563" s="157">
        <f>IF(N563="sníž. přenesená",J563,0)</f>
        <v>0</v>
      </c>
      <c r="BI563" s="157">
        <f>IF(N563="nulová",J563,0)</f>
        <v>0</v>
      </c>
      <c r="BJ563" s="18" t="s">
        <v>85</v>
      </c>
      <c r="BK563" s="157">
        <f>ROUND(I563*H563,2)</f>
        <v>0</v>
      </c>
      <c r="BL563" s="18" t="s">
        <v>284</v>
      </c>
      <c r="BM563" s="156" t="s">
        <v>999</v>
      </c>
    </row>
    <row r="564" spans="1:65" s="13" customFormat="1">
      <c r="B564" s="167"/>
      <c r="D564" s="158" t="s">
        <v>208</v>
      </c>
      <c r="E564" s="168" t="s">
        <v>1</v>
      </c>
      <c r="F564" s="169" t="s">
        <v>1000</v>
      </c>
      <c r="H564" s="170">
        <v>2935.56</v>
      </c>
      <c r="I564" s="171"/>
      <c r="L564" s="167"/>
      <c r="M564" s="172"/>
      <c r="N564" s="173"/>
      <c r="O564" s="173"/>
      <c r="P564" s="173"/>
      <c r="Q564" s="173"/>
      <c r="R564" s="173"/>
      <c r="S564" s="173"/>
      <c r="T564" s="174"/>
      <c r="AT564" s="168" t="s">
        <v>208</v>
      </c>
      <c r="AU564" s="168" t="s">
        <v>87</v>
      </c>
      <c r="AV564" s="13" t="s">
        <v>87</v>
      </c>
      <c r="AW564" s="13" t="s">
        <v>32</v>
      </c>
      <c r="AX564" s="13" t="s">
        <v>85</v>
      </c>
      <c r="AY564" s="168" t="s">
        <v>126</v>
      </c>
    </row>
    <row r="565" spans="1:65" s="2" customFormat="1" ht="24.2" customHeight="1">
      <c r="A565" s="33"/>
      <c r="B565" s="144"/>
      <c r="C565" s="198" t="s">
        <v>1001</v>
      </c>
      <c r="D565" s="198" t="s">
        <v>405</v>
      </c>
      <c r="E565" s="199" t="s">
        <v>1002</v>
      </c>
      <c r="F565" s="200" t="s">
        <v>1003</v>
      </c>
      <c r="G565" s="201" t="s">
        <v>234</v>
      </c>
      <c r="H565" s="202">
        <v>81.599999999999994</v>
      </c>
      <c r="I565" s="203"/>
      <c r="J565" s="204">
        <f>ROUND(I565*H565,2)</f>
        <v>0</v>
      </c>
      <c r="K565" s="200" t="s">
        <v>1</v>
      </c>
      <c r="L565" s="205"/>
      <c r="M565" s="206" t="s">
        <v>1</v>
      </c>
      <c r="N565" s="207" t="s">
        <v>42</v>
      </c>
      <c r="O565" s="59"/>
      <c r="P565" s="154">
        <f>O565*H565</f>
        <v>0</v>
      </c>
      <c r="Q565" s="154">
        <v>2.4E-2</v>
      </c>
      <c r="R565" s="154">
        <f>Q565*H565</f>
        <v>1.9583999999999999</v>
      </c>
      <c r="S565" s="154">
        <v>0</v>
      </c>
      <c r="T565" s="155">
        <f>S565*H565</f>
        <v>0</v>
      </c>
      <c r="U565" s="33"/>
      <c r="V565" s="33"/>
      <c r="W565" s="33"/>
      <c r="X565" s="33"/>
      <c r="Y565" s="33"/>
      <c r="Z565" s="33"/>
      <c r="AA565" s="33"/>
      <c r="AB565" s="33"/>
      <c r="AC565" s="33"/>
      <c r="AD565" s="33"/>
      <c r="AE565" s="33"/>
      <c r="AR565" s="156" t="s">
        <v>390</v>
      </c>
      <c r="AT565" s="156" t="s">
        <v>405</v>
      </c>
      <c r="AU565" s="156" t="s">
        <v>87</v>
      </c>
      <c r="AY565" s="18" t="s">
        <v>126</v>
      </c>
      <c r="BE565" s="157">
        <f>IF(N565="základní",J565,0)</f>
        <v>0</v>
      </c>
      <c r="BF565" s="157">
        <f>IF(N565="snížená",J565,0)</f>
        <v>0</v>
      </c>
      <c r="BG565" s="157">
        <f>IF(N565="zákl. přenesená",J565,0)</f>
        <v>0</v>
      </c>
      <c r="BH565" s="157">
        <f>IF(N565="sníž. přenesená",J565,0)</f>
        <v>0</v>
      </c>
      <c r="BI565" s="157">
        <f>IF(N565="nulová",J565,0)</f>
        <v>0</v>
      </c>
      <c r="BJ565" s="18" t="s">
        <v>85</v>
      </c>
      <c r="BK565" s="157">
        <f>ROUND(I565*H565,2)</f>
        <v>0</v>
      </c>
      <c r="BL565" s="18" t="s">
        <v>284</v>
      </c>
      <c r="BM565" s="156" t="s">
        <v>1004</v>
      </c>
    </row>
    <row r="566" spans="1:65" s="13" customFormat="1">
      <c r="B566" s="167"/>
      <c r="D566" s="158" t="s">
        <v>208</v>
      </c>
      <c r="E566" s="168" t="s">
        <v>1</v>
      </c>
      <c r="F566" s="169" t="s">
        <v>1005</v>
      </c>
      <c r="H566" s="170">
        <v>81.599999999999994</v>
      </c>
      <c r="I566" s="171"/>
      <c r="L566" s="167"/>
      <c r="M566" s="172"/>
      <c r="N566" s="173"/>
      <c r="O566" s="173"/>
      <c r="P566" s="173"/>
      <c r="Q566" s="173"/>
      <c r="R566" s="173"/>
      <c r="S566" s="173"/>
      <c r="T566" s="174"/>
      <c r="AT566" s="168" t="s">
        <v>208</v>
      </c>
      <c r="AU566" s="168" t="s">
        <v>87</v>
      </c>
      <c r="AV566" s="13" t="s">
        <v>87</v>
      </c>
      <c r="AW566" s="13" t="s">
        <v>32</v>
      </c>
      <c r="AX566" s="13" t="s">
        <v>85</v>
      </c>
      <c r="AY566" s="168" t="s">
        <v>126</v>
      </c>
    </row>
    <row r="567" spans="1:65" s="2" customFormat="1" ht="16.5" customHeight="1">
      <c r="A567" s="33"/>
      <c r="B567" s="144"/>
      <c r="C567" s="198" t="s">
        <v>1006</v>
      </c>
      <c r="D567" s="198" t="s">
        <v>405</v>
      </c>
      <c r="E567" s="199" t="s">
        <v>987</v>
      </c>
      <c r="F567" s="200" t="s">
        <v>988</v>
      </c>
      <c r="G567" s="201" t="s">
        <v>234</v>
      </c>
      <c r="H567" s="202">
        <v>1386.18</v>
      </c>
      <c r="I567" s="203"/>
      <c r="J567" s="204">
        <f>ROUND(I567*H567,2)</f>
        <v>0</v>
      </c>
      <c r="K567" s="200" t="s">
        <v>1</v>
      </c>
      <c r="L567" s="205"/>
      <c r="M567" s="206" t="s">
        <v>1</v>
      </c>
      <c r="N567" s="207" t="s">
        <v>42</v>
      </c>
      <c r="O567" s="59"/>
      <c r="P567" s="154">
        <f>O567*H567</f>
        <v>0</v>
      </c>
      <c r="Q567" s="154">
        <v>4.1999999999999997E-3</v>
      </c>
      <c r="R567" s="154">
        <f>Q567*H567</f>
        <v>5.8219560000000001</v>
      </c>
      <c r="S567" s="154">
        <v>0</v>
      </c>
      <c r="T567" s="155">
        <f>S567*H567</f>
        <v>0</v>
      </c>
      <c r="U567" s="33"/>
      <c r="V567" s="33"/>
      <c r="W567" s="33"/>
      <c r="X567" s="33"/>
      <c r="Y567" s="33"/>
      <c r="Z567" s="33"/>
      <c r="AA567" s="33"/>
      <c r="AB567" s="33"/>
      <c r="AC567" s="33"/>
      <c r="AD567" s="33"/>
      <c r="AE567" s="33"/>
      <c r="AR567" s="156" t="s">
        <v>390</v>
      </c>
      <c r="AT567" s="156" t="s">
        <v>405</v>
      </c>
      <c r="AU567" s="156" t="s">
        <v>87</v>
      </c>
      <c r="AY567" s="18" t="s">
        <v>126</v>
      </c>
      <c r="BE567" s="157">
        <f>IF(N567="základní",J567,0)</f>
        <v>0</v>
      </c>
      <c r="BF567" s="157">
        <f>IF(N567="snížená",J567,0)</f>
        <v>0</v>
      </c>
      <c r="BG567" s="157">
        <f>IF(N567="zákl. přenesená",J567,0)</f>
        <v>0</v>
      </c>
      <c r="BH567" s="157">
        <f>IF(N567="sníž. přenesená",J567,0)</f>
        <v>0</v>
      </c>
      <c r="BI567" s="157">
        <f>IF(N567="nulová",J567,0)</f>
        <v>0</v>
      </c>
      <c r="BJ567" s="18" t="s">
        <v>85</v>
      </c>
      <c r="BK567" s="157">
        <f>ROUND(I567*H567,2)</f>
        <v>0</v>
      </c>
      <c r="BL567" s="18" t="s">
        <v>284</v>
      </c>
      <c r="BM567" s="156" t="s">
        <v>1007</v>
      </c>
    </row>
    <row r="568" spans="1:65" s="13" customFormat="1">
      <c r="B568" s="167"/>
      <c r="D568" s="158" t="s">
        <v>208</v>
      </c>
      <c r="E568" s="168" t="s">
        <v>1</v>
      </c>
      <c r="F568" s="169" t="s">
        <v>1008</v>
      </c>
      <c r="H568" s="170">
        <v>1386.18</v>
      </c>
      <c r="I568" s="171"/>
      <c r="L568" s="167"/>
      <c r="M568" s="172"/>
      <c r="N568" s="173"/>
      <c r="O568" s="173"/>
      <c r="P568" s="173"/>
      <c r="Q568" s="173"/>
      <c r="R568" s="173"/>
      <c r="S568" s="173"/>
      <c r="T568" s="174"/>
      <c r="AT568" s="168" t="s">
        <v>208</v>
      </c>
      <c r="AU568" s="168" t="s">
        <v>87</v>
      </c>
      <c r="AV568" s="13" t="s">
        <v>87</v>
      </c>
      <c r="AW568" s="13" t="s">
        <v>32</v>
      </c>
      <c r="AX568" s="13" t="s">
        <v>85</v>
      </c>
      <c r="AY568" s="168" t="s">
        <v>126</v>
      </c>
    </row>
    <row r="569" spans="1:65" s="2" customFormat="1" ht="24.2" customHeight="1">
      <c r="A569" s="33"/>
      <c r="B569" s="144"/>
      <c r="C569" s="145" t="s">
        <v>1009</v>
      </c>
      <c r="D569" s="145" t="s">
        <v>129</v>
      </c>
      <c r="E569" s="146" t="s">
        <v>1010</v>
      </c>
      <c r="F569" s="147" t="s">
        <v>1011</v>
      </c>
      <c r="G569" s="148" t="s">
        <v>277</v>
      </c>
      <c r="H569" s="149">
        <v>21.327999999999999</v>
      </c>
      <c r="I569" s="150"/>
      <c r="J569" s="151">
        <f>ROUND(I569*H569,2)</f>
        <v>0</v>
      </c>
      <c r="K569" s="147" t="s">
        <v>133</v>
      </c>
      <c r="L569" s="34"/>
      <c r="M569" s="152" t="s">
        <v>1</v>
      </c>
      <c r="N569" s="153" t="s">
        <v>42</v>
      </c>
      <c r="O569" s="59"/>
      <c r="P569" s="154">
        <f>O569*H569</f>
        <v>0</v>
      </c>
      <c r="Q569" s="154">
        <v>0</v>
      </c>
      <c r="R569" s="154">
        <f>Q569*H569</f>
        <v>0</v>
      </c>
      <c r="S569" s="154">
        <v>0</v>
      </c>
      <c r="T569" s="155">
        <f>S569*H569</f>
        <v>0</v>
      </c>
      <c r="U569" s="33"/>
      <c r="V569" s="33"/>
      <c r="W569" s="33"/>
      <c r="X569" s="33"/>
      <c r="Y569" s="33"/>
      <c r="Z569" s="33"/>
      <c r="AA569" s="33"/>
      <c r="AB569" s="33"/>
      <c r="AC569" s="33"/>
      <c r="AD569" s="33"/>
      <c r="AE569" s="33"/>
      <c r="AR569" s="156" t="s">
        <v>284</v>
      </c>
      <c r="AT569" s="156" t="s">
        <v>129</v>
      </c>
      <c r="AU569" s="156" t="s">
        <v>87</v>
      </c>
      <c r="AY569" s="18" t="s">
        <v>126</v>
      </c>
      <c r="BE569" s="157">
        <f>IF(N569="základní",J569,0)</f>
        <v>0</v>
      </c>
      <c r="BF569" s="157">
        <f>IF(N569="snížená",J569,0)</f>
        <v>0</v>
      </c>
      <c r="BG569" s="157">
        <f>IF(N569="zákl. přenesená",J569,0)</f>
        <v>0</v>
      </c>
      <c r="BH569" s="157">
        <f>IF(N569="sníž. přenesená",J569,0)</f>
        <v>0</v>
      </c>
      <c r="BI569" s="157">
        <f>IF(N569="nulová",J569,0)</f>
        <v>0</v>
      </c>
      <c r="BJ569" s="18" t="s">
        <v>85</v>
      </c>
      <c r="BK569" s="157">
        <f>ROUND(I569*H569,2)</f>
        <v>0</v>
      </c>
      <c r="BL569" s="18" t="s">
        <v>284</v>
      </c>
      <c r="BM569" s="156" t="s">
        <v>1012</v>
      </c>
    </row>
    <row r="570" spans="1:65" s="12" customFormat="1" ht="22.9" customHeight="1">
      <c r="B570" s="131"/>
      <c r="D570" s="132" t="s">
        <v>76</v>
      </c>
      <c r="E570" s="142" t="s">
        <v>1013</v>
      </c>
      <c r="F570" s="142" t="s">
        <v>1014</v>
      </c>
      <c r="I570" s="134"/>
      <c r="J570" s="143">
        <f>BK570</f>
        <v>0</v>
      </c>
      <c r="L570" s="131"/>
      <c r="M570" s="136"/>
      <c r="N570" s="137"/>
      <c r="O570" s="137"/>
      <c r="P570" s="138">
        <f>P571</f>
        <v>0</v>
      </c>
      <c r="Q570" s="137"/>
      <c r="R570" s="138">
        <f>R571</f>
        <v>0</v>
      </c>
      <c r="S570" s="137"/>
      <c r="T570" s="139">
        <f>T571</f>
        <v>0</v>
      </c>
      <c r="AR570" s="132" t="s">
        <v>87</v>
      </c>
      <c r="AT570" s="140" t="s">
        <v>76</v>
      </c>
      <c r="AU570" s="140" t="s">
        <v>85</v>
      </c>
      <c r="AY570" s="132" t="s">
        <v>126</v>
      </c>
      <c r="BK570" s="141">
        <f>BK571</f>
        <v>0</v>
      </c>
    </row>
    <row r="571" spans="1:65" s="2" customFormat="1" ht="24.2" customHeight="1">
      <c r="A571" s="33"/>
      <c r="B571" s="144"/>
      <c r="C571" s="145" t="s">
        <v>1015</v>
      </c>
      <c r="D571" s="145" t="s">
        <v>129</v>
      </c>
      <c r="E571" s="146" t="s">
        <v>1016</v>
      </c>
      <c r="F571" s="147" t="s">
        <v>1017</v>
      </c>
      <c r="G571" s="148" t="s">
        <v>132</v>
      </c>
      <c r="H571" s="149">
        <v>1</v>
      </c>
      <c r="I571" s="150"/>
      <c r="J571" s="151">
        <f>ROUND(I571*H571,2)</f>
        <v>0</v>
      </c>
      <c r="K571" s="147" t="s">
        <v>1</v>
      </c>
      <c r="L571" s="34"/>
      <c r="M571" s="152" t="s">
        <v>1</v>
      </c>
      <c r="N571" s="153" t="s">
        <v>42</v>
      </c>
      <c r="O571" s="59"/>
      <c r="P571" s="154">
        <f>O571*H571</f>
        <v>0</v>
      </c>
      <c r="Q571" s="154">
        <v>0</v>
      </c>
      <c r="R571" s="154">
        <f>Q571*H571</f>
        <v>0</v>
      </c>
      <c r="S571" s="154">
        <v>0</v>
      </c>
      <c r="T571" s="155">
        <f>S571*H571</f>
        <v>0</v>
      </c>
      <c r="U571" s="33"/>
      <c r="V571" s="33"/>
      <c r="W571" s="33"/>
      <c r="X571" s="33"/>
      <c r="Y571" s="33"/>
      <c r="Z571" s="33"/>
      <c r="AA571" s="33"/>
      <c r="AB571" s="33"/>
      <c r="AC571" s="33"/>
      <c r="AD571" s="33"/>
      <c r="AE571" s="33"/>
      <c r="AR571" s="156" t="s">
        <v>284</v>
      </c>
      <c r="AT571" s="156" t="s">
        <v>129</v>
      </c>
      <c r="AU571" s="156" t="s">
        <v>87</v>
      </c>
      <c r="AY571" s="18" t="s">
        <v>126</v>
      </c>
      <c r="BE571" s="157">
        <f>IF(N571="základní",J571,0)</f>
        <v>0</v>
      </c>
      <c r="BF571" s="157">
        <f>IF(N571="snížená",J571,0)</f>
        <v>0</v>
      </c>
      <c r="BG571" s="157">
        <f>IF(N571="zákl. přenesená",J571,0)</f>
        <v>0</v>
      </c>
      <c r="BH571" s="157">
        <f>IF(N571="sníž. přenesená",J571,0)</f>
        <v>0</v>
      </c>
      <c r="BI571" s="157">
        <f>IF(N571="nulová",J571,0)</f>
        <v>0</v>
      </c>
      <c r="BJ571" s="18" t="s">
        <v>85</v>
      </c>
      <c r="BK571" s="157">
        <f>ROUND(I571*H571,2)</f>
        <v>0</v>
      </c>
      <c r="BL571" s="18" t="s">
        <v>284</v>
      </c>
      <c r="BM571" s="156" t="s">
        <v>1018</v>
      </c>
    </row>
    <row r="572" spans="1:65" s="12" customFormat="1" ht="22.9" customHeight="1">
      <c r="B572" s="131"/>
      <c r="D572" s="132" t="s">
        <v>76</v>
      </c>
      <c r="E572" s="142" t="s">
        <v>1019</v>
      </c>
      <c r="F572" s="142" t="s">
        <v>1020</v>
      </c>
      <c r="I572" s="134"/>
      <c r="J572" s="143">
        <f>BK572</f>
        <v>0</v>
      </c>
      <c r="L572" s="131"/>
      <c r="M572" s="136"/>
      <c r="N572" s="137"/>
      <c r="O572" s="137"/>
      <c r="P572" s="138">
        <f>P573</f>
        <v>0</v>
      </c>
      <c r="Q572" s="137"/>
      <c r="R572" s="138">
        <f>R573</f>
        <v>0</v>
      </c>
      <c r="S572" s="137"/>
      <c r="T572" s="139">
        <f>T573</f>
        <v>0</v>
      </c>
      <c r="AR572" s="132" t="s">
        <v>87</v>
      </c>
      <c r="AT572" s="140" t="s">
        <v>76</v>
      </c>
      <c r="AU572" s="140" t="s">
        <v>85</v>
      </c>
      <c r="AY572" s="132" t="s">
        <v>126</v>
      </c>
      <c r="BK572" s="141">
        <f>BK573</f>
        <v>0</v>
      </c>
    </row>
    <row r="573" spans="1:65" s="2" customFormat="1" ht="16.5" customHeight="1">
      <c r="A573" s="33"/>
      <c r="B573" s="144"/>
      <c r="C573" s="145" t="s">
        <v>1021</v>
      </c>
      <c r="D573" s="145" t="s">
        <v>129</v>
      </c>
      <c r="E573" s="146" t="s">
        <v>1022</v>
      </c>
      <c r="F573" s="147" t="s">
        <v>1023</v>
      </c>
      <c r="G573" s="148" t="s">
        <v>132</v>
      </c>
      <c r="H573" s="149">
        <v>1</v>
      </c>
      <c r="I573" s="150"/>
      <c r="J573" s="151">
        <f>ROUND(I573*H573,2)</f>
        <v>0</v>
      </c>
      <c r="K573" s="147" t="s">
        <v>1</v>
      </c>
      <c r="L573" s="34"/>
      <c r="M573" s="152" t="s">
        <v>1</v>
      </c>
      <c r="N573" s="153" t="s">
        <v>42</v>
      </c>
      <c r="O573" s="59"/>
      <c r="P573" s="154">
        <f>O573*H573</f>
        <v>0</v>
      </c>
      <c r="Q573" s="154">
        <v>0</v>
      </c>
      <c r="R573" s="154">
        <f>Q573*H573</f>
        <v>0</v>
      </c>
      <c r="S573" s="154">
        <v>0</v>
      </c>
      <c r="T573" s="155">
        <f>S573*H573</f>
        <v>0</v>
      </c>
      <c r="U573" s="33"/>
      <c r="V573" s="33"/>
      <c r="W573" s="33"/>
      <c r="X573" s="33"/>
      <c r="Y573" s="33"/>
      <c r="Z573" s="33"/>
      <c r="AA573" s="33"/>
      <c r="AB573" s="33"/>
      <c r="AC573" s="33"/>
      <c r="AD573" s="33"/>
      <c r="AE573" s="33"/>
      <c r="AR573" s="156" t="s">
        <v>284</v>
      </c>
      <c r="AT573" s="156" t="s">
        <v>129</v>
      </c>
      <c r="AU573" s="156" t="s">
        <v>87</v>
      </c>
      <c r="AY573" s="18" t="s">
        <v>126</v>
      </c>
      <c r="BE573" s="157">
        <f>IF(N573="základní",J573,0)</f>
        <v>0</v>
      </c>
      <c r="BF573" s="157">
        <f>IF(N573="snížená",J573,0)</f>
        <v>0</v>
      </c>
      <c r="BG573" s="157">
        <f>IF(N573="zákl. přenesená",J573,0)</f>
        <v>0</v>
      </c>
      <c r="BH573" s="157">
        <f>IF(N573="sníž. přenesená",J573,0)</f>
        <v>0</v>
      </c>
      <c r="BI573" s="157">
        <f>IF(N573="nulová",J573,0)</f>
        <v>0</v>
      </c>
      <c r="BJ573" s="18" t="s">
        <v>85</v>
      </c>
      <c r="BK573" s="157">
        <f>ROUND(I573*H573,2)</f>
        <v>0</v>
      </c>
      <c r="BL573" s="18" t="s">
        <v>284</v>
      </c>
      <c r="BM573" s="156" t="s">
        <v>1024</v>
      </c>
    </row>
    <row r="574" spans="1:65" s="12" customFormat="1" ht="22.9" customHeight="1">
      <c r="B574" s="131"/>
      <c r="D574" s="132" t="s">
        <v>76</v>
      </c>
      <c r="E574" s="142" t="s">
        <v>1025</v>
      </c>
      <c r="F574" s="142" t="s">
        <v>1026</v>
      </c>
      <c r="I574" s="134"/>
      <c r="J574" s="143">
        <f>BK574</f>
        <v>0</v>
      </c>
      <c r="L574" s="131"/>
      <c r="M574" s="136"/>
      <c r="N574" s="137"/>
      <c r="O574" s="137"/>
      <c r="P574" s="138">
        <f>P575</f>
        <v>0</v>
      </c>
      <c r="Q574" s="137"/>
      <c r="R574" s="138">
        <f>R575</f>
        <v>0</v>
      </c>
      <c r="S574" s="137"/>
      <c r="T574" s="139">
        <f>T575</f>
        <v>0</v>
      </c>
      <c r="AR574" s="132" t="s">
        <v>87</v>
      </c>
      <c r="AT574" s="140" t="s">
        <v>76</v>
      </c>
      <c r="AU574" s="140" t="s">
        <v>85</v>
      </c>
      <c r="AY574" s="132" t="s">
        <v>126</v>
      </c>
      <c r="BK574" s="141">
        <f>BK575</f>
        <v>0</v>
      </c>
    </row>
    <row r="575" spans="1:65" s="2" customFormat="1" ht="24.2" customHeight="1">
      <c r="A575" s="33"/>
      <c r="B575" s="144"/>
      <c r="C575" s="145" t="s">
        <v>1027</v>
      </c>
      <c r="D575" s="145" t="s">
        <v>129</v>
      </c>
      <c r="E575" s="146" t="s">
        <v>1028</v>
      </c>
      <c r="F575" s="147" t="s">
        <v>1029</v>
      </c>
      <c r="G575" s="148" t="s">
        <v>132</v>
      </c>
      <c r="H575" s="149">
        <v>1</v>
      </c>
      <c r="I575" s="150"/>
      <c r="J575" s="151">
        <f>ROUND(I575*H575,2)</f>
        <v>0</v>
      </c>
      <c r="K575" s="147" t="s">
        <v>1</v>
      </c>
      <c r="L575" s="34"/>
      <c r="M575" s="152" t="s">
        <v>1</v>
      </c>
      <c r="N575" s="153" t="s">
        <v>42</v>
      </c>
      <c r="O575" s="59"/>
      <c r="P575" s="154">
        <f>O575*H575</f>
        <v>0</v>
      </c>
      <c r="Q575" s="154">
        <v>0</v>
      </c>
      <c r="R575" s="154">
        <f>Q575*H575</f>
        <v>0</v>
      </c>
      <c r="S575" s="154">
        <v>0</v>
      </c>
      <c r="T575" s="155">
        <f>S575*H575</f>
        <v>0</v>
      </c>
      <c r="U575" s="33"/>
      <c r="V575" s="33"/>
      <c r="W575" s="33"/>
      <c r="X575" s="33"/>
      <c r="Y575" s="33"/>
      <c r="Z575" s="33"/>
      <c r="AA575" s="33"/>
      <c r="AB575" s="33"/>
      <c r="AC575" s="33"/>
      <c r="AD575" s="33"/>
      <c r="AE575" s="33"/>
      <c r="AR575" s="156" t="s">
        <v>284</v>
      </c>
      <c r="AT575" s="156" t="s">
        <v>129</v>
      </c>
      <c r="AU575" s="156" t="s">
        <v>87</v>
      </c>
      <c r="AY575" s="18" t="s">
        <v>126</v>
      </c>
      <c r="BE575" s="157">
        <f>IF(N575="základní",J575,0)</f>
        <v>0</v>
      </c>
      <c r="BF575" s="157">
        <f>IF(N575="snížená",J575,0)</f>
        <v>0</v>
      </c>
      <c r="BG575" s="157">
        <f>IF(N575="zákl. přenesená",J575,0)</f>
        <v>0</v>
      </c>
      <c r="BH575" s="157">
        <f>IF(N575="sníž. přenesená",J575,0)</f>
        <v>0</v>
      </c>
      <c r="BI575" s="157">
        <f>IF(N575="nulová",J575,0)</f>
        <v>0</v>
      </c>
      <c r="BJ575" s="18" t="s">
        <v>85</v>
      </c>
      <c r="BK575" s="157">
        <f>ROUND(I575*H575,2)</f>
        <v>0</v>
      </c>
      <c r="BL575" s="18" t="s">
        <v>284</v>
      </c>
      <c r="BM575" s="156" t="s">
        <v>1030</v>
      </c>
    </row>
    <row r="576" spans="1:65" s="12" customFormat="1" ht="22.9" customHeight="1">
      <c r="B576" s="131"/>
      <c r="D576" s="132" t="s">
        <v>76</v>
      </c>
      <c r="E576" s="142" t="s">
        <v>1031</v>
      </c>
      <c r="F576" s="142" t="s">
        <v>1032</v>
      </c>
      <c r="I576" s="134"/>
      <c r="J576" s="143">
        <f>BK576</f>
        <v>0</v>
      </c>
      <c r="L576" s="131"/>
      <c r="M576" s="136"/>
      <c r="N576" s="137"/>
      <c r="O576" s="137"/>
      <c r="P576" s="138">
        <f>P577</f>
        <v>0</v>
      </c>
      <c r="Q576" s="137"/>
      <c r="R576" s="138">
        <f>R577</f>
        <v>0</v>
      </c>
      <c r="S576" s="137"/>
      <c r="T576" s="139">
        <f>T577</f>
        <v>0</v>
      </c>
      <c r="AR576" s="132" t="s">
        <v>87</v>
      </c>
      <c r="AT576" s="140" t="s">
        <v>76</v>
      </c>
      <c r="AU576" s="140" t="s">
        <v>85</v>
      </c>
      <c r="AY576" s="132" t="s">
        <v>126</v>
      </c>
      <c r="BK576" s="141">
        <f>BK577</f>
        <v>0</v>
      </c>
    </row>
    <row r="577" spans="1:65" s="2" customFormat="1" ht="24.2" customHeight="1">
      <c r="A577" s="33"/>
      <c r="B577" s="144"/>
      <c r="C577" s="145" t="s">
        <v>1033</v>
      </c>
      <c r="D577" s="145" t="s">
        <v>129</v>
      </c>
      <c r="E577" s="146" t="s">
        <v>1034</v>
      </c>
      <c r="F577" s="147" t="s">
        <v>1035</v>
      </c>
      <c r="G577" s="148" t="s">
        <v>132</v>
      </c>
      <c r="H577" s="149">
        <v>1</v>
      </c>
      <c r="I577" s="150"/>
      <c r="J577" s="151">
        <f>ROUND(I577*H577,2)</f>
        <v>0</v>
      </c>
      <c r="K577" s="147" t="s">
        <v>1</v>
      </c>
      <c r="L577" s="34"/>
      <c r="M577" s="152" t="s">
        <v>1</v>
      </c>
      <c r="N577" s="153" t="s">
        <v>42</v>
      </c>
      <c r="O577" s="59"/>
      <c r="P577" s="154">
        <f>O577*H577</f>
        <v>0</v>
      </c>
      <c r="Q577" s="154">
        <v>0</v>
      </c>
      <c r="R577" s="154">
        <f>Q577*H577</f>
        <v>0</v>
      </c>
      <c r="S577" s="154">
        <v>0</v>
      </c>
      <c r="T577" s="155">
        <f>S577*H577</f>
        <v>0</v>
      </c>
      <c r="U577" s="33"/>
      <c r="V577" s="33"/>
      <c r="W577" s="33"/>
      <c r="X577" s="33"/>
      <c r="Y577" s="33"/>
      <c r="Z577" s="33"/>
      <c r="AA577" s="33"/>
      <c r="AB577" s="33"/>
      <c r="AC577" s="33"/>
      <c r="AD577" s="33"/>
      <c r="AE577" s="33"/>
      <c r="AR577" s="156" t="s">
        <v>284</v>
      </c>
      <c r="AT577" s="156" t="s">
        <v>129</v>
      </c>
      <c r="AU577" s="156" t="s">
        <v>87</v>
      </c>
      <c r="AY577" s="18" t="s">
        <v>126</v>
      </c>
      <c r="BE577" s="157">
        <f>IF(N577="základní",J577,0)</f>
        <v>0</v>
      </c>
      <c r="BF577" s="157">
        <f>IF(N577="snížená",J577,0)</f>
        <v>0</v>
      </c>
      <c r="BG577" s="157">
        <f>IF(N577="zákl. přenesená",J577,0)</f>
        <v>0</v>
      </c>
      <c r="BH577" s="157">
        <f>IF(N577="sníž. přenesená",J577,0)</f>
        <v>0</v>
      </c>
      <c r="BI577" s="157">
        <f>IF(N577="nulová",J577,0)</f>
        <v>0</v>
      </c>
      <c r="BJ577" s="18" t="s">
        <v>85</v>
      </c>
      <c r="BK577" s="157">
        <f>ROUND(I577*H577,2)</f>
        <v>0</v>
      </c>
      <c r="BL577" s="18" t="s">
        <v>284</v>
      </c>
      <c r="BM577" s="156" t="s">
        <v>1036</v>
      </c>
    </row>
    <row r="578" spans="1:65" s="12" customFormat="1" ht="22.9" customHeight="1">
      <c r="B578" s="131"/>
      <c r="D578" s="132" t="s">
        <v>76</v>
      </c>
      <c r="E578" s="142" t="s">
        <v>1037</v>
      </c>
      <c r="F578" s="142" t="s">
        <v>1038</v>
      </c>
      <c r="I578" s="134"/>
      <c r="J578" s="143">
        <f>BK578</f>
        <v>0</v>
      </c>
      <c r="L578" s="131"/>
      <c r="M578" s="136"/>
      <c r="N578" s="137"/>
      <c r="O578" s="137"/>
      <c r="P578" s="138">
        <f>P579</f>
        <v>0</v>
      </c>
      <c r="Q578" s="137"/>
      <c r="R578" s="138">
        <f>R579</f>
        <v>0</v>
      </c>
      <c r="S578" s="137"/>
      <c r="T578" s="139">
        <f>T579</f>
        <v>0</v>
      </c>
      <c r="AR578" s="132" t="s">
        <v>87</v>
      </c>
      <c r="AT578" s="140" t="s">
        <v>76</v>
      </c>
      <c r="AU578" s="140" t="s">
        <v>85</v>
      </c>
      <c r="AY578" s="132" t="s">
        <v>126</v>
      </c>
      <c r="BK578" s="141">
        <f>BK579</f>
        <v>0</v>
      </c>
    </row>
    <row r="579" spans="1:65" s="2" customFormat="1" ht="21.75" customHeight="1">
      <c r="A579" s="33"/>
      <c r="B579" s="144"/>
      <c r="C579" s="145" t="s">
        <v>1039</v>
      </c>
      <c r="D579" s="145" t="s">
        <v>129</v>
      </c>
      <c r="E579" s="146" t="s">
        <v>1040</v>
      </c>
      <c r="F579" s="147" t="s">
        <v>1041</v>
      </c>
      <c r="G579" s="148" t="s">
        <v>132</v>
      </c>
      <c r="H579" s="149">
        <v>1</v>
      </c>
      <c r="I579" s="150"/>
      <c r="J579" s="151">
        <f>ROUND(I579*H579,2)</f>
        <v>0</v>
      </c>
      <c r="K579" s="147" t="s">
        <v>1</v>
      </c>
      <c r="L579" s="34"/>
      <c r="M579" s="152" t="s">
        <v>1</v>
      </c>
      <c r="N579" s="153" t="s">
        <v>42</v>
      </c>
      <c r="O579" s="59"/>
      <c r="P579" s="154">
        <f>O579*H579</f>
        <v>0</v>
      </c>
      <c r="Q579" s="154">
        <v>0</v>
      </c>
      <c r="R579" s="154">
        <f>Q579*H579</f>
        <v>0</v>
      </c>
      <c r="S579" s="154">
        <v>0</v>
      </c>
      <c r="T579" s="155">
        <f>S579*H579</f>
        <v>0</v>
      </c>
      <c r="U579" s="33"/>
      <c r="V579" s="33"/>
      <c r="W579" s="33"/>
      <c r="X579" s="33"/>
      <c r="Y579" s="33"/>
      <c r="Z579" s="33"/>
      <c r="AA579" s="33"/>
      <c r="AB579" s="33"/>
      <c r="AC579" s="33"/>
      <c r="AD579" s="33"/>
      <c r="AE579" s="33"/>
      <c r="AR579" s="156" t="s">
        <v>284</v>
      </c>
      <c r="AT579" s="156" t="s">
        <v>129</v>
      </c>
      <c r="AU579" s="156" t="s">
        <v>87</v>
      </c>
      <c r="AY579" s="18" t="s">
        <v>126</v>
      </c>
      <c r="BE579" s="157">
        <f>IF(N579="základní",J579,0)</f>
        <v>0</v>
      </c>
      <c r="BF579" s="157">
        <f>IF(N579="snížená",J579,0)</f>
        <v>0</v>
      </c>
      <c r="BG579" s="157">
        <f>IF(N579="zákl. přenesená",J579,0)</f>
        <v>0</v>
      </c>
      <c r="BH579" s="157">
        <f>IF(N579="sníž. přenesená",J579,0)</f>
        <v>0</v>
      </c>
      <c r="BI579" s="157">
        <f>IF(N579="nulová",J579,0)</f>
        <v>0</v>
      </c>
      <c r="BJ579" s="18" t="s">
        <v>85</v>
      </c>
      <c r="BK579" s="157">
        <f>ROUND(I579*H579,2)</f>
        <v>0</v>
      </c>
      <c r="BL579" s="18" t="s">
        <v>284</v>
      </c>
      <c r="BM579" s="156" t="s">
        <v>1042</v>
      </c>
    </row>
    <row r="580" spans="1:65" s="12" customFormat="1" ht="22.9" customHeight="1">
      <c r="B580" s="131"/>
      <c r="D580" s="132" t="s">
        <v>76</v>
      </c>
      <c r="E580" s="142" t="s">
        <v>1043</v>
      </c>
      <c r="F580" s="142" t="s">
        <v>1044</v>
      </c>
      <c r="I580" s="134"/>
      <c r="J580" s="143">
        <f>BK580</f>
        <v>0</v>
      </c>
      <c r="L580" s="131"/>
      <c r="M580" s="136"/>
      <c r="N580" s="137"/>
      <c r="O580" s="137"/>
      <c r="P580" s="138">
        <f>SUM(P581:P595)</f>
        <v>0</v>
      </c>
      <c r="Q580" s="137"/>
      <c r="R580" s="138">
        <f>SUM(R581:R595)</f>
        <v>0.73145799999999994</v>
      </c>
      <c r="S580" s="137"/>
      <c r="T580" s="139">
        <f>SUM(T581:T595)</f>
        <v>0</v>
      </c>
      <c r="AR580" s="132" t="s">
        <v>87</v>
      </c>
      <c r="AT580" s="140" t="s">
        <v>76</v>
      </c>
      <c r="AU580" s="140" t="s">
        <v>85</v>
      </c>
      <c r="AY580" s="132" t="s">
        <v>126</v>
      </c>
      <c r="BK580" s="141">
        <f>SUM(BK581:BK595)</f>
        <v>0</v>
      </c>
    </row>
    <row r="581" spans="1:65" s="2" customFormat="1" ht="24.2" customHeight="1">
      <c r="A581" s="33"/>
      <c r="B581" s="144"/>
      <c r="C581" s="145" t="s">
        <v>1045</v>
      </c>
      <c r="D581" s="145" t="s">
        <v>129</v>
      </c>
      <c r="E581" s="146" t="s">
        <v>1046</v>
      </c>
      <c r="F581" s="147" t="s">
        <v>1047</v>
      </c>
      <c r="G581" s="148" t="s">
        <v>234</v>
      </c>
      <c r="H581" s="149">
        <v>15.295</v>
      </c>
      <c r="I581" s="150"/>
      <c r="J581" s="151">
        <f>ROUND(I581*H581,2)</f>
        <v>0</v>
      </c>
      <c r="K581" s="147" t="s">
        <v>1</v>
      </c>
      <c r="L581" s="34"/>
      <c r="M581" s="152" t="s">
        <v>1</v>
      </c>
      <c r="N581" s="153" t="s">
        <v>42</v>
      </c>
      <c r="O581" s="59"/>
      <c r="P581" s="154">
        <f>O581*H581</f>
        <v>0</v>
      </c>
      <c r="Q581" s="154">
        <v>0</v>
      </c>
      <c r="R581" s="154">
        <f>Q581*H581</f>
        <v>0</v>
      </c>
      <c r="S581" s="154">
        <v>0</v>
      </c>
      <c r="T581" s="155">
        <f>S581*H581</f>
        <v>0</v>
      </c>
      <c r="U581" s="33"/>
      <c r="V581" s="33"/>
      <c r="W581" s="33"/>
      <c r="X581" s="33"/>
      <c r="Y581" s="33"/>
      <c r="Z581" s="33"/>
      <c r="AA581" s="33"/>
      <c r="AB581" s="33"/>
      <c r="AC581" s="33"/>
      <c r="AD581" s="33"/>
      <c r="AE581" s="33"/>
      <c r="AR581" s="156" t="s">
        <v>284</v>
      </c>
      <c r="AT581" s="156" t="s">
        <v>129</v>
      </c>
      <c r="AU581" s="156" t="s">
        <v>87</v>
      </c>
      <c r="AY581" s="18" t="s">
        <v>126</v>
      </c>
      <c r="BE581" s="157">
        <f>IF(N581="základní",J581,0)</f>
        <v>0</v>
      </c>
      <c r="BF581" s="157">
        <f>IF(N581="snížená",J581,0)</f>
        <v>0</v>
      </c>
      <c r="BG581" s="157">
        <f>IF(N581="zákl. přenesená",J581,0)</f>
        <v>0</v>
      </c>
      <c r="BH581" s="157">
        <f>IF(N581="sníž. přenesená",J581,0)</f>
        <v>0</v>
      </c>
      <c r="BI581" s="157">
        <f>IF(N581="nulová",J581,0)</f>
        <v>0</v>
      </c>
      <c r="BJ581" s="18" t="s">
        <v>85</v>
      </c>
      <c r="BK581" s="157">
        <f>ROUND(I581*H581,2)</f>
        <v>0</v>
      </c>
      <c r="BL581" s="18" t="s">
        <v>284</v>
      </c>
      <c r="BM581" s="156" t="s">
        <v>1048</v>
      </c>
    </row>
    <row r="582" spans="1:65" s="13" customFormat="1">
      <c r="B582" s="167"/>
      <c r="D582" s="158" t="s">
        <v>208</v>
      </c>
      <c r="E582" s="168" t="s">
        <v>1</v>
      </c>
      <c r="F582" s="169" t="s">
        <v>1049</v>
      </c>
      <c r="H582" s="170">
        <v>15.295</v>
      </c>
      <c r="I582" s="171"/>
      <c r="L582" s="167"/>
      <c r="M582" s="172"/>
      <c r="N582" s="173"/>
      <c r="O582" s="173"/>
      <c r="P582" s="173"/>
      <c r="Q582" s="173"/>
      <c r="R582" s="173"/>
      <c r="S582" s="173"/>
      <c r="T582" s="174"/>
      <c r="AT582" s="168" t="s">
        <v>208</v>
      </c>
      <c r="AU582" s="168" t="s">
        <v>87</v>
      </c>
      <c r="AV582" s="13" t="s">
        <v>87</v>
      </c>
      <c r="AW582" s="13" t="s">
        <v>32</v>
      </c>
      <c r="AX582" s="13" t="s">
        <v>85</v>
      </c>
      <c r="AY582" s="168" t="s">
        <v>126</v>
      </c>
    </row>
    <row r="583" spans="1:65" s="2" customFormat="1" ht="16.5" customHeight="1">
      <c r="A583" s="33"/>
      <c r="B583" s="144"/>
      <c r="C583" s="198" t="s">
        <v>1050</v>
      </c>
      <c r="D583" s="198" t="s">
        <v>405</v>
      </c>
      <c r="E583" s="199" t="s">
        <v>1051</v>
      </c>
      <c r="F583" s="200" t="s">
        <v>1052</v>
      </c>
      <c r="G583" s="201" t="s">
        <v>206</v>
      </c>
      <c r="H583" s="202">
        <v>1.0089999999999999</v>
      </c>
      <c r="I583" s="203"/>
      <c r="J583" s="204">
        <f>ROUND(I583*H583,2)</f>
        <v>0</v>
      </c>
      <c r="K583" s="200" t="s">
        <v>1</v>
      </c>
      <c r="L583" s="205"/>
      <c r="M583" s="206" t="s">
        <v>1</v>
      </c>
      <c r="N583" s="207" t="s">
        <v>42</v>
      </c>
      <c r="O583" s="59"/>
      <c r="P583" s="154">
        <f>O583*H583</f>
        <v>0</v>
      </c>
      <c r="Q583" s="154">
        <v>0.55000000000000004</v>
      </c>
      <c r="R583" s="154">
        <f>Q583*H583</f>
        <v>0.55494999999999994</v>
      </c>
      <c r="S583" s="154">
        <v>0</v>
      </c>
      <c r="T583" s="155">
        <f>S583*H583</f>
        <v>0</v>
      </c>
      <c r="U583" s="33"/>
      <c r="V583" s="33"/>
      <c r="W583" s="33"/>
      <c r="X583" s="33"/>
      <c r="Y583" s="33"/>
      <c r="Z583" s="33"/>
      <c r="AA583" s="33"/>
      <c r="AB583" s="33"/>
      <c r="AC583" s="33"/>
      <c r="AD583" s="33"/>
      <c r="AE583" s="33"/>
      <c r="AR583" s="156" t="s">
        <v>390</v>
      </c>
      <c r="AT583" s="156" t="s">
        <v>405</v>
      </c>
      <c r="AU583" s="156" t="s">
        <v>87</v>
      </c>
      <c r="AY583" s="18" t="s">
        <v>126</v>
      </c>
      <c r="BE583" s="157">
        <f>IF(N583="základní",J583,0)</f>
        <v>0</v>
      </c>
      <c r="BF583" s="157">
        <f>IF(N583="snížená",J583,0)</f>
        <v>0</v>
      </c>
      <c r="BG583" s="157">
        <f>IF(N583="zákl. přenesená",J583,0)</f>
        <v>0</v>
      </c>
      <c r="BH583" s="157">
        <f>IF(N583="sníž. přenesená",J583,0)</f>
        <v>0</v>
      </c>
      <c r="BI583" s="157">
        <f>IF(N583="nulová",J583,0)</f>
        <v>0</v>
      </c>
      <c r="BJ583" s="18" t="s">
        <v>85</v>
      </c>
      <c r="BK583" s="157">
        <f>ROUND(I583*H583,2)</f>
        <v>0</v>
      </c>
      <c r="BL583" s="18" t="s">
        <v>284</v>
      </c>
      <c r="BM583" s="156" t="s">
        <v>1053</v>
      </c>
    </row>
    <row r="584" spans="1:65" s="13" customFormat="1">
      <c r="B584" s="167"/>
      <c r="D584" s="158" t="s">
        <v>208</v>
      </c>
      <c r="E584" s="168" t="s">
        <v>1</v>
      </c>
      <c r="F584" s="169" t="s">
        <v>1054</v>
      </c>
      <c r="H584" s="170">
        <v>1.0089999999999999</v>
      </c>
      <c r="I584" s="171"/>
      <c r="L584" s="167"/>
      <c r="M584" s="172"/>
      <c r="N584" s="173"/>
      <c r="O584" s="173"/>
      <c r="P584" s="173"/>
      <c r="Q584" s="173"/>
      <c r="R584" s="173"/>
      <c r="S584" s="173"/>
      <c r="T584" s="174"/>
      <c r="AT584" s="168" t="s">
        <v>208</v>
      </c>
      <c r="AU584" s="168" t="s">
        <v>87</v>
      </c>
      <c r="AV584" s="13" t="s">
        <v>87</v>
      </c>
      <c r="AW584" s="13" t="s">
        <v>32</v>
      </c>
      <c r="AX584" s="13" t="s">
        <v>85</v>
      </c>
      <c r="AY584" s="168" t="s">
        <v>126</v>
      </c>
    </row>
    <row r="585" spans="1:65" s="2" customFormat="1" ht="21.75" customHeight="1">
      <c r="A585" s="33"/>
      <c r="B585" s="144"/>
      <c r="C585" s="145" t="s">
        <v>1055</v>
      </c>
      <c r="D585" s="145" t="s">
        <v>129</v>
      </c>
      <c r="E585" s="146" t="s">
        <v>1056</v>
      </c>
      <c r="F585" s="147" t="s">
        <v>1057</v>
      </c>
      <c r="G585" s="148" t="s">
        <v>234</v>
      </c>
      <c r="H585" s="149">
        <v>7.9359999999999999</v>
      </c>
      <c r="I585" s="150"/>
      <c r="J585" s="151">
        <f>ROUND(I585*H585,2)</f>
        <v>0</v>
      </c>
      <c r="K585" s="147" t="s">
        <v>1</v>
      </c>
      <c r="L585" s="34"/>
      <c r="M585" s="152" t="s">
        <v>1</v>
      </c>
      <c r="N585" s="153" t="s">
        <v>42</v>
      </c>
      <c r="O585" s="59"/>
      <c r="P585" s="154">
        <f>O585*H585</f>
        <v>0</v>
      </c>
      <c r="Q585" s="154">
        <v>0</v>
      </c>
      <c r="R585" s="154">
        <f>Q585*H585</f>
        <v>0</v>
      </c>
      <c r="S585" s="154">
        <v>0</v>
      </c>
      <c r="T585" s="155">
        <f>S585*H585</f>
        <v>0</v>
      </c>
      <c r="U585" s="33"/>
      <c r="V585" s="33"/>
      <c r="W585" s="33"/>
      <c r="X585" s="33"/>
      <c r="Y585" s="33"/>
      <c r="Z585" s="33"/>
      <c r="AA585" s="33"/>
      <c r="AB585" s="33"/>
      <c r="AC585" s="33"/>
      <c r="AD585" s="33"/>
      <c r="AE585" s="33"/>
      <c r="AR585" s="156" t="s">
        <v>284</v>
      </c>
      <c r="AT585" s="156" t="s">
        <v>129</v>
      </c>
      <c r="AU585" s="156" t="s">
        <v>87</v>
      </c>
      <c r="AY585" s="18" t="s">
        <v>126</v>
      </c>
      <c r="BE585" s="157">
        <f>IF(N585="základní",J585,0)</f>
        <v>0</v>
      </c>
      <c r="BF585" s="157">
        <f>IF(N585="snížená",J585,0)</f>
        <v>0</v>
      </c>
      <c r="BG585" s="157">
        <f>IF(N585="zákl. přenesená",J585,0)</f>
        <v>0</v>
      </c>
      <c r="BH585" s="157">
        <f>IF(N585="sníž. přenesená",J585,0)</f>
        <v>0</v>
      </c>
      <c r="BI585" s="157">
        <f>IF(N585="nulová",J585,0)</f>
        <v>0</v>
      </c>
      <c r="BJ585" s="18" t="s">
        <v>85</v>
      </c>
      <c r="BK585" s="157">
        <f>ROUND(I585*H585,2)</f>
        <v>0</v>
      </c>
      <c r="BL585" s="18" t="s">
        <v>284</v>
      </c>
      <c r="BM585" s="156" t="s">
        <v>1058</v>
      </c>
    </row>
    <row r="586" spans="1:65" s="13" customFormat="1">
      <c r="B586" s="167"/>
      <c r="D586" s="158" t="s">
        <v>208</v>
      </c>
      <c r="E586" s="168" t="s">
        <v>1</v>
      </c>
      <c r="F586" s="169" t="s">
        <v>1059</v>
      </c>
      <c r="H586" s="170">
        <v>2.6560000000000001</v>
      </c>
      <c r="I586" s="171"/>
      <c r="L586" s="167"/>
      <c r="M586" s="172"/>
      <c r="N586" s="173"/>
      <c r="O586" s="173"/>
      <c r="P586" s="173"/>
      <c r="Q586" s="173"/>
      <c r="R586" s="173"/>
      <c r="S586" s="173"/>
      <c r="T586" s="174"/>
      <c r="AT586" s="168" t="s">
        <v>208</v>
      </c>
      <c r="AU586" s="168" t="s">
        <v>87</v>
      </c>
      <c r="AV586" s="13" t="s">
        <v>87</v>
      </c>
      <c r="AW586" s="13" t="s">
        <v>32</v>
      </c>
      <c r="AX586" s="13" t="s">
        <v>77</v>
      </c>
      <c r="AY586" s="168" t="s">
        <v>126</v>
      </c>
    </row>
    <row r="587" spans="1:65" s="13" customFormat="1">
      <c r="B587" s="167"/>
      <c r="D587" s="158" t="s">
        <v>208</v>
      </c>
      <c r="E587" s="168" t="s">
        <v>1</v>
      </c>
      <c r="F587" s="169" t="s">
        <v>1060</v>
      </c>
      <c r="H587" s="170">
        <v>5.28</v>
      </c>
      <c r="I587" s="171"/>
      <c r="L587" s="167"/>
      <c r="M587" s="172"/>
      <c r="N587" s="173"/>
      <c r="O587" s="173"/>
      <c r="P587" s="173"/>
      <c r="Q587" s="173"/>
      <c r="R587" s="173"/>
      <c r="S587" s="173"/>
      <c r="T587" s="174"/>
      <c r="AT587" s="168" t="s">
        <v>208</v>
      </c>
      <c r="AU587" s="168" t="s">
        <v>87</v>
      </c>
      <c r="AV587" s="13" t="s">
        <v>87</v>
      </c>
      <c r="AW587" s="13" t="s">
        <v>32</v>
      </c>
      <c r="AX587" s="13" t="s">
        <v>77</v>
      </c>
      <c r="AY587" s="168" t="s">
        <v>126</v>
      </c>
    </row>
    <row r="588" spans="1:65" s="15" customFormat="1">
      <c r="B588" s="182"/>
      <c r="D588" s="158" t="s">
        <v>208</v>
      </c>
      <c r="E588" s="183" t="s">
        <v>1</v>
      </c>
      <c r="F588" s="184" t="s">
        <v>221</v>
      </c>
      <c r="H588" s="185">
        <v>7.9359999999999999</v>
      </c>
      <c r="I588" s="186"/>
      <c r="L588" s="182"/>
      <c r="M588" s="187"/>
      <c r="N588" s="188"/>
      <c r="O588" s="188"/>
      <c r="P588" s="188"/>
      <c r="Q588" s="188"/>
      <c r="R588" s="188"/>
      <c r="S588" s="188"/>
      <c r="T588" s="189"/>
      <c r="AT588" s="183" t="s">
        <v>208</v>
      </c>
      <c r="AU588" s="183" t="s">
        <v>87</v>
      </c>
      <c r="AV588" s="15" t="s">
        <v>146</v>
      </c>
      <c r="AW588" s="15" t="s">
        <v>32</v>
      </c>
      <c r="AX588" s="15" t="s">
        <v>85</v>
      </c>
      <c r="AY588" s="183" t="s">
        <v>126</v>
      </c>
    </row>
    <row r="589" spans="1:65" s="2" customFormat="1" ht="16.5" customHeight="1">
      <c r="A589" s="33"/>
      <c r="B589" s="144"/>
      <c r="C589" s="198" t="s">
        <v>1061</v>
      </c>
      <c r="D589" s="198" t="s">
        <v>405</v>
      </c>
      <c r="E589" s="199" t="s">
        <v>1062</v>
      </c>
      <c r="F589" s="200" t="s">
        <v>1063</v>
      </c>
      <c r="G589" s="201" t="s">
        <v>206</v>
      </c>
      <c r="H589" s="202">
        <v>0.29099999999999998</v>
      </c>
      <c r="I589" s="203"/>
      <c r="J589" s="204">
        <f>ROUND(I589*H589,2)</f>
        <v>0</v>
      </c>
      <c r="K589" s="200" t="s">
        <v>1</v>
      </c>
      <c r="L589" s="205"/>
      <c r="M589" s="206" t="s">
        <v>1</v>
      </c>
      <c r="N589" s="207" t="s">
        <v>42</v>
      </c>
      <c r="O589" s="59"/>
      <c r="P589" s="154">
        <f>O589*H589</f>
        <v>0</v>
      </c>
      <c r="Q589" s="154">
        <v>0.55000000000000004</v>
      </c>
      <c r="R589" s="154">
        <f>Q589*H589</f>
        <v>0.16005</v>
      </c>
      <c r="S589" s="154">
        <v>0</v>
      </c>
      <c r="T589" s="155">
        <f>S589*H589</f>
        <v>0</v>
      </c>
      <c r="U589" s="33"/>
      <c r="V589" s="33"/>
      <c r="W589" s="33"/>
      <c r="X589" s="33"/>
      <c r="Y589" s="33"/>
      <c r="Z589" s="33"/>
      <c r="AA589" s="33"/>
      <c r="AB589" s="33"/>
      <c r="AC589" s="33"/>
      <c r="AD589" s="33"/>
      <c r="AE589" s="33"/>
      <c r="AR589" s="156" t="s">
        <v>390</v>
      </c>
      <c r="AT589" s="156" t="s">
        <v>405</v>
      </c>
      <c r="AU589" s="156" t="s">
        <v>87</v>
      </c>
      <c r="AY589" s="18" t="s">
        <v>126</v>
      </c>
      <c r="BE589" s="157">
        <f>IF(N589="základní",J589,0)</f>
        <v>0</v>
      </c>
      <c r="BF589" s="157">
        <f>IF(N589="snížená",J589,0)</f>
        <v>0</v>
      </c>
      <c r="BG589" s="157">
        <f>IF(N589="zákl. přenesená",J589,0)</f>
        <v>0</v>
      </c>
      <c r="BH589" s="157">
        <f>IF(N589="sníž. přenesená",J589,0)</f>
        <v>0</v>
      </c>
      <c r="BI589" s="157">
        <f>IF(N589="nulová",J589,0)</f>
        <v>0</v>
      </c>
      <c r="BJ589" s="18" t="s">
        <v>85</v>
      </c>
      <c r="BK589" s="157">
        <f>ROUND(I589*H589,2)</f>
        <v>0</v>
      </c>
      <c r="BL589" s="18" t="s">
        <v>284</v>
      </c>
      <c r="BM589" s="156" t="s">
        <v>1064</v>
      </c>
    </row>
    <row r="590" spans="1:65" s="13" customFormat="1">
      <c r="B590" s="167"/>
      <c r="D590" s="158" t="s">
        <v>208</v>
      </c>
      <c r="E590" s="168" t="s">
        <v>1</v>
      </c>
      <c r="F590" s="169" t="s">
        <v>1065</v>
      </c>
      <c r="H590" s="170">
        <v>0.14599999999999999</v>
      </c>
      <c r="I590" s="171"/>
      <c r="L590" s="167"/>
      <c r="M590" s="172"/>
      <c r="N590" s="173"/>
      <c r="O590" s="173"/>
      <c r="P590" s="173"/>
      <c r="Q590" s="173"/>
      <c r="R590" s="173"/>
      <c r="S590" s="173"/>
      <c r="T590" s="174"/>
      <c r="AT590" s="168" t="s">
        <v>208</v>
      </c>
      <c r="AU590" s="168" t="s">
        <v>87</v>
      </c>
      <c r="AV590" s="13" t="s">
        <v>87</v>
      </c>
      <c r="AW590" s="13" t="s">
        <v>32</v>
      </c>
      <c r="AX590" s="13" t="s">
        <v>77</v>
      </c>
      <c r="AY590" s="168" t="s">
        <v>126</v>
      </c>
    </row>
    <row r="591" spans="1:65" s="13" customFormat="1">
      <c r="B591" s="167"/>
      <c r="D591" s="158" t="s">
        <v>208</v>
      </c>
      <c r="E591" s="168" t="s">
        <v>1</v>
      </c>
      <c r="F591" s="169" t="s">
        <v>1066</v>
      </c>
      <c r="H591" s="170">
        <v>0.14499999999999999</v>
      </c>
      <c r="I591" s="171"/>
      <c r="L591" s="167"/>
      <c r="M591" s="172"/>
      <c r="N591" s="173"/>
      <c r="O591" s="173"/>
      <c r="P591" s="173"/>
      <c r="Q591" s="173"/>
      <c r="R591" s="173"/>
      <c r="S591" s="173"/>
      <c r="T591" s="174"/>
      <c r="AT591" s="168" t="s">
        <v>208</v>
      </c>
      <c r="AU591" s="168" t="s">
        <v>87</v>
      </c>
      <c r="AV591" s="13" t="s">
        <v>87</v>
      </c>
      <c r="AW591" s="13" t="s">
        <v>32</v>
      </c>
      <c r="AX591" s="13" t="s">
        <v>77</v>
      </c>
      <c r="AY591" s="168" t="s">
        <v>126</v>
      </c>
    </row>
    <row r="592" spans="1:65" s="15" customFormat="1">
      <c r="B592" s="182"/>
      <c r="D592" s="158" t="s">
        <v>208</v>
      </c>
      <c r="E592" s="183" t="s">
        <v>1</v>
      </c>
      <c r="F592" s="184" t="s">
        <v>221</v>
      </c>
      <c r="H592" s="185">
        <v>0.29099999999999998</v>
      </c>
      <c r="I592" s="186"/>
      <c r="L592" s="182"/>
      <c r="M592" s="187"/>
      <c r="N592" s="188"/>
      <c r="O592" s="188"/>
      <c r="P592" s="188"/>
      <c r="Q592" s="188"/>
      <c r="R592" s="188"/>
      <c r="S592" s="188"/>
      <c r="T592" s="189"/>
      <c r="AT592" s="183" t="s">
        <v>208</v>
      </c>
      <c r="AU592" s="183" t="s">
        <v>87</v>
      </c>
      <c r="AV592" s="15" t="s">
        <v>146</v>
      </c>
      <c r="AW592" s="15" t="s">
        <v>32</v>
      </c>
      <c r="AX592" s="15" t="s">
        <v>85</v>
      </c>
      <c r="AY592" s="183" t="s">
        <v>126</v>
      </c>
    </row>
    <row r="593" spans="1:65" s="2" customFormat="1" ht="24.2" customHeight="1">
      <c r="A593" s="33"/>
      <c r="B593" s="144"/>
      <c r="C593" s="145" t="s">
        <v>1067</v>
      </c>
      <c r="D593" s="145" t="s">
        <v>129</v>
      </c>
      <c r="E593" s="146" t="s">
        <v>1068</v>
      </c>
      <c r="F593" s="147" t="s">
        <v>1069</v>
      </c>
      <c r="G593" s="148" t="s">
        <v>206</v>
      </c>
      <c r="H593" s="149">
        <v>1.3</v>
      </c>
      <c r="I593" s="150"/>
      <c r="J593" s="151">
        <f>ROUND(I593*H593,2)</f>
        <v>0</v>
      </c>
      <c r="K593" s="147" t="s">
        <v>133</v>
      </c>
      <c r="L593" s="34"/>
      <c r="M593" s="152" t="s">
        <v>1</v>
      </c>
      <c r="N593" s="153" t="s">
        <v>42</v>
      </c>
      <c r="O593" s="59"/>
      <c r="P593" s="154">
        <f>O593*H593</f>
        <v>0</v>
      </c>
      <c r="Q593" s="154">
        <v>1.2659999999999999E-2</v>
      </c>
      <c r="R593" s="154">
        <f>Q593*H593</f>
        <v>1.6458E-2</v>
      </c>
      <c r="S593" s="154">
        <v>0</v>
      </c>
      <c r="T593" s="155">
        <f>S593*H593</f>
        <v>0</v>
      </c>
      <c r="U593" s="33"/>
      <c r="V593" s="33"/>
      <c r="W593" s="33"/>
      <c r="X593" s="33"/>
      <c r="Y593" s="33"/>
      <c r="Z593" s="33"/>
      <c r="AA593" s="33"/>
      <c r="AB593" s="33"/>
      <c r="AC593" s="33"/>
      <c r="AD593" s="33"/>
      <c r="AE593" s="33"/>
      <c r="AR593" s="156" t="s">
        <v>284</v>
      </c>
      <c r="AT593" s="156" t="s">
        <v>129</v>
      </c>
      <c r="AU593" s="156" t="s">
        <v>87</v>
      </c>
      <c r="AY593" s="18" t="s">
        <v>126</v>
      </c>
      <c r="BE593" s="157">
        <f>IF(N593="základní",J593,0)</f>
        <v>0</v>
      </c>
      <c r="BF593" s="157">
        <f>IF(N593="snížená",J593,0)</f>
        <v>0</v>
      </c>
      <c r="BG593" s="157">
        <f>IF(N593="zákl. přenesená",J593,0)</f>
        <v>0</v>
      </c>
      <c r="BH593" s="157">
        <f>IF(N593="sníž. přenesená",J593,0)</f>
        <v>0</v>
      </c>
      <c r="BI593" s="157">
        <f>IF(N593="nulová",J593,0)</f>
        <v>0</v>
      </c>
      <c r="BJ593" s="18" t="s">
        <v>85</v>
      </c>
      <c r="BK593" s="157">
        <f>ROUND(I593*H593,2)</f>
        <v>0</v>
      </c>
      <c r="BL593" s="18" t="s">
        <v>284</v>
      </c>
      <c r="BM593" s="156" t="s">
        <v>1070</v>
      </c>
    </row>
    <row r="594" spans="1:65" s="13" customFormat="1">
      <c r="B594" s="167"/>
      <c r="D594" s="158" t="s">
        <v>208</v>
      </c>
      <c r="E594" s="168" t="s">
        <v>1</v>
      </c>
      <c r="F594" s="169" t="s">
        <v>1071</v>
      </c>
      <c r="H594" s="170">
        <v>1.3</v>
      </c>
      <c r="I594" s="171"/>
      <c r="L594" s="167"/>
      <c r="M594" s="172"/>
      <c r="N594" s="173"/>
      <c r="O594" s="173"/>
      <c r="P594" s="173"/>
      <c r="Q594" s="173"/>
      <c r="R594" s="173"/>
      <c r="S594" s="173"/>
      <c r="T594" s="174"/>
      <c r="AT594" s="168" t="s">
        <v>208</v>
      </c>
      <c r="AU594" s="168" t="s">
        <v>87</v>
      </c>
      <c r="AV594" s="13" t="s">
        <v>87</v>
      </c>
      <c r="AW594" s="13" t="s">
        <v>32</v>
      </c>
      <c r="AX594" s="13" t="s">
        <v>85</v>
      </c>
      <c r="AY594" s="168" t="s">
        <v>126</v>
      </c>
    </row>
    <row r="595" spans="1:65" s="2" customFormat="1" ht="24.2" customHeight="1">
      <c r="A595" s="33"/>
      <c r="B595" s="144"/>
      <c r="C595" s="145" t="s">
        <v>1072</v>
      </c>
      <c r="D595" s="145" t="s">
        <v>129</v>
      </c>
      <c r="E595" s="146" t="s">
        <v>1073</v>
      </c>
      <c r="F595" s="147" t="s">
        <v>1074</v>
      </c>
      <c r="G595" s="148" t="s">
        <v>277</v>
      </c>
      <c r="H595" s="149">
        <v>0.73099999999999998</v>
      </c>
      <c r="I595" s="150"/>
      <c r="J595" s="151">
        <f>ROUND(I595*H595,2)</f>
        <v>0</v>
      </c>
      <c r="K595" s="147" t="s">
        <v>133</v>
      </c>
      <c r="L595" s="34"/>
      <c r="M595" s="152" t="s">
        <v>1</v>
      </c>
      <c r="N595" s="153" t="s">
        <v>42</v>
      </c>
      <c r="O595" s="59"/>
      <c r="P595" s="154">
        <f>O595*H595</f>
        <v>0</v>
      </c>
      <c r="Q595" s="154">
        <v>0</v>
      </c>
      <c r="R595" s="154">
        <f>Q595*H595</f>
        <v>0</v>
      </c>
      <c r="S595" s="154">
        <v>0</v>
      </c>
      <c r="T595" s="155">
        <f>S595*H595</f>
        <v>0</v>
      </c>
      <c r="U595" s="33"/>
      <c r="V595" s="33"/>
      <c r="W595" s="33"/>
      <c r="X595" s="33"/>
      <c r="Y595" s="33"/>
      <c r="Z595" s="33"/>
      <c r="AA595" s="33"/>
      <c r="AB595" s="33"/>
      <c r="AC595" s="33"/>
      <c r="AD595" s="33"/>
      <c r="AE595" s="33"/>
      <c r="AR595" s="156" t="s">
        <v>284</v>
      </c>
      <c r="AT595" s="156" t="s">
        <v>129</v>
      </c>
      <c r="AU595" s="156" t="s">
        <v>87</v>
      </c>
      <c r="AY595" s="18" t="s">
        <v>126</v>
      </c>
      <c r="BE595" s="157">
        <f>IF(N595="základní",J595,0)</f>
        <v>0</v>
      </c>
      <c r="BF595" s="157">
        <f>IF(N595="snížená",J595,0)</f>
        <v>0</v>
      </c>
      <c r="BG595" s="157">
        <f>IF(N595="zákl. přenesená",J595,0)</f>
        <v>0</v>
      </c>
      <c r="BH595" s="157">
        <f>IF(N595="sníž. přenesená",J595,0)</f>
        <v>0</v>
      </c>
      <c r="BI595" s="157">
        <f>IF(N595="nulová",J595,0)</f>
        <v>0</v>
      </c>
      <c r="BJ595" s="18" t="s">
        <v>85</v>
      </c>
      <c r="BK595" s="157">
        <f>ROUND(I595*H595,2)</f>
        <v>0</v>
      </c>
      <c r="BL595" s="18" t="s">
        <v>284</v>
      </c>
      <c r="BM595" s="156" t="s">
        <v>1075</v>
      </c>
    </row>
    <row r="596" spans="1:65" s="12" customFormat="1" ht="22.9" customHeight="1">
      <c r="B596" s="131"/>
      <c r="D596" s="132" t="s">
        <v>76</v>
      </c>
      <c r="E596" s="142" t="s">
        <v>1076</v>
      </c>
      <c r="F596" s="142" t="s">
        <v>1077</v>
      </c>
      <c r="I596" s="134"/>
      <c r="J596" s="143">
        <f>BK596</f>
        <v>0</v>
      </c>
      <c r="L596" s="131"/>
      <c r="M596" s="136"/>
      <c r="N596" s="137"/>
      <c r="O596" s="137"/>
      <c r="P596" s="138">
        <f>SUM(P597:P628)</f>
        <v>0</v>
      </c>
      <c r="Q596" s="137"/>
      <c r="R596" s="138">
        <f>SUM(R597:R628)</f>
        <v>4.3667995000000008</v>
      </c>
      <c r="S596" s="137"/>
      <c r="T596" s="139">
        <f>SUM(T597:T628)</f>
        <v>0</v>
      </c>
      <c r="AR596" s="132" t="s">
        <v>87</v>
      </c>
      <c r="AT596" s="140" t="s">
        <v>76</v>
      </c>
      <c r="AU596" s="140" t="s">
        <v>85</v>
      </c>
      <c r="AY596" s="132" t="s">
        <v>126</v>
      </c>
      <c r="BK596" s="141">
        <f>SUM(BK597:BK628)</f>
        <v>0</v>
      </c>
    </row>
    <row r="597" spans="1:65" s="2" customFormat="1" ht="33" customHeight="1">
      <c r="A597" s="33"/>
      <c r="B597" s="144"/>
      <c r="C597" s="145" t="s">
        <v>1078</v>
      </c>
      <c r="D597" s="145" t="s">
        <v>129</v>
      </c>
      <c r="E597" s="146" t="s">
        <v>1079</v>
      </c>
      <c r="F597" s="147" t="s">
        <v>1080</v>
      </c>
      <c r="G597" s="148" t="s">
        <v>234</v>
      </c>
      <c r="H597" s="149">
        <v>14.815</v>
      </c>
      <c r="I597" s="150"/>
      <c r="J597" s="151">
        <f>ROUND(I597*H597,2)</f>
        <v>0</v>
      </c>
      <c r="K597" s="147" t="s">
        <v>133</v>
      </c>
      <c r="L597" s="34"/>
      <c r="M597" s="152" t="s">
        <v>1</v>
      </c>
      <c r="N597" s="153" t="s">
        <v>42</v>
      </c>
      <c r="O597" s="59"/>
      <c r="P597" s="154">
        <f>O597*H597</f>
        <v>0</v>
      </c>
      <c r="Q597" s="154">
        <v>2.2419999999999999E-2</v>
      </c>
      <c r="R597" s="154">
        <f>Q597*H597</f>
        <v>0.33215229999999996</v>
      </c>
      <c r="S597" s="154">
        <v>0</v>
      </c>
      <c r="T597" s="155">
        <f>S597*H597</f>
        <v>0</v>
      </c>
      <c r="U597" s="33"/>
      <c r="V597" s="33"/>
      <c r="W597" s="33"/>
      <c r="X597" s="33"/>
      <c r="Y597" s="33"/>
      <c r="Z597" s="33"/>
      <c r="AA597" s="33"/>
      <c r="AB597" s="33"/>
      <c r="AC597" s="33"/>
      <c r="AD597" s="33"/>
      <c r="AE597" s="33"/>
      <c r="AR597" s="156" t="s">
        <v>284</v>
      </c>
      <c r="AT597" s="156" t="s">
        <v>129</v>
      </c>
      <c r="AU597" s="156" t="s">
        <v>87</v>
      </c>
      <c r="AY597" s="18" t="s">
        <v>126</v>
      </c>
      <c r="BE597" s="157">
        <f>IF(N597="základní",J597,0)</f>
        <v>0</v>
      </c>
      <c r="BF597" s="157">
        <f>IF(N597="snížená",J597,0)</f>
        <v>0</v>
      </c>
      <c r="BG597" s="157">
        <f>IF(N597="zákl. přenesená",J597,0)</f>
        <v>0</v>
      </c>
      <c r="BH597" s="157">
        <f>IF(N597="sníž. přenesená",J597,0)</f>
        <v>0</v>
      </c>
      <c r="BI597" s="157">
        <f>IF(N597="nulová",J597,0)</f>
        <v>0</v>
      </c>
      <c r="BJ597" s="18" t="s">
        <v>85</v>
      </c>
      <c r="BK597" s="157">
        <f>ROUND(I597*H597,2)</f>
        <v>0</v>
      </c>
      <c r="BL597" s="18" t="s">
        <v>284</v>
      </c>
      <c r="BM597" s="156" t="s">
        <v>1081</v>
      </c>
    </row>
    <row r="598" spans="1:65" s="13" customFormat="1">
      <c r="B598" s="167"/>
      <c r="D598" s="158" t="s">
        <v>208</v>
      </c>
      <c r="E598" s="168" t="s">
        <v>1</v>
      </c>
      <c r="F598" s="169" t="s">
        <v>1082</v>
      </c>
      <c r="H598" s="170">
        <v>4.5</v>
      </c>
      <c r="I598" s="171"/>
      <c r="L598" s="167"/>
      <c r="M598" s="172"/>
      <c r="N598" s="173"/>
      <c r="O598" s="173"/>
      <c r="P598" s="173"/>
      <c r="Q598" s="173"/>
      <c r="R598" s="173"/>
      <c r="S598" s="173"/>
      <c r="T598" s="174"/>
      <c r="AT598" s="168" t="s">
        <v>208</v>
      </c>
      <c r="AU598" s="168" t="s">
        <v>87</v>
      </c>
      <c r="AV598" s="13" t="s">
        <v>87</v>
      </c>
      <c r="AW598" s="13" t="s">
        <v>32</v>
      </c>
      <c r="AX598" s="13" t="s">
        <v>77</v>
      </c>
      <c r="AY598" s="168" t="s">
        <v>126</v>
      </c>
    </row>
    <row r="599" spans="1:65" s="13" customFormat="1">
      <c r="B599" s="167"/>
      <c r="D599" s="158" t="s">
        <v>208</v>
      </c>
      <c r="E599" s="168" t="s">
        <v>1</v>
      </c>
      <c r="F599" s="169" t="s">
        <v>1083</v>
      </c>
      <c r="H599" s="170">
        <v>2.1179999999999999</v>
      </c>
      <c r="I599" s="171"/>
      <c r="L599" s="167"/>
      <c r="M599" s="172"/>
      <c r="N599" s="173"/>
      <c r="O599" s="173"/>
      <c r="P599" s="173"/>
      <c r="Q599" s="173"/>
      <c r="R599" s="173"/>
      <c r="S599" s="173"/>
      <c r="T599" s="174"/>
      <c r="AT599" s="168" t="s">
        <v>208</v>
      </c>
      <c r="AU599" s="168" t="s">
        <v>87</v>
      </c>
      <c r="AV599" s="13" t="s">
        <v>87</v>
      </c>
      <c r="AW599" s="13" t="s">
        <v>32</v>
      </c>
      <c r="AX599" s="13" t="s">
        <v>77</v>
      </c>
      <c r="AY599" s="168" t="s">
        <v>126</v>
      </c>
    </row>
    <row r="600" spans="1:65" s="13" customFormat="1">
      <c r="B600" s="167"/>
      <c r="D600" s="158" t="s">
        <v>208</v>
      </c>
      <c r="E600" s="168" t="s">
        <v>1</v>
      </c>
      <c r="F600" s="169" t="s">
        <v>1084</v>
      </c>
      <c r="H600" s="170">
        <v>2.153</v>
      </c>
      <c r="I600" s="171"/>
      <c r="L600" s="167"/>
      <c r="M600" s="172"/>
      <c r="N600" s="173"/>
      <c r="O600" s="173"/>
      <c r="P600" s="173"/>
      <c r="Q600" s="173"/>
      <c r="R600" s="173"/>
      <c r="S600" s="173"/>
      <c r="T600" s="174"/>
      <c r="AT600" s="168" t="s">
        <v>208</v>
      </c>
      <c r="AU600" s="168" t="s">
        <v>87</v>
      </c>
      <c r="AV600" s="13" t="s">
        <v>87</v>
      </c>
      <c r="AW600" s="13" t="s">
        <v>32</v>
      </c>
      <c r="AX600" s="13" t="s">
        <v>77</v>
      </c>
      <c r="AY600" s="168" t="s">
        <v>126</v>
      </c>
    </row>
    <row r="601" spans="1:65" s="13" customFormat="1">
      <c r="B601" s="167"/>
      <c r="D601" s="158" t="s">
        <v>208</v>
      </c>
      <c r="E601" s="168" t="s">
        <v>1</v>
      </c>
      <c r="F601" s="169" t="s">
        <v>1085</v>
      </c>
      <c r="H601" s="170">
        <v>3.238</v>
      </c>
      <c r="I601" s="171"/>
      <c r="L601" s="167"/>
      <c r="M601" s="172"/>
      <c r="N601" s="173"/>
      <c r="O601" s="173"/>
      <c r="P601" s="173"/>
      <c r="Q601" s="173"/>
      <c r="R601" s="173"/>
      <c r="S601" s="173"/>
      <c r="T601" s="174"/>
      <c r="AT601" s="168" t="s">
        <v>208</v>
      </c>
      <c r="AU601" s="168" t="s">
        <v>87</v>
      </c>
      <c r="AV601" s="13" t="s">
        <v>87</v>
      </c>
      <c r="AW601" s="13" t="s">
        <v>32</v>
      </c>
      <c r="AX601" s="13" t="s">
        <v>77</v>
      </c>
      <c r="AY601" s="168" t="s">
        <v>126</v>
      </c>
    </row>
    <row r="602" spans="1:65" s="13" customFormat="1">
      <c r="B602" s="167"/>
      <c r="D602" s="158" t="s">
        <v>208</v>
      </c>
      <c r="E602" s="168" t="s">
        <v>1</v>
      </c>
      <c r="F602" s="169" t="s">
        <v>1086</v>
      </c>
      <c r="H602" s="170">
        <v>2.806</v>
      </c>
      <c r="I602" s="171"/>
      <c r="L602" s="167"/>
      <c r="M602" s="172"/>
      <c r="N602" s="173"/>
      <c r="O602" s="173"/>
      <c r="P602" s="173"/>
      <c r="Q602" s="173"/>
      <c r="R602" s="173"/>
      <c r="S602" s="173"/>
      <c r="T602" s="174"/>
      <c r="AT602" s="168" t="s">
        <v>208</v>
      </c>
      <c r="AU602" s="168" t="s">
        <v>87</v>
      </c>
      <c r="AV602" s="13" t="s">
        <v>87</v>
      </c>
      <c r="AW602" s="13" t="s">
        <v>32</v>
      </c>
      <c r="AX602" s="13" t="s">
        <v>77</v>
      </c>
      <c r="AY602" s="168" t="s">
        <v>126</v>
      </c>
    </row>
    <row r="603" spans="1:65" s="15" customFormat="1">
      <c r="B603" s="182"/>
      <c r="D603" s="158" t="s">
        <v>208</v>
      </c>
      <c r="E603" s="183" t="s">
        <v>1</v>
      </c>
      <c r="F603" s="184" t="s">
        <v>221</v>
      </c>
      <c r="H603" s="185">
        <v>14.815000000000001</v>
      </c>
      <c r="I603" s="186"/>
      <c r="L603" s="182"/>
      <c r="M603" s="187"/>
      <c r="N603" s="188"/>
      <c r="O603" s="188"/>
      <c r="P603" s="188"/>
      <c r="Q603" s="188"/>
      <c r="R603" s="188"/>
      <c r="S603" s="188"/>
      <c r="T603" s="189"/>
      <c r="AT603" s="183" t="s">
        <v>208</v>
      </c>
      <c r="AU603" s="183" t="s">
        <v>87</v>
      </c>
      <c r="AV603" s="15" t="s">
        <v>146</v>
      </c>
      <c r="AW603" s="15" t="s">
        <v>32</v>
      </c>
      <c r="AX603" s="15" t="s">
        <v>85</v>
      </c>
      <c r="AY603" s="183" t="s">
        <v>126</v>
      </c>
    </row>
    <row r="604" spans="1:65" s="2" customFormat="1" ht="24.2" customHeight="1">
      <c r="A604" s="33"/>
      <c r="B604" s="144"/>
      <c r="C604" s="145" t="s">
        <v>1087</v>
      </c>
      <c r="D604" s="145" t="s">
        <v>129</v>
      </c>
      <c r="E604" s="146" t="s">
        <v>1088</v>
      </c>
      <c r="F604" s="147" t="s">
        <v>1089</v>
      </c>
      <c r="G604" s="148" t="s">
        <v>234</v>
      </c>
      <c r="H604" s="149">
        <v>4.383</v>
      </c>
      <c r="I604" s="150"/>
      <c r="J604" s="151">
        <f>ROUND(I604*H604,2)</f>
        <v>0</v>
      </c>
      <c r="K604" s="147" t="s">
        <v>133</v>
      </c>
      <c r="L604" s="34"/>
      <c r="M604" s="152" t="s">
        <v>1</v>
      </c>
      <c r="N604" s="153" t="s">
        <v>42</v>
      </c>
      <c r="O604" s="59"/>
      <c r="P604" s="154">
        <f>O604*H604</f>
        <v>0</v>
      </c>
      <c r="Q604" s="154">
        <v>1.7100000000000001E-2</v>
      </c>
      <c r="R604" s="154">
        <f>Q604*H604</f>
        <v>7.4949299999999996E-2</v>
      </c>
      <c r="S604" s="154">
        <v>0</v>
      </c>
      <c r="T604" s="155">
        <f>S604*H604</f>
        <v>0</v>
      </c>
      <c r="U604" s="33"/>
      <c r="V604" s="33"/>
      <c r="W604" s="33"/>
      <c r="X604" s="33"/>
      <c r="Y604" s="33"/>
      <c r="Z604" s="33"/>
      <c r="AA604" s="33"/>
      <c r="AB604" s="33"/>
      <c r="AC604" s="33"/>
      <c r="AD604" s="33"/>
      <c r="AE604" s="33"/>
      <c r="AR604" s="156" t="s">
        <v>284</v>
      </c>
      <c r="AT604" s="156" t="s">
        <v>129</v>
      </c>
      <c r="AU604" s="156" t="s">
        <v>87</v>
      </c>
      <c r="AY604" s="18" t="s">
        <v>126</v>
      </c>
      <c r="BE604" s="157">
        <f>IF(N604="základní",J604,0)</f>
        <v>0</v>
      </c>
      <c r="BF604" s="157">
        <f>IF(N604="snížená",J604,0)</f>
        <v>0</v>
      </c>
      <c r="BG604" s="157">
        <f>IF(N604="zákl. přenesená",J604,0)</f>
        <v>0</v>
      </c>
      <c r="BH604" s="157">
        <f>IF(N604="sníž. přenesená",J604,0)</f>
        <v>0</v>
      </c>
      <c r="BI604" s="157">
        <f>IF(N604="nulová",J604,0)</f>
        <v>0</v>
      </c>
      <c r="BJ604" s="18" t="s">
        <v>85</v>
      </c>
      <c r="BK604" s="157">
        <f>ROUND(I604*H604,2)</f>
        <v>0</v>
      </c>
      <c r="BL604" s="18" t="s">
        <v>284</v>
      </c>
      <c r="BM604" s="156" t="s">
        <v>1090</v>
      </c>
    </row>
    <row r="605" spans="1:65" s="13" customFormat="1">
      <c r="B605" s="167"/>
      <c r="D605" s="158" t="s">
        <v>208</v>
      </c>
      <c r="E605" s="168" t="s">
        <v>1</v>
      </c>
      <c r="F605" s="169" t="s">
        <v>1091</v>
      </c>
      <c r="H605" s="170">
        <v>2.427</v>
      </c>
      <c r="I605" s="171"/>
      <c r="L605" s="167"/>
      <c r="M605" s="172"/>
      <c r="N605" s="173"/>
      <c r="O605" s="173"/>
      <c r="P605" s="173"/>
      <c r="Q605" s="173"/>
      <c r="R605" s="173"/>
      <c r="S605" s="173"/>
      <c r="T605" s="174"/>
      <c r="AT605" s="168" t="s">
        <v>208</v>
      </c>
      <c r="AU605" s="168" t="s">
        <v>87</v>
      </c>
      <c r="AV605" s="13" t="s">
        <v>87</v>
      </c>
      <c r="AW605" s="13" t="s">
        <v>32</v>
      </c>
      <c r="AX605" s="13" t="s">
        <v>77</v>
      </c>
      <c r="AY605" s="168" t="s">
        <v>126</v>
      </c>
    </row>
    <row r="606" spans="1:65" s="13" customFormat="1">
      <c r="B606" s="167"/>
      <c r="D606" s="158" t="s">
        <v>208</v>
      </c>
      <c r="E606" s="168" t="s">
        <v>1</v>
      </c>
      <c r="F606" s="169" t="s">
        <v>1092</v>
      </c>
      <c r="H606" s="170">
        <v>1.956</v>
      </c>
      <c r="I606" s="171"/>
      <c r="L606" s="167"/>
      <c r="M606" s="172"/>
      <c r="N606" s="173"/>
      <c r="O606" s="173"/>
      <c r="P606" s="173"/>
      <c r="Q606" s="173"/>
      <c r="R606" s="173"/>
      <c r="S606" s="173"/>
      <c r="T606" s="174"/>
      <c r="AT606" s="168" t="s">
        <v>208</v>
      </c>
      <c r="AU606" s="168" t="s">
        <v>87</v>
      </c>
      <c r="AV606" s="13" t="s">
        <v>87</v>
      </c>
      <c r="AW606" s="13" t="s">
        <v>32</v>
      </c>
      <c r="AX606" s="13" t="s">
        <v>77</v>
      </c>
      <c r="AY606" s="168" t="s">
        <v>126</v>
      </c>
    </row>
    <row r="607" spans="1:65" s="15" customFormat="1">
      <c r="B607" s="182"/>
      <c r="D607" s="158" t="s">
        <v>208</v>
      </c>
      <c r="E607" s="183" t="s">
        <v>1</v>
      </c>
      <c r="F607" s="184" t="s">
        <v>221</v>
      </c>
      <c r="H607" s="185">
        <v>4.383</v>
      </c>
      <c r="I607" s="186"/>
      <c r="L607" s="182"/>
      <c r="M607" s="187"/>
      <c r="N607" s="188"/>
      <c r="O607" s="188"/>
      <c r="P607" s="188"/>
      <c r="Q607" s="188"/>
      <c r="R607" s="188"/>
      <c r="S607" s="188"/>
      <c r="T607" s="189"/>
      <c r="AT607" s="183" t="s">
        <v>208</v>
      </c>
      <c r="AU607" s="183" t="s">
        <v>87</v>
      </c>
      <c r="AV607" s="15" t="s">
        <v>146</v>
      </c>
      <c r="AW607" s="15" t="s">
        <v>32</v>
      </c>
      <c r="AX607" s="15" t="s">
        <v>85</v>
      </c>
      <c r="AY607" s="183" t="s">
        <v>126</v>
      </c>
    </row>
    <row r="608" spans="1:65" s="2" customFormat="1" ht="33" customHeight="1">
      <c r="A608" s="33"/>
      <c r="B608" s="144"/>
      <c r="C608" s="145" t="s">
        <v>1093</v>
      </c>
      <c r="D608" s="145" t="s">
        <v>129</v>
      </c>
      <c r="E608" s="146" t="s">
        <v>1094</v>
      </c>
      <c r="F608" s="147" t="s">
        <v>1095</v>
      </c>
      <c r="G608" s="148" t="s">
        <v>212</v>
      </c>
      <c r="H608" s="149">
        <v>2</v>
      </c>
      <c r="I608" s="150"/>
      <c r="J608" s="151">
        <f>ROUND(I608*H608,2)</f>
        <v>0</v>
      </c>
      <c r="K608" s="147" t="s">
        <v>133</v>
      </c>
      <c r="L608" s="34"/>
      <c r="M608" s="152" t="s">
        <v>1</v>
      </c>
      <c r="N608" s="153" t="s">
        <v>42</v>
      </c>
      <c r="O608" s="59"/>
      <c r="P608" s="154">
        <f>O608*H608</f>
        <v>0</v>
      </c>
      <c r="Q608" s="154">
        <v>2.5739999999999999E-2</v>
      </c>
      <c r="R608" s="154">
        <f>Q608*H608</f>
        <v>5.1479999999999998E-2</v>
      </c>
      <c r="S608" s="154">
        <v>0</v>
      </c>
      <c r="T608" s="155">
        <f>S608*H608</f>
        <v>0</v>
      </c>
      <c r="U608" s="33"/>
      <c r="V608" s="33"/>
      <c r="W608" s="33"/>
      <c r="X608" s="33"/>
      <c r="Y608" s="33"/>
      <c r="Z608" s="33"/>
      <c r="AA608" s="33"/>
      <c r="AB608" s="33"/>
      <c r="AC608" s="33"/>
      <c r="AD608" s="33"/>
      <c r="AE608" s="33"/>
      <c r="AR608" s="156" t="s">
        <v>284</v>
      </c>
      <c r="AT608" s="156" t="s">
        <v>129</v>
      </c>
      <c r="AU608" s="156" t="s">
        <v>87</v>
      </c>
      <c r="AY608" s="18" t="s">
        <v>126</v>
      </c>
      <c r="BE608" s="157">
        <f>IF(N608="základní",J608,0)</f>
        <v>0</v>
      </c>
      <c r="BF608" s="157">
        <f>IF(N608="snížená",J608,0)</f>
        <v>0</v>
      </c>
      <c r="BG608" s="157">
        <f>IF(N608="zákl. přenesená",J608,0)</f>
        <v>0</v>
      </c>
      <c r="BH608" s="157">
        <f>IF(N608="sníž. přenesená",J608,0)</f>
        <v>0</v>
      </c>
      <c r="BI608" s="157">
        <f>IF(N608="nulová",J608,0)</f>
        <v>0</v>
      </c>
      <c r="BJ608" s="18" t="s">
        <v>85</v>
      </c>
      <c r="BK608" s="157">
        <f>ROUND(I608*H608,2)</f>
        <v>0</v>
      </c>
      <c r="BL608" s="18" t="s">
        <v>284</v>
      </c>
      <c r="BM608" s="156" t="s">
        <v>1096</v>
      </c>
    </row>
    <row r="609" spans="1:65" s="13" customFormat="1">
      <c r="B609" s="167"/>
      <c r="D609" s="158" t="s">
        <v>208</v>
      </c>
      <c r="E609" s="168" t="s">
        <v>1</v>
      </c>
      <c r="F609" s="169" t="s">
        <v>1097</v>
      </c>
      <c r="H609" s="170">
        <v>1</v>
      </c>
      <c r="I609" s="171"/>
      <c r="L609" s="167"/>
      <c r="M609" s="172"/>
      <c r="N609" s="173"/>
      <c r="O609" s="173"/>
      <c r="P609" s="173"/>
      <c r="Q609" s="173"/>
      <c r="R609" s="173"/>
      <c r="S609" s="173"/>
      <c r="T609" s="174"/>
      <c r="AT609" s="168" t="s">
        <v>208</v>
      </c>
      <c r="AU609" s="168" t="s">
        <v>87</v>
      </c>
      <c r="AV609" s="13" t="s">
        <v>87</v>
      </c>
      <c r="AW609" s="13" t="s">
        <v>32</v>
      </c>
      <c r="AX609" s="13" t="s">
        <v>77</v>
      </c>
      <c r="AY609" s="168" t="s">
        <v>126</v>
      </c>
    </row>
    <row r="610" spans="1:65" s="13" customFormat="1">
      <c r="B610" s="167"/>
      <c r="D610" s="158" t="s">
        <v>208</v>
      </c>
      <c r="E610" s="168" t="s">
        <v>1</v>
      </c>
      <c r="F610" s="169" t="s">
        <v>1098</v>
      </c>
      <c r="H610" s="170">
        <v>1</v>
      </c>
      <c r="I610" s="171"/>
      <c r="L610" s="167"/>
      <c r="M610" s="172"/>
      <c r="N610" s="173"/>
      <c r="O610" s="173"/>
      <c r="P610" s="173"/>
      <c r="Q610" s="173"/>
      <c r="R610" s="173"/>
      <c r="S610" s="173"/>
      <c r="T610" s="174"/>
      <c r="AT610" s="168" t="s">
        <v>208</v>
      </c>
      <c r="AU610" s="168" t="s">
        <v>87</v>
      </c>
      <c r="AV610" s="13" t="s">
        <v>87</v>
      </c>
      <c r="AW610" s="13" t="s">
        <v>32</v>
      </c>
      <c r="AX610" s="13" t="s">
        <v>77</v>
      </c>
      <c r="AY610" s="168" t="s">
        <v>126</v>
      </c>
    </row>
    <row r="611" spans="1:65" s="15" customFormat="1">
      <c r="B611" s="182"/>
      <c r="D611" s="158" t="s">
        <v>208</v>
      </c>
      <c r="E611" s="183" t="s">
        <v>1</v>
      </c>
      <c r="F611" s="184" t="s">
        <v>221</v>
      </c>
      <c r="H611" s="185">
        <v>2</v>
      </c>
      <c r="I611" s="186"/>
      <c r="L611" s="182"/>
      <c r="M611" s="187"/>
      <c r="N611" s="188"/>
      <c r="O611" s="188"/>
      <c r="P611" s="188"/>
      <c r="Q611" s="188"/>
      <c r="R611" s="188"/>
      <c r="S611" s="188"/>
      <c r="T611" s="189"/>
      <c r="AT611" s="183" t="s">
        <v>208</v>
      </c>
      <c r="AU611" s="183" t="s">
        <v>87</v>
      </c>
      <c r="AV611" s="15" t="s">
        <v>146</v>
      </c>
      <c r="AW611" s="15" t="s">
        <v>32</v>
      </c>
      <c r="AX611" s="15" t="s">
        <v>85</v>
      </c>
      <c r="AY611" s="183" t="s">
        <v>126</v>
      </c>
    </row>
    <row r="612" spans="1:65" s="2" customFormat="1" ht="24.2" customHeight="1">
      <c r="A612" s="33"/>
      <c r="B612" s="144"/>
      <c r="C612" s="145" t="s">
        <v>1099</v>
      </c>
      <c r="D612" s="145" t="s">
        <v>129</v>
      </c>
      <c r="E612" s="146" t="s">
        <v>1100</v>
      </c>
      <c r="F612" s="147" t="s">
        <v>1101</v>
      </c>
      <c r="G612" s="148" t="s">
        <v>234</v>
      </c>
      <c r="H612" s="149">
        <v>13.41</v>
      </c>
      <c r="I612" s="150"/>
      <c r="J612" s="151">
        <f>ROUND(I612*H612,2)</f>
        <v>0</v>
      </c>
      <c r="K612" s="147" t="s">
        <v>133</v>
      </c>
      <c r="L612" s="34"/>
      <c r="M612" s="152" t="s">
        <v>1</v>
      </c>
      <c r="N612" s="153" t="s">
        <v>42</v>
      </c>
      <c r="O612" s="59"/>
      <c r="P612" s="154">
        <f>O612*H612</f>
        <v>0</v>
      </c>
      <c r="Q612" s="154">
        <v>1.17E-3</v>
      </c>
      <c r="R612" s="154">
        <f>Q612*H612</f>
        <v>1.5689700000000001E-2</v>
      </c>
      <c r="S612" s="154">
        <v>0</v>
      </c>
      <c r="T612" s="155">
        <f>S612*H612</f>
        <v>0</v>
      </c>
      <c r="U612" s="33"/>
      <c r="V612" s="33"/>
      <c r="W612" s="33"/>
      <c r="X612" s="33"/>
      <c r="Y612" s="33"/>
      <c r="Z612" s="33"/>
      <c r="AA612" s="33"/>
      <c r="AB612" s="33"/>
      <c r="AC612" s="33"/>
      <c r="AD612" s="33"/>
      <c r="AE612" s="33"/>
      <c r="AR612" s="156" t="s">
        <v>284</v>
      </c>
      <c r="AT612" s="156" t="s">
        <v>129</v>
      </c>
      <c r="AU612" s="156" t="s">
        <v>87</v>
      </c>
      <c r="AY612" s="18" t="s">
        <v>126</v>
      </c>
      <c r="BE612" s="157">
        <f>IF(N612="základní",J612,0)</f>
        <v>0</v>
      </c>
      <c r="BF612" s="157">
        <f>IF(N612="snížená",J612,0)</f>
        <v>0</v>
      </c>
      <c r="BG612" s="157">
        <f>IF(N612="zákl. přenesená",J612,0)</f>
        <v>0</v>
      </c>
      <c r="BH612" s="157">
        <f>IF(N612="sníž. přenesená",J612,0)</f>
        <v>0</v>
      </c>
      <c r="BI612" s="157">
        <f>IF(N612="nulová",J612,0)</f>
        <v>0</v>
      </c>
      <c r="BJ612" s="18" t="s">
        <v>85</v>
      </c>
      <c r="BK612" s="157">
        <f>ROUND(I612*H612,2)</f>
        <v>0</v>
      </c>
      <c r="BL612" s="18" t="s">
        <v>284</v>
      </c>
      <c r="BM612" s="156" t="s">
        <v>1102</v>
      </c>
    </row>
    <row r="613" spans="1:65" s="13" customFormat="1">
      <c r="B613" s="167"/>
      <c r="D613" s="158" t="s">
        <v>208</v>
      </c>
      <c r="E613" s="168" t="s">
        <v>1</v>
      </c>
      <c r="F613" s="169" t="s">
        <v>2210</v>
      </c>
      <c r="H613" s="170">
        <v>13.41</v>
      </c>
      <c r="I613" s="171"/>
      <c r="L613" s="167"/>
      <c r="M613" s="172"/>
      <c r="N613" s="173"/>
      <c r="O613" s="173"/>
      <c r="P613" s="173"/>
      <c r="Q613" s="173"/>
      <c r="R613" s="173"/>
      <c r="S613" s="173"/>
      <c r="T613" s="174"/>
      <c r="AT613" s="168" t="s">
        <v>208</v>
      </c>
      <c r="AU613" s="168" t="s">
        <v>87</v>
      </c>
      <c r="AV613" s="13" t="s">
        <v>87</v>
      </c>
      <c r="AW613" s="13" t="s">
        <v>32</v>
      </c>
      <c r="AX613" s="13" t="s">
        <v>85</v>
      </c>
      <c r="AY613" s="168" t="s">
        <v>126</v>
      </c>
    </row>
    <row r="614" spans="1:65" s="2" customFormat="1" ht="21.75" customHeight="1">
      <c r="A614" s="33"/>
      <c r="B614" s="144"/>
      <c r="C614" s="198" t="s">
        <v>1103</v>
      </c>
      <c r="D614" s="198" t="s">
        <v>405</v>
      </c>
      <c r="E614" s="199" t="s">
        <v>1104</v>
      </c>
      <c r="F614" s="200" t="s">
        <v>1105</v>
      </c>
      <c r="G614" s="201" t="s">
        <v>234</v>
      </c>
      <c r="H614" s="202">
        <v>14.081</v>
      </c>
      <c r="I614" s="203"/>
      <c r="J614" s="204">
        <f>ROUND(I614*H614,2)</f>
        <v>0</v>
      </c>
      <c r="K614" s="200" t="s">
        <v>1</v>
      </c>
      <c r="L614" s="205"/>
      <c r="M614" s="206" t="s">
        <v>1</v>
      </c>
      <c r="N614" s="207" t="s">
        <v>42</v>
      </c>
      <c r="O614" s="59"/>
      <c r="P614" s="154">
        <f>O614*H614</f>
        <v>0</v>
      </c>
      <c r="Q614" s="154">
        <v>2.2000000000000001E-3</v>
      </c>
      <c r="R614" s="154">
        <f>Q614*H614</f>
        <v>3.0978200000000001E-2</v>
      </c>
      <c r="S614" s="154">
        <v>0</v>
      </c>
      <c r="T614" s="155">
        <f>S614*H614</f>
        <v>0</v>
      </c>
      <c r="U614" s="33"/>
      <c r="V614" s="33"/>
      <c r="W614" s="33"/>
      <c r="X614" s="33"/>
      <c r="Y614" s="33"/>
      <c r="Z614" s="33"/>
      <c r="AA614" s="33"/>
      <c r="AB614" s="33"/>
      <c r="AC614" s="33"/>
      <c r="AD614" s="33"/>
      <c r="AE614" s="33"/>
      <c r="AR614" s="156" t="s">
        <v>390</v>
      </c>
      <c r="AT614" s="156" t="s">
        <v>405</v>
      </c>
      <c r="AU614" s="156" t="s">
        <v>87</v>
      </c>
      <c r="AY614" s="18" t="s">
        <v>126</v>
      </c>
      <c r="BE614" s="157">
        <f>IF(N614="základní",J614,0)</f>
        <v>0</v>
      </c>
      <c r="BF614" s="157">
        <f>IF(N614="snížená",J614,0)</f>
        <v>0</v>
      </c>
      <c r="BG614" s="157">
        <f>IF(N614="zákl. přenesená",J614,0)</f>
        <v>0</v>
      </c>
      <c r="BH614" s="157">
        <f>IF(N614="sníž. přenesená",J614,0)</f>
        <v>0</v>
      </c>
      <c r="BI614" s="157">
        <f>IF(N614="nulová",J614,0)</f>
        <v>0</v>
      </c>
      <c r="BJ614" s="18" t="s">
        <v>85</v>
      </c>
      <c r="BK614" s="157">
        <f>ROUND(I614*H614,2)</f>
        <v>0</v>
      </c>
      <c r="BL614" s="18" t="s">
        <v>284</v>
      </c>
      <c r="BM614" s="156" t="s">
        <v>1106</v>
      </c>
    </row>
    <row r="615" spans="1:65" s="13" customFormat="1">
      <c r="B615" s="167"/>
      <c r="D615" s="158" t="s">
        <v>208</v>
      </c>
      <c r="E615" s="168" t="s">
        <v>1</v>
      </c>
      <c r="F615" s="169" t="s">
        <v>2211</v>
      </c>
      <c r="H615" s="170">
        <v>14.081</v>
      </c>
      <c r="I615" s="171"/>
      <c r="L615" s="167"/>
      <c r="M615" s="172"/>
      <c r="N615" s="173"/>
      <c r="O615" s="173"/>
      <c r="P615" s="173"/>
      <c r="Q615" s="173"/>
      <c r="R615" s="173"/>
      <c r="S615" s="173"/>
      <c r="T615" s="174"/>
      <c r="AT615" s="168" t="s">
        <v>208</v>
      </c>
      <c r="AU615" s="168" t="s">
        <v>87</v>
      </c>
      <c r="AV615" s="13" t="s">
        <v>87</v>
      </c>
      <c r="AW615" s="13" t="s">
        <v>32</v>
      </c>
      <c r="AX615" s="13" t="s">
        <v>85</v>
      </c>
      <c r="AY615" s="168" t="s">
        <v>126</v>
      </c>
    </row>
    <row r="616" spans="1:65" s="2" customFormat="1" ht="24.2" customHeight="1">
      <c r="A616" s="33"/>
      <c r="B616" s="144"/>
      <c r="C616" s="145" t="s">
        <v>1107</v>
      </c>
      <c r="D616" s="145" t="s">
        <v>129</v>
      </c>
      <c r="E616" s="146" t="s">
        <v>1108</v>
      </c>
      <c r="F616" s="147" t="s">
        <v>1109</v>
      </c>
      <c r="G616" s="148" t="s">
        <v>287</v>
      </c>
      <c r="H616" s="149">
        <v>1464</v>
      </c>
      <c r="I616" s="150"/>
      <c r="J616" s="151">
        <f>ROUND(I616*H616,2)</f>
        <v>0</v>
      </c>
      <c r="K616" s="147" t="s">
        <v>133</v>
      </c>
      <c r="L616" s="34"/>
      <c r="M616" s="152" t="s">
        <v>1</v>
      </c>
      <c r="N616" s="153" t="s">
        <v>42</v>
      </c>
      <c r="O616" s="59"/>
      <c r="P616" s="154">
        <f>O616*H616</f>
        <v>0</v>
      </c>
      <c r="Q616" s="154">
        <v>0</v>
      </c>
      <c r="R616" s="154">
        <f>Q616*H616</f>
        <v>0</v>
      </c>
      <c r="S616" s="154">
        <v>0</v>
      </c>
      <c r="T616" s="155">
        <f>S616*H616</f>
        <v>0</v>
      </c>
      <c r="U616" s="33"/>
      <c r="V616" s="33"/>
      <c r="W616" s="33"/>
      <c r="X616" s="33"/>
      <c r="Y616" s="33"/>
      <c r="Z616" s="33"/>
      <c r="AA616" s="33"/>
      <c r="AB616" s="33"/>
      <c r="AC616" s="33"/>
      <c r="AD616" s="33"/>
      <c r="AE616" s="33"/>
      <c r="AR616" s="156" t="s">
        <v>284</v>
      </c>
      <c r="AT616" s="156" t="s">
        <v>129</v>
      </c>
      <c r="AU616" s="156" t="s">
        <v>87</v>
      </c>
      <c r="AY616" s="18" t="s">
        <v>126</v>
      </c>
      <c r="BE616" s="157">
        <f>IF(N616="základní",J616,0)</f>
        <v>0</v>
      </c>
      <c r="BF616" s="157">
        <f>IF(N616="snížená",J616,0)</f>
        <v>0</v>
      </c>
      <c r="BG616" s="157">
        <f>IF(N616="zákl. přenesená",J616,0)</f>
        <v>0</v>
      </c>
      <c r="BH616" s="157">
        <f>IF(N616="sníž. přenesená",J616,0)</f>
        <v>0</v>
      </c>
      <c r="BI616" s="157">
        <f>IF(N616="nulová",J616,0)</f>
        <v>0</v>
      </c>
      <c r="BJ616" s="18" t="s">
        <v>85</v>
      </c>
      <c r="BK616" s="157">
        <f>ROUND(I616*H616,2)</f>
        <v>0</v>
      </c>
      <c r="BL616" s="18" t="s">
        <v>284</v>
      </c>
      <c r="BM616" s="156" t="s">
        <v>1110</v>
      </c>
    </row>
    <row r="617" spans="1:65" s="13" customFormat="1">
      <c r="B617" s="167"/>
      <c r="D617" s="158" t="s">
        <v>208</v>
      </c>
      <c r="E617" s="168" t="s">
        <v>1</v>
      </c>
      <c r="F617" s="169" t="s">
        <v>1111</v>
      </c>
      <c r="H617" s="170">
        <v>1464</v>
      </c>
      <c r="I617" s="171"/>
      <c r="L617" s="167"/>
      <c r="M617" s="172"/>
      <c r="N617" s="173"/>
      <c r="O617" s="173"/>
      <c r="P617" s="173"/>
      <c r="Q617" s="173"/>
      <c r="R617" s="173"/>
      <c r="S617" s="173"/>
      <c r="T617" s="174"/>
      <c r="AT617" s="168" t="s">
        <v>208</v>
      </c>
      <c r="AU617" s="168" t="s">
        <v>87</v>
      </c>
      <c r="AV617" s="13" t="s">
        <v>87</v>
      </c>
      <c r="AW617" s="13" t="s">
        <v>32</v>
      </c>
      <c r="AX617" s="13" t="s">
        <v>85</v>
      </c>
      <c r="AY617" s="168" t="s">
        <v>126</v>
      </c>
    </row>
    <row r="618" spans="1:65" s="2" customFormat="1" ht="16.5" customHeight="1">
      <c r="A618" s="33"/>
      <c r="B618" s="144"/>
      <c r="C618" s="198" t="s">
        <v>1112</v>
      </c>
      <c r="D618" s="198" t="s">
        <v>405</v>
      </c>
      <c r="E618" s="199" t="s">
        <v>1113</v>
      </c>
      <c r="F618" s="200" t="s">
        <v>1114</v>
      </c>
      <c r="G618" s="201" t="s">
        <v>206</v>
      </c>
      <c r="H618" s="202">
        <v>2.577</v>
      </c>
      <c r="I618" s="203"/>
      <c r="J618" s="204">
        <f>ROUND(I618*H618,2)</f>
        <v>0</v>
      </c>
      <c r="K618" s="200" t="s">
        <v>133</v>
      </c>
      <c r="L618" s="205"/>
      <c r="M618" s="206" t="s">
        <v>1</v>
      </c>
      <c r="N618" s="207" t="s">
        <v>42</v>
      </c>
      <c r="O618" s="59"/>
      <c r="P618" s="154">
        <f>O618*H618</f>
        <v>0</v>
      </c>
      <c r="Q618" s="154">
        <v>0.55000000000000004</v>
      </c>
      <c r="R618" s="154">
        <f>Q618*H618</f>
        <v>1.4173500000000001</v>
      </c>
      <c r="S618" s="154">
        <v>0</v>
      </c>
      <c r="T618" s="155">
        <f>S618*H618</f>
        <v>0</v>
      </c>
      <c r="U618" s="33"/>
      <c r="V618" s="33"/>
      <c r="W618" s="33"/>
      <c r="X618" s="33"/>
      <c r="Y618" s="33"/>
      <c r="Z618" s="33"/>
      <c r="AA618" s="33"/>
      <c r="AB618" s="33"/>
      <c r="AC618" s="33"/>
      <c r="AD618" s="33"/>
      <c r="AE618" s="33"/>
      <c r="AR618" s="156" t="s">
        <v>390</v>
      </c>
      <c r="AT618" s="156" t="s">
        <v>405</v>
      </c>
      <c r="AU618" s="156" t="s">
        <v>87</v>
      </c>
      <c r="AY618" s="18" t="s">
        <v>126</v>
      </c>
      <c r="BE618" s="157">
        <f>IF(N618="základní",J618,0)</f>
        <v>0</v>
      </c>
      <c r="BF618" s="157">
        <f>IF(N618="snížená",J618,0)</f>
        <v>0</v>
      </c>
      <c r="BG618" s="157">
        <f>IF(N618="zákl. přenesená",J618,0)</f>
        <v>0</v>
      </c>
      <c r="BH618" s="157">
        <f>IF(N618="sníž. přenesená",J618,0)</f>
        <v>0</v>
      </c>
      <c r="BI618" s="157">
        <f>IF(N618="nulová",J618,0)</f>
        <v>0</v>
      </c>
      <c r="BJ618" s="18" t="s">
        <v>85</v>
      </c>
      <c r="BK618" s="157">
        <f>ROUND(I618*H618,2)</f>
        <v>0</v>
      </c>
      <c r="BL618" s="18" t="s">
        <v>284</v>
      </c>
      <c r="BM618" s="156" t="s">
        <v>1115</v>
      </c>
    </row>
    <row r="619" spans="1:65" s="2" customFormat="1" ht="19.5">
      <c r="A619" s="33"/>
      <c r="B619" s="34"/>
      <c r="C619" s="33"/>
      <c r="D619" s="158" t="s">
        <v>136</v>
      </c>
      <c r="E619" s="33"/>
      <c r="F619" s="159" t="s">
        <v>1116</v>
      </c>
      <c r="G619" s="33"/>
      <c r="H619" s="33"/>
      <c r="I619" s="160"/>
      <c r="J619" s="33"/>
      <c r="K619" s="33"/>
      <c r="L619" s="34"/>
      <c r="M619" s="161"/>
      <c r="N619" s="162"/>
      <c r="O619" s="59"/>
      <c r="P619" s="59"/>
      <c r="Q619" s="59"/>
      <c r="R619" s="59"/>
      <c r="S619" s="59"/>
      <c r="T619" s="60"/>
      <c r="U619" s="33"/>
      <c r="V619" s="33"/>
      <c r="W619" s="33"/>
      <c r="X619" s="33"/>
      <c r="Y619" s="33"/>
      <c r="Z619" s="33"/>
      <c r="AA619" s="33"/>
      <c r="AB619" s="33"/>
      <c r="AC619" s="33"/>
      <c r="AD619" s="33"/>
      <c r="AE619" s="33"/>
      <c r="AT619" s="18" t="s">
        <v>136</v>
      </c>
      <c r="AU619" s="18" t="s">
        <v>87</v>
      </c>
    </row>
    <row r="620" spans="1:65" s="13" customFormat="1">
      <c r="B620" s="167"/>
      <c r="D620" s="158" t="s">
        <v>208</v>
      </c>
      <c r="E620" s="168" t="s">
        <v>1</v>
      </c>
      <c r="F620" s="169" t="s">
        <v>1117</v>
      </c>
      <c r="H620" s="170">
        <v>2.577</v>
      </c>
      <c r="I620" s="171"/>
      <c r="L620" s="167"/>
      <c r="M620" s="172"/>
      <c r="N620" s="173"/>
      <c r="O620" s="173"/>
      <c r="P620" s="173"/>
      <c r="Q620" s="173"/>
      <c r="R620" s="173"/>
      <c r="S620" s="173"/>
      <c r="T620" s="174"/>
      <c r="AT620" s="168" t="s">
        <v>208</v>
      </c>
      <c r="AU620" s="168" t="s">
        <v>87</v>
      </c>
      <c r="AV620" s="13" t="s">
        <v>87</v>
      </c>
      <c r="AW620" s="13" t="s">
        <v>32</v>
      </c>
      <c r="AX620" s="13" t="s">
        <v>85</v>
      </c>
      <c r="AY620" s="168" t="s">
        <v>126</v>
      </c>
    </row>
    <row r="621" spans="1:65" s="2" customFormat="1" ht="24.2" customHeight="1">
      <c r="A621" s="33"/>
      <c r="B621" s="144"/>
      <c r="C621" s="145" t="s">
        <v>1118</v>
      </c>
      <c r="D621" s="145" t="s">
        <v>129</v>
      </c>
      <c r="E621" s="146" t="s">
        <v>1119</v>
      </c>
      <c r="F621" s="147" t="s">
        <v>1120</v>
      </c>
      <c r="G621" s="148" t="s">
        <v>287</v>
      </c>
      <c r="H621" s="149">
        <v>66.400000000000006</v>
      </c>
      <c r="I621" s="150"/>
      <c r="J621" s="151">
        <f>ROUND(I621*H621,2)</f>
        <v>0</v>
      </c>
      <c r="K621" s="147" t="s">
        <v>133</v>
      </c>
      <c r="L621" s="34"/>
      <c r="M621" s="152" t="s">
        <v>1</v>
      </c>
      <c r="N621" s="153" t="s">
        <v>42</v>
      </c>
      <c r="O621" s="59"/>
      <c r="P621" s="154">
        <f>O621*H621</f>
        <v>0</v>
      </c>
      <c r="Q621" s="154">
        <v>0</v>
      </c>
      <c r="R621" s="154">
        <f>Q621*H621</f>
        <v>0</v>
      </c>
      <c r="S621" s="154">
        <v>0</v>
      </c>
      <c r="T621" s="155">
        <f>S621*H621</f>
        <v>0</v>
      </c>
      <c r="U621" s="33"/>
      <c r="V621" s="33"/>
      <c r="W621" s="33"/>
      <c r="X621" s="33"/>
      <c r="Y621" s="33"/>
      <c r="Z621" s="33"/>
      <c r="AA621" s="33"/>
      <c r="AB621" s="33"/>
      <c r="AC621" s="33"/>
      <c r="AD621" s="33"/>
      <c r="AE621" s="33"/>
      <c r="AR621" s="156" t="s">
        <v>284</v>
      </c>
      <c r="AT621" s="156" t="s">
        <v>129</v>
      </c>
      <c r="AU621" s="156" t="s">
        <v>87</v>
      </c>
      <c r="AY621" s="18" t="s">
        <v>126</v>
      </c>
      <c r="BE621" s="157">
        <f>IF(N621="základní",J621,0)</f>
        <v>0</v>
      </c>
      <c r="BF621" s="157">
        <f>IF(N621="snížená",J621,0)</f>
        <v>0</v>
      </c>
      <c r="BG621" s="157">
        <f>IF(N621="zákl. přenesená",J621,0)</f>
        <v>0</v>
      </c>
      <c r="BH621" s="157">
        <f>IF(N621="sníž. přenesená",J621,0)</f>
        <v>0</v>
      </c>
      <c r="BI621" s="157">
        <f>IF(N621="nulová",J621,0)</f>
        <v>0</v>
      </c>
      <c r="BJ621" s="18" t="s">
        <v>85</v>
      </c>
      <c r="BK621" s="157">
        <f>ROUND(I621*H621,2)</f>
        <v>0</v>
      </c>
      <c r="BL621" s="18" t="s">
        <v>284</v>
      </c>
      <c r="BM621" s="156" t="s">
        <v>1121</v>
      </c>
    </row>
    <row r="622" spans="1:65" s="13" customFormat="1">
      <c r="B622" s="167"/>
      <c r="D622" s="158" t="s">
        <v>208</v>
      </c>
      <c r="E622" s="168" t="s">
        <v>1</v>
      </c>
      <c r="F622" s="169" t="s">
        <v>1122</v>
      </c>
      <c r="H622" s="170">
        <v>66.400000000000006</v>
      </c>
      <c r="I622" s="171"/>
      <c r="L622" s="167"/>
      <c r="M622" s="172"/>
      <c r="N622" s="173"/>
      <c r="O622" s="173"/>
      <c r="P622" s="173"/>
      <c r="Q622" s="173"/>
      <c r="R622" s="173"/>
      <c r="S622" s="173"/>
      <c r="T622" s="174"/>
      <c r="AT622" s="168" t="s">
        <v>208</v>
      </c>
      <c r="AU622" s="168" t="s">
        <v>87</v>
      </c>
      <c r="AV622" s="13" t="s">
        <v>87</v>
      </c>
      <c r="AW622" s="13" t="s">
        <v>32</v>
      </c>
      <c r="AX622" s="13" t="s">
        <v>85</v>
      </c>
      <c r="AY622" s="168" t="s">
        <v>126</v>
      </c>
    </row>
    <row r="623" spans="1:65" s="2" customFormat="1" ht="24.2" customHeight="1">
      <c r="A623" s="33"/>
      <c r="B623" s="144"/>
      <c r="C623" s="145" t="s">
        <v>1123</v>
      </c>
      <c r="D623" s="145" t="s">
        <v>129</v>
      </c>
      <c r="E623" s="146" t="s">
        <v>1124</v>
      </c>
      <c r="F623" s="147" t="s">
        <v>1125</v>
      </c>
      <c r="G623" s="148" t="s">
        <v>287</v>
      </c>
      <c r="H623" s="149">
        <v>180.6</v>
      </c>
      <c r="I623" s="150"/>
      <c r="J623" s="151">
        <f>ROUND(I623*H623,2)</f>
        <v>0</v>
      </c>
      <c r="K623" s="147" t="s">
        <v>133</v>
      </c>
      <c r="L623" s="34"/>
      <c r="M623" s="152" t="s">
        <v>1</v>
      </c>
      <c r="N623" s="153" t="s">
        <v>42</v>
      </c>
      <c r="O623" s="59"/>
      <c r="P623" s="154">
        <f>O623*H623</f>
        <v>0</v>
      </c>
      <c r="Q623" s="154">
        <v>0</v>
      </c>
      <c r="R623" s="154">
        <f>Q623*H623</f>
        <v>0</v>
      </c>
      <c r="S623" s="154">
        <v>0</v>
      </c>
      <c r="T623" s="155">
        <f>S623*H623</f>
        <v>0</v>
      </c>
      <c r="U623" s="33"/>
      <c r="V623" s="33"/>
      <c r="W623" s="33"/>
      <c r="X623" s="33"/>
      <c r="Y623" s="33"/>
      <c r="Z623" s="33"/>
      <c r="AA623" s="33"/>
      <c r="AB623" s="33"/>
      <c r="AC623" s="33"/>
      <c r="AD623" s="33"/>
      <c r="AE623" s="33"/>
      <c r="AR623" s="156" t="s">
        <v>284</v>
      </c>
      <c r="AT623" s="156" t="s">
        <v>129</v>
      </c>
      <c r="AU623" s="156" t="s">
        <v>87</v>
      </c>
      <c r="AY623" s="18" t="s">
        <v>126</v>
      </c>
      <c r="BE623" s="157">
        <f>IF(N623="základní",J623,0)</f>
        <v>0</v>
      </c>
      <c r="BF623" s="157">
        <f>IF(N623="snížená",J623,0)</f>
        <v>0</v>
      </c>
      <c r="BG623" s="157">
        <f>IF(N623="zákl. přenesená",J623,0)</f>
        <v>0</v>
      </c>
      <c r="BH623" s="157">
        <f>IF(N623="sníž. přenesená",J623,0)</f>
        <v>0</v>
      </c>
      <c r="BI623" s="157">
        <f>IF(N623="nulová",J623,0)</f>
        <v>0</v>
      </c>
      <c r="BJ623" s="18" t="s">
        <v>85</v>
      </c>
      <c r="BK623" s="157">
        <f>ROUND(I623*H623,2)</f>
        <v>0</v>
      </c>
      <c r="BL623" s="18" t="s">
        <v>284</v>
      </c>
      <c r="BM623" s="156" t="s">
        <v>1126</v>
      </c>
    </row>
    <row r="624" spans="1:65" s="13" customFormat="1">
      <c r="B624" s="167"/>
      <c r="D624" s="158" t="s">
        <v>208</v>
      </c>
      <c r="E624" s="168" t="s">
        <v>1</v>
      </c>
      <c r="F624" s="169" t="s">
        <v>1127</v>
      </c>
      <c r="H624" s="170">
        <v>180.6</v>
      </c>
      <c r="I624" s="171"/>
      <c r="L624" s="167"/>
      <c r="M624" s="172"/>
      <c r="N624" s="173"/>
      <c r="O624" s="173"/>
      <c r="P624" s="173"/>
      <c r="Q624" s="173"/>
      <c r="R624" s="173"/>
      <c r="S624" s="173"/>
      <c r="T624" s="174"/>
      <c r="AT624" s="168" t="s">
        <v>208</v>
      </c>
      <c r="AU624" s="168" t="s">
        <v>87</v>
      </c>
      <c r="AV624" s="13" t="s">
        <v>87</v>
      </c>
      <c r="AW624" s="13" t="s">
        <v>32</v>
      </c>
      <c r="AX624" s="13" t="s">
        <v>85</v>
      </c>
      <c r="AY624" s="168" t="s">
        <v>126</v>
      </c>
    </row>
    <row r="625" spans="1:65" s="2" customFormat="1" ht="24.2" customHeight="1">
      <c r="A625" s="33"/>
      <c r="B625" s="144"/>
      <c r="C625" s="198" t="s">
        <v>1128</v>
      </c>
      <c r="D625" s="198" t="s">
        <v>405</v>
      </c>
      <c r="E625" s="199" t="s">
        <v>1129</v>
      </c>
      <c r="F625" s="200" t="s">
        <v>1130</v>
      </c>
      <c r="G625" s="201" t="s">
        <v>206</v>
      </c>
      <c r="H625" s="202">
        <v>4.444</v>
      </c>
      <c r="I625" s="203"/>
      <c r="J625" s="204">
        <f>ROUND(I625*H625,2)</f>
        <v>0</v>
      </c>
      <c r="K625" s="200" t="s">
        <v>1</v>
      </c>
      <c r="L625" s="205"/>
      <c r="M625" s="206" t="s">
        <v>1</v>
      </c>
      <c r="N625" s="207" t="s">
        <v>42</v>
      </c>
      <c r="O625" s="59"/>
      <c r="P625" s="154">
        <f>O625*H625</f>
        <v>0</v>
      </c>
      <c r="Q625" s="154">
        <v>0.55000000000000004</v>
      </c>
      <c r="R625" s="154">
        <f>Q625*H625</f>
        <v>2.4442000000000004</v>
      </c>
      <c r="S625" s="154">
        <v>0</v>
      </c>
      <c r="T625" s="155">
        <f>S625*H625</f>
        <v>0</v>
      </c>
      <c r="U625" s="33"/>
      <c r="V625" s="33"/>
      <c r="W625" s="33"/>
      <c r="X625" s="33"/>
      <c r="Y625" s="33"/>
      <c r="Z625" s="33"/>
      <c r="AA625" s="33"/>
      <c r="AB625" s="33"/>
      <c r="AC625" s="33"/>
      <c r="AD625" s="33"/>
      <c r="AE625" s="33"/>
      <c r="AR625" s="156" t="s">
        <v>390</v>
      </c>
      <c r="AT625" s="156" t="s">
        <v>405</v>
      </c>
      <c r="AU625" s="156" t="s">
        <v>87</v>
      </c>
      <c r="AY625" s="18" t="s">
        <v>126</v>
      </c>
      <c r="BE625" s="157">
        <f>IF(N625="základní",J625,0)</f>
        <v>0</v>
      </c>
      <c r="BF625" s="157">
        <f>IF(N625="snížená",J625,0)</f>
        <v>0</v>
      </c>
      <c r="BG625" s="157">
        <f>IF(N625="zákl. přenesená",J625,0)</f>
        <v>0</v>
      </c>
      <c r="BH625" s="157">
        <f>IF(N625="sníž. přenesená",J625,0)</f>
        <v>0</v>
      </c>
      <c r="BI625" s="157">
        <f>IF(N625="nulová",J625,0)</f>
        <v>0</v>
      </c>
      <c r="BJ625" s="18" t="s">
        <v>85</v>
      </c>
      <c r="BK625" s="157">
        <f>ROUND(I625*H625,2)</f>
        <v>0</v>
      </c>
      <c r="BL625" s="18" t="s">
        <v>284</v>
      </c>
      <c r="BM625" s="156" t="s">
        <v>1131</v>
      </c>
    </row>
    <row r="626" spans="1:65" s="2" customFormat="1" ht="19.5">
      <c r="A626" s="33"/>
      <c r="B626" s="34"/>
      <c r="C626" s="33"/>
      <c r="D626" s="158" t="s">
        <v>136</v>
      </c>
      <c r="E626" s="33"/>
      <c r="F626" s="159" t="s">
        <v>1116</v>
      </c>
      <c r="G626" s="33"/>
      <c r="H626" s="33"/>
      <c r="I626" s="160"/>
      <c r="J626" s="33"/>
      <c r="K626" s="33"/>
      <c r="L626" s="34"/>
      <c r="M626" s="161"/>
      <c r="N626" s="162"/>
      <c r="O626" s="59"/>
      <c r="P626" s="59"/>
      <c r="Q626" s="59"/>
      <c r="R626" s="59"/>
      <c r="S626" s="59"/>
      <c r="T626" s="60"/>
      <c r="U626" s="33"/>
      <c r="V626" s="33"/>
      <c r="W626" s="33"/>
      <c r="X626" s="33"/>
      <c r="Y626" s="33"/>
      <c r="Z626" s="33"/>
      <c r="AA626" s="33"/>
      <c r="AB626" s="33"/>
      <c r="AC626" s="33"/>
      <c r="AD626" s="33"/>
      <c r="AE626" s="33"/>
      <c r="AT626" s="18" t="s">
        <v>136</v>
      </c>
      <c r="AU626" s="18" t="s">
        <v>87</v>
      </c>
    </row>
    <row r="627" spans="1:65" s="13" customFormat="1">
      <c r="B627" s="167"/>
      <c r="D627" s="158" t="s">
        <v>208</v>
      </c>
      <c r="E627" s="168" t="s">
        <v>1</v>
      </c>
      <c r="F627" s="169" t="s">
        <v>1132</v>
      </c>
      <c r="H627" s="170">
        <v>4.444</v>
      </c>
      <c r="I627" s="171"/>
      <c r="L627" s="167"/>
      <c r="M627" s="172"/>
      <c r="N627" s="173"/>
      <c r="O627" s="173"/>
      <c r="P627" s="173"/>
      <c r="Q627" s="173"/>
      <c r="R627" s="173"/>
      <c r="S627" s="173"/>
      <c r="T627" s="174"/>
      <c r="AT627" s="168" t="s">
        <v>208</v>
      </c>
      <c r="AU627" s="168" t="s">
        <v>87</v>
      </c>
      <c r="AV627" s="13" t="s">
        <v>87</v>
      </c>
      <c r="AW627" s="13" t="s">
        <v>32</v>
      </c>
      <c r="AX627" s="13" t="s">
        <v>85</v>
      </c>
      <c r="AY627" s="168" t="s">
        <v>126</v>
      </c>
    </row>
    <row r="628" spans="1:65" s="2" customFormat="1" ht="24.2" customHeight="1">
      <c r="A628" s="33"/>
      <c r="B628" s="144"/>
      <c r="C628" s="145" t="s">
        <v>1133</v>
      </c>
      <c r="D628" s="145" t="s">
        <v>129</v>
      </c>
      <c r="E628" s="146" t="s">
        <v>1134</v>
      </c>
      <c r="F628" s="147" t="s">
        <v>1135</v>
      </c>
      <c r="G628" s="148" t="s">
        <v>277</v>
      </c>
      <c r="H628" s="149">
        <v>4.3769999999999998</v>
      </c>
      <c r="I628" s="150"/>
      <c r="J628" s="151">
        <f>ROUND(I628*H628,2)</f>
        <v>0</v>
      </c>
      <c r="K628" s="147" t="s">
        <v>133</v>
      </c>
      <c r="L628" s="34"/>
      <c r="M628" s="152" t="s">
        <v>1</v>
      </c>
      <c r="N628" s="153" t="s">
        <v>42</v>
      </c>
      <c r="O628" s="59"/>
      <c r="P628" s="154">
        <f>O628*H628</f>
        <v>0</v>
      </c>
      <c r="Q628" s="154">
        <v>0</v>
      </c>
      <c r="R628" s="154">
        <f>Q628*H628</f>
        <v>0</v>
      </c>
      <c r="S628" s="154">
        <v>0</v>
      </c>
      <c r="T628" s="155">
        <f>S628*H628</f>
        <v>0</v>
      </c>
      <c r="U628" s="33"/>
      <c r="V628" s="33"/>
      <c r="W628" s="33"/>
      <c r="X628" s="33"/>
      <c r="Y628" s="33"/>
      <c r="Z628" s="33"/>
      <c r="AA628" s="33"/>
      <c r="AB628" s="33"/>
      <c r="AC628" s="33"/>
      <c r="AD628" s="33"/>
      <c r="AE628" s="33"/>
      <c r="AR628" s="156" t="s">
        <v>284</v>
      </c>
      <c r="AT628" s="156" t="s">
        <v>129</v>
      </c>
      <c r="AU628" s="156" t="s">
        <v>87</v>
      </c>
      <c r="AY628" s="18" t="s">
        <v>126</v>
      </c>
      <c r="BE628" s="157">
        <f>IF(N628="základní",J628,0)</f>
        <v>0</v>
      </c>
      <c r="BF628" s="157">
        <f>IF(N628="snížená",J628,0)</f>
        <v>0</v>
      </c>
      <c r="BG628" s="157">
        <f>IF(N628="zákl. přenesená",J628,0)</f>
        <v>0</v>
      </c>
      <c r="BH628" s="157">
        <f>IF(N628="sníž. přenesená",J628,0)</f>
        <v>0</v>
      </c>
      <c r="BI628" s="157">
        <f>IF(N628="nulová",J628,0)</f>
        <v>0</v>
      </c>
      <c r="BJ628" s="18" t="s">
        <v>85</v>
      </c>
      <c r="BK628" s="157">
        <f>ROUND(I628*H628,2)</f>
        <v>0</v>
      </c>
      <c r="BL628" s="18" t="s">
        <v>284</v>
      </c>
      <c r="BM628" s="156" t="s">
        <v>1136</v>
      </c>
    </row>
    <row r="629" spans="1:65" s="12" customFormat="1" ht="22.9" customHeight="1">
      <c r="B629" s="131"/>
      <c r="D629" s="132" t="s">
        <v>76</v>
      </c>
      <c r="E629" s="142" t="s">
        <v>1137</v>
      </c>
      <c r="F629" s="142" t="s">
        <v>1138</v>
      </c>
      <c r="I629" s="134"/>
      <c r="J629" s="143">
        <f>BK629</f>
        <v>0</v>
      </c>
      <c r="L629" s="131"/>
      <c r="M629" s="136"/>
      <c r="N629" s="137"/>
      <c r="O629" s="137"/>
      <c r="P629" s="138">
        <f>SUM(P630:P674)</f>
        <v>0</v>
      </c>
      <c r="Q629" s="137"/>
      <c r="R629" s="138">
        <f>SUM(R630:R674)</f>
        <v>0.22967999999999997</v>
      </c>
      <c r="S629" s="137"/>
      <c r="T629" s="139">
        <f>SUM(T630:T674)</f>
        <v>1.3185200000000001</v>
      </c>
      <c r="AR629" s="132" t="s">
        <v>87</v>
      </c>
      <c r="AT629" s="140" t="s">
        <v>76</v>
      </c>
      <c r="AU629" s="140" t="s">
        <v>85</v>
      </c>
      <c r="AY629" s="132" t="s">
        <v>126</v>
      </c>
      <c r="BK629" s="141">
        <f>SUM(BK630:BK674)</f>
        <v>0</v>
      </c>
    </row>
    <row r="630" spans="1:65" s="2" customFormat="1" ht="16.5" customHeight="1">
      <c r="A630" s="33"/>
      <c r="B630" s="144"/>
      <c r="C630" s="145" t="s">
        <v>1139</v>
      </c>
      <c r="D630" s="145" t="s">
        <v>129</v>
      </c>
      <c r="E630" s="146" t="s">
        <v>1140</v>
      </c>
      <c r="F630" s="147" t="s">
        <v>1141</v>
      </c>
      <c r="G630" s="148" t="s">
        <v>287</v>
      </c>
      <c r="H630" s="149">
        <v>660</v>
      </c>
      <c r="I630" s="150"/>
      <c r="J630" s="151">
        <f>ROUND(I630*H630,2)</f>
        <v>0</v>
      </c>
      <c r="K630" s="147" t="s">
        <v>1</v>
      </c>
      <c r="L630" s="34"/>
      <c r="M630" s="152" t="s">
        <v>1</v>
      </c>
      <c r="N630" s="153" t="s">
        <v>42</v>
      </c>
      <c r="O630" s="59"/>
      <c r="P630" s="154">
        <f>O630*H630</f>
        <v>0</v>
      </c>
      <c r="Q630" s="154">
        <v>0</v>
      </c>
      <c r="R630" s="154">
        <f>Q630*H630</f>
        <v>0</v>
      </c>
      <c r="S630" s="154">
        <v>1.67E-3</v>
      </c>
      <c r="T630" s="155">
        <f>S630*H630</f>
        <v>1.1022000000000001</v>
      </c>
      <c r="U630" s="33"/>
      <c r="V630" s="33"/>
      <c r="W630" s="33"/>
      <c r="X630" s="33"/>
      <c r="Y630" s="33"/>
      <c r="Z630" s="33"/>
      <c r="AA630" s="33"/>
      <c r="AB630" s="33"/>
      <c r="AC630" s="33"/>
      <c r="AD630" s="33"/>
      <c r="AE630" s="33"/>
      <c r="AR630" s="156" t="s">
        <v>284</v>
      </c>
      <c r="AT630" s="156" t="s">
        <v>129</v>
      </c>
      <c r="AU630" s="156" t="s">
        <v>87</v>
      </c>
      <c r="AY630" s="18" t="s">
        <v>126</v>
      </c>
      <c r="BE630" s="157">
        <f>IF(N630="základní",J630,0)</f>
        <v>0</v>
      </c>
      <c r="BF630" s="157">
        <f>IF(N630="snížená",J630,0)</f>
        <v>0</v>
      </c>
      <c r="BG630" s="157">
        <f>IF(N630="zákl. přenesená",J630,0)</f>
        <v>0</v>
      </c>
      <c r="BH630" s="157">
        <f>IF(N630="sníž. přenesená",J630,0)</f>
        <v>0</v>
      </c>
      <c r="BI630" s="157">
        <f>IF(N630="nulová",J630,0)</f>
        <v>0</v>
      </c>
      <c r="BJ630" s="18" t="s">
        <v>85</v>
      </c>
      <c r="BK630" s="157">
        <f>ROUND(I630*H630,2)</f>
        <v>0</v>
      </c>
      <c r="BL630" s="18" t="s">
        <v>284</v>
      </c>
      <c r="BM630" s="156" t="s">
        <v>1142</v>
      </c>
    </row>
    <row r="631" spans="1:65" s="13" customFormat="1">
      <c r="B631" s="167"/>
      <c r="D631" s="158" t="s">
        <v>208</v>
      </c>
      <c r="E631" s="168" t="s">
        <v>1</v>
      </c>
      <c r="F631" s="169" t="s">
        <v>1143</v>
      </c>
      <c r="H631" s="170">
        <v>304</v>
      </c>
      <c r="I631" s="171"/>
      <c r="L631" s="167"/>
      <c r="M631" s="172"/>
      <c r="N631" s="173"/>
      <c r="O631" s="173"/>
      <c r="P631" s="173"/>
      <c r="Q631" s="173"/>
      <c r="R631" s="173"/>
      <c r="S631" s="173"/>
      <c r="T631" s="174"/>
      <c r="AT631" s="168" t="s">
        <v>208</v>
      </c>
      <c r="AU631" s="168" t="s">
        <v>87</v>
      </c>
      <c r="AV631" s="13" t="s">
        <v>87</v>
      </c>
      <c r="AW631" s="13" t="s">
        <v>32</v>
      </c>
      <c r="AX631" s="13" t="s">
        <v>77</v>
      </c>
      <c r="AY631" s="168" t="s">
        <v>126</v>
      </c>
    </row>
    <row r="632" spans="1:65" s="13" customFormat="1">
      <c r="B632" s="167"/>
      <c r="D632" s="158" t="s">
        <v>208</v>
      </c>
      <c r="E632" s="168" t="s">
        <v>1</v>
      </c>
      <c r="F632" s="169" t="s">
        <v>1144</v>
      </c>
      <c r="H632" s="170">
        <v>292</v>
      </c>
      <c r="I632" s="171"/>
      <c r="L632" s="167"/>
      <c r="M632" s="172"/>
      <c r="N632" s="173"/>
      <c r="O632" s="173"/>
      <c r="P632" s="173"/>
      <c r="Q632" s="173"/>
      <c r="R632" s="173"/>
      <c r="S632" s="173"/>
      <c r="T632" s="174"/>
      <c r="AT632" s="168" t="s">
        <v>208</v>
      </c>
      <c r="AU632" s="168" t="s">
        <v>87</v>
      </c>
      <c r="AV632" s="13" t="s">
        <v>87</v>
      </c>
      <c r="AW632" s="13" t="s">
        <v>32</v>
      </c>
      <c r="AX632" s="13" t="s">
        <v>77</v>
      </c>
      <c r="AY632" s="168" t="s">
        <v>126</v>
      </c>
    </row>
    <row r="633" spans="1:65" s="13" customFormat="1">
      <c r="B633" s="167"/>
      <c r="D633" s="158" t="s">
        <v>208</v>
      </c>
      <c r="E633" s="168" t="s">
        <v>1</v>
      </c>
      <c r="F633" s="169" t="s">
        <v>1145</v>
      </c>
      <c r="H633" s="170">
        <v>30</v>
      </c>
      <c r="I633" s="171"/>
      <c r="L633" s="167"/>
      <c r="M633" s="172"/>
      <c r="N633" s="173"/>
      <c r="O633" s="173"/>
      <c r="P633" s="173"/>
      <c r="Q633" s="173"/>
      <c r="R633" s="173"/>
      <c r="S633" s="173"/>
      <c r="T633" s="174"/>
      <c r="AT633" s="168" t="s">
        <v>208</v>
      </c>
      <c r="AU633" s="168" t="s">
        <v>87</v>
      </c>
      <c r="AV633" s="13" t="s">
        <v>87</v>
      </c>
      <c r="AW633" s="13" t="s">
        <v>32</v>
      </c>
      <c r="AX633" s="13" t="s">
        <v>77</v>
      </c>
      <c r="AY633" s="168" t="s">
        <v>126</v>
      </c>
    </row>
    <row r="634" spans="1:65" s="13" customFormat="1">
      <c r="B634" s="167"/>
      <c r="D634" s="158" t="s">
        <v>208</v>
      </c>
      <c r="E634" s="168" t="s">
        <v>1</v>
      </c>
      <c r="F634" s="169" t="s">
        <v>1146</v>
      </c>
      <c r="H634" s="170">
        <v>34</v>
      </c>
      <c r="I634" s="171"/>
      <c r="L634" s="167"/>
      <c r="M634" s="172"/>
      <c r="N634" s="173"/>
      <c r="O634" s="173"/>
      <c r="P634" s="173"/>
      <c r="Q634" s="173"/>
      <c r="R634" s="173"/>
      <c r="S634" s="173"/>
      <c r="T634" s="174"/>
      <c r="AT634" s="168" t="s">
        <v>208</v>
      </c>
      <c r="AU634" s="168" t="s">
        <v>87</v>
      </c>
      <c r="AV634" s="13" t="s">
        <v>87</v>
      </c>
      <c r="AW634" s="13" t="s">
        <v>32</v>
      </c>
      <c r="AX634" s="13" t="s">
        <v>77</v>
      </c>
      <c r="AY634" s="168" t="s">
        <v>126</v>
      </c>
    </row>
    <row r="635" spans="1:65" s="15" customFormat="1">
      <c r="B635" s="182"/>
      <c r="D635" s="158" t="s">
        <v>208</v>
      </c>
      <c r="E635" s="183" t="s">
        <v>1</v>
      </c>
      <c r="F635" s="184" t="s">
        <v>221</v>
      </c>
      <c r="H635" s="185">
        <v>660</v>
      </c>
      <c r="I635" s="186"/>
      <c r="L635" s="182"/>
      <c r="M635" s="187"/>
      <c r="N635" s="188"/>
      <c r="O635" s="188"/>
      <c r="P635" s="188"/>
      <c r="Q635" s="188"/>
      <c r="R635" s="188"/>
      <c r="S635" s="188"/>
      <c r="T635" s="189"/>
      <c r="AT635" s="183" t="s">
        <v>208</v>
      </c>
      <c r="AU635" s="183" t="s">
        <v>87</v>
      </c>
      <c r="AV635" s="15" t="s">
        <v>146</v>
      </c>
      <c r="AW635" s="15" t="s">
        <v>32</v>
      </c>
      <c r="AX635" s="15" t="s">
        <v>85</v>
      </c>
      <c r="AY635" s="183" t="s">
        <v>126</v>
      </c>
    </row>
    <row r="636" spans="1:65" s="2" customFormat="1" ht="16.5" customHeight="1">
      <c r="A636" s="33"/>
      <c r="B636" s="144"/>
      <c r="C636" s="145" t="s">
        <v>1147</v>
      </c>
      <c r="D636" s="145" t="s">
        <v>129</v>
      </c>
      <c r="E636" s="146" t="s">
        <v>1148</v>
      </c>
      <c r="F636" s="147" t="s">
        <v>1149</v>
      </c>
      <c r="G636" s="148" t="s">
        <v>287</v>
      </c>
      <c r="H636" s="149">
        <v>64</v>
      </c>
      <c r="I636" s="150"/>
      <c r="J636" s="151">
        <f>ROUND(I636*H636,2)</f>
        <v>0</v>
      </c>
      <c r="K636" s="147" t="s">
        <v>133</v>
      </c>
      <c r="L636" s="34"/>
      <c r="M636" s="152" t="s">
        <v>1</v>
      </c>
      <c r="N636" s="153" t="s">
        <v>42</v>
      </c>
      <c r="O636" s="59"/>
      <c r="P636" s="154">
        <f>O636*H636</f>
        <v>0</v>
      </c>
      <c r="Q636" s="154">
        <v>0</v>
      </c>
      <c r="R636" s="154">
        <f>Q636*H636</f>
        <v>0</v>
      </c>
      <c r="S636" s="154">
        <v>3.3800000000000002E-3</v>
      </c>
      <c r="T636" s="155">
        <f>S636*H636</f>
        <v>0.21632000000000001</v>
      </c>
      <c r="U636" s="33"/>
      <c r="V636" s="33"/>
      <c r="W636" s="33"/>
      <c r="X636" s="33"/>
      <c r="Y636" s="33"/>
      <c r="Z636" s="33"/>
      <c r="AA636" s="33"/>
      <c r="AB636" s="33"/>
      <c r="AC636" s="33"/>
      <c r="AD636" s="33"/>
      <c r="AE636" s="33"/>
      <c r="AR636" s="156" t="s">
        <v>284</v>
      </c>
      <c r="AT636" s="156" t="s">
        <v>129</v>
      </c>
      <c r="AU636" s="156" t="s">
        <v>87</v>
      </c>
      <c r="AY636" s="18" t="s">
        <v>126</v>
      </c>
      <c r="BE636" s="157">
        <f>IF(N636="základní",J636,0)</f>
        <v>0</v>
      </c>
      <c r="BF636" s="157">
        <f>IF(N636="snížená",J636,0)</f>
        <v>0</v>
      </c>
      <c r="BG636" s="157">
        <f>IF(N636="zákl. přenesená",J636,0)</f>
        <v>0</v>
      </c>
      <c r="BH636" s="157">
        <f>IF(N636="sníž. přenesená",J636,0)</f>
        <v>0</v>
      </c>
      <c r="BI636" s="157">
        <f>IF(N636="nulová",J636,0)</f>
        <v>0</v>
      </c>
      <c r="BJ636" s="18" t="s">
        <v>85</v>
      </c>
      <c r="BK636" s="157">
        <f>ROUND(I636*H636,2)</f>
        <v>0</v>
      </c>
      <c r="BL636" s="18" t="s">
        <v>284</v>
      </c>
      <c r="BM636" s="156" t="s">
        <v>1150</v>
      </c>
    </row>
    <row r="637" spans="1:65" s="13" customFormat="1">
      <c r="B637" s="167"/>
      <c r="D637" s="158" t="s">
        <v>208</v>
      </c>
      <c r="E637" s="168" t="s">
        <v>1</v>
      </c>
      <c r="F637" s="169" t="s">
        <v>1151</v>
      </c>
      <c r="H637" s="170">
        <v>32</v>
      </c>
      <c r="I637" s="171"/>
      <c r="L637" s="167"/>
      <c r="M637" s="172"/>
      <c r="N637" s="173"/>
      <c r="O637" s="173"/>
      <c r="P637" s="173"/>
      <c r="Q637" s="173"/>
      <c r="R637" s="173"/>
      <c r="S637" s="173"/>
      <c r="T637" s="174"/>
      <c r="AT637" s="168" t="s">
        <v>208</v>
      </c>
      <c r="AU637" s="168" t="s">
        <v>87</v>
      </c>
      <c r="AV637" s="13" t="s">
        <v>87</v>
      </c>
      <c r="AW637" s="13" t="s">
        <v>32</v>
      </c>
      <c r="AX637" s="13" t="s">
        <v>77</v>
      </c>
      <c r="AY637" s="168" t="s">
        <v>126</v>
      </c>
    </row>
    <row r="638" spans="1:65" s="13" customFormat="1">
      <c r="B638" s="167"/>
      <c r="D638" s="158" t="s">
        <v>208</v>
      </c>
      <c r="E638" s="168" t="s">
        <v>1</v>
      </c>
      <c r="F638" s="169" t="s">
        <v>1152</v>
      </c>
      <c r="H638" s="170">
        <v>32</v>
      </c>
      <c r="I638" s="171"/>
      <c r="L638" s="167"/>
      <c r="M638" s="172"/>
      <c r="N638" s="173"/>
      <c r="O638" s="173"/>
      <c r="P638" s="173"/>
      <c r="Q638" s="173"/>
      <c r="R638" s="173"/>
      <c r="S638" s="173"/>
      <c r="T638" s="174"/>
      <c r="AT638" s="168" t="s">
        <v>208</v>
      </c>
      <c r="AU638" s="168" t="s">
        <v>87</v>
      </c>
      <c r="AV638" s="13" t="s">
        <v>87</v>
      </c>
      <c r="AW638" s="13" t="s">
        <v>32</v>
      </c>
      <c r="AX638" s="13" t="s">
        <v>77</v>
      </c>
      <c r="AY638" s="168" t="s">
        <v>126</v>
      </c>
    </row>
    <row r="639" spans="1:65" s="15" customFormat="1">
      <c r="B639" s="182"/>
      <c r="D639" s="158" t="s">
        <v>208</v>
      </c>
      <c r="E639" s="183" t="s">
        <v>1</v>
      </c>
      <c r="F639" s="184" t="s">
        <v>221</v>
      </c>
      <c r="H639" s="185">
        <v>64</v>
      </c>
      <c r="I639" s="186"/>
      <c r="L639" s="182"/>
      <c r="M639" s="187"/>
      <c r="N639" s="188"/>
      <c r="O639" s="188"/>
      <c r="P639" s="188"/>
      <c r="Q639" s="188"/>
      <c r="R639" s="188"/>
      <c r="S639" s="188"/>
      <c r="T639" s="189"/>
      <c r="AT639" s="183" t="s">
        <v>208</v>
      </c>
      <c r="AU639" s="183" t="s">
        <v>87</v>
      </c>
      <c r="AV639" s="15" t="s">
        <v>146</v>
      </c>
      <c r="AW639" s="15" t="s">
        <v>32</v>
      </c>
      <c r="AX639" s="15" t="s">
        <v>85</v>
      </c>
      <c r="AY639" s="183" t="s">
        <v>126</v>
      </c>
    </row>
    <row r="640" spans="1:65" s="2" customFormat="1" ht="21.75" customHeight="1">
      <c r="A640" s="33"/>
      <c r="B640" s="144"/>
      <c r="C640" s="145" t="s">
        <v>1153</v>
      </c>
      <c r="D640" s="145" t="s">
        <v>129</v>
      </c>
      <c r="E640" s="146" t="s">
        <v>1154</v>
      </c>
      <c r="F640" s="147" t="s">
        <v>1155</v>
      </c>
      <c r="G640" s="148" t="s">
        <v>234</v>
      </c>
      <c r="H640" s="149">
        <v>34.799999999999997</v>
      </c>
      <c r="I640" s="150"/>
      <c r="J640" s="151">
        <f>ROUND(I640*H640,2)</f>
        <v>0</v>
      </c>
      <c r="K640" s="147" t="s">
        <v>133</v>
      </c>
      <c r="L640" s="34"/>
      <c r="M640" s="152" t="s">
        <v>1</v>
      </c>
      <c r="N640" s="153" t="s">
        <v>42</v>
      </c>
      <c r="O640" s="59"/>
      <c r="P640" s="154">
        <f>O640*H640</f>
        <v>0</v>
      </c>
      <c r="Q640" s="154">
        <v>6.6E-3</v>
      </c>
      <c r="R640" s="154">
        <f>Q640*H640</f>
        <v>0.22967999999999997</v>
      </c>
      <c r="S640" s="154">
        <v>0</v>
      </c>
      <c r="T640" s="155">
        <f>S640*H640</f>
        <v>0</v>
      </c>
      <c r="U640" s="33"/>
      <c r="V640" s="33"/>
      <c r="W640" s="33"/>
      <c r="X640" s="33"/>
      <c r="Y640" s="33"/>
      <c r="Z640" s="33"/>
      <c r="AA640" s="33"/>
      <c r="AB640" s="33"/>
      <c r="AC640" s="33"/>
      <c r="AD640" s="33"/>
      <c r="AE640" s="33"/>
      <c r="AR640" s="156" t="s">
        <v>284</v>
      </c>
      <c r="AT640" s="156" t="s">
        <v>129</v>
      </c>
      <c r="AU640" s="156" t="s">
        <v>87</v>
      </c>
      <c r="AY640" s="18" t="s">
        <v>126</v>
      </c>
      <c r="BE640" s="157">
        <f>IF(N640="základní",J640,0)</f>
        <v>0</v>
      </c>
      <c r="BF640" s="157">
        <f>IF(N640="snížená",J640,0)</f>
        <v>0</v>
      </c>
      <c r="BG640" s="157">
        <f>IF(N640="zákl. přenesená",J640,0)</f>
        <v>0</v>
      </c>
      <c r="BH640" s="157">
        <f>IF(N640="sníž. přenesená",J640,0)</f>
        <v>0</v>
      </c>
      <c r="BI640" s="157">
        <f>IF(N640="nulová",J640,0)</f>
        <v>0</v>
      </c>
      <c r="BJ640" s="18" t="s">
        <v>85</v>
      </c>
      <c r="BK640" s="157">
        <f>ROUND(I640*H640,2)</f>
        <v>0</v>
      </c>
      <c r="BL640" s="18" t="s">
        <v>284</v>
      </c>
      <c r="BM640" s="156" t="s">
        <v>1156</v>
      </c>
    </row>
    <row r="641" spans="1:65" s="13" customFormat="1">
      <c r="B641" s="167"/>
      <c r="D641" s="158" t="s">
        <v>208</v>
      </c>
      <c r="E641" s="168" t="s">
        <v>1</v>
      </c>
      <c r="F641" s="169" t="s">
        <v>1157</v>
      </c>
      <c r="H641" s="170">
        <v>34.799999999999997</v>
      </c>
      <c r="I641" s="171"/>
      <c r="L641" s="167"/>
      <c r="M641" s="172"/>
      <c r="N641" s="173"/>
      <c r="O641" s="173"/>
      <c r="P641" s="173"/>
      <c r="Q641" s="173"/>
      <c r="R641" s="173"/>
      <c r="S641" s="173"/>
      <c r="T641" s="174"/>
      <c r="AT641" s="168" t="s">
        <v>208</v>
      </c>
      <c r="AU641" s="168" t="s">
        <v>87</v>
      </c>
      <c r="AV641" s="13" t="s">
        <v>87</v>
      </c>
      <c r="AW641" s="13" t="s">
        <v>32</v>
      </c>
      <c r="AX641" s="13" t="s">
        <v>85</v>
      </c>
      <c r="AY641" s="168" t="s">
        <v>126</v>
      </c>
    </row>
    <row r="642" spans="1:65" s="2" customFormat="1" ht="33" customHeight="1">
      <c r="A642" s="33"/>
      <c r="B642" s="144"/>
      <c r="C642" s="145" t="s">
        <v>1158</v>
      </c>
      <c r="D642" s="145" t="s">
        <v>129</v>
      </c>
      <c r="E642" s="146" t="s">
        <v>1159</v>
      </c>
      <c r="F642" s="147" t="s">
        <v>1160</v>
      </c>
      <c r="G642" s="148" t="s">
        <v>287</v>
      </c>
      <c r="H642" s="149">
        <v>89.2</v>
      </c>
      <c r="I642" s="150"/>
      <c r="J642" s="151">
        <f>ROUND(I642*H642,2)</f>
        <v>0</v>
      </c>
      <c r="K642" s="147" t="s">
        <v>1</v>
      </c>
      <c r="L642" s="34"/>
      <c r="M642" s="152" t="s">
        <v>1</v>
      </c>
      <c r="N642" s="153" t="s">
        <v>42</v>
      </c>
      <c r="O642" s="59"/>
      <c r="P642" s="154">
        <f>O642*H642</f>
        <v>0</v>
      </c>
      <c r="Q642" s="154">
        <v>0</v>
      </c>
      <c r="R642" s="154">
        <f>Q642*H642</f>
        <v>0</v>
      </c>
      <c r="S642" s="154">
        <v>0</v>
      </c>
      <c r="T642" s="155">
        <f>S642*H642</f>
        <v>0</v>
      </c>
      <c r="U642" s="33"/>
      <c r="V642" s="33"/>
      <c r="W642" s="33"/>
      <c r="X642" s="33"/>
      <c r="Y642" s="33"/>
      <c r="Z642" s="33"/>
      <c r="AA642" s="33"/>
      <c r="AB642" s="33"/>
      <c r="AC642" s="33"/>
      <c r="AD642" s="33"/>
      <c r="AE642" s="33"/>
      <c r="AR642" s="156" t="s">
        <v>284</v>
      </c>
      <c r="AT642" s="156" t="s">
        <v>129</v>
      </c>
      <c r="AU642" s="156" t="s">
        <v>87</v>
      </c>
      <c r="AY642" s="18" t="s">
        <v>126</v>
      </c>
      <c r="BE642" s="157">
        <f>IF(N642="základní",J642,0)</f>
        <v>0</v>
      </c>
      <c r="BF642" s="157">
        <f>IF(N642="snížená",J642,0)</f>
        <v>0</v>
      </c>
      <c r="BG642" s="157">
        <f>IF(N642="zákl. přenesená",J642,0)</f>
        <v>0</v>
      </c>
      <c r="BH642" s="157">
        <f>IF(N642="sníž. přenesená",J642,0)</f>
        <v>0</v>
      </c>
      <c r="BI642" s="157">
        <f>IF(N642="nulová",J642,0)</f>
        <v>0</v>
      </c>
      <c r="BJ642" s="18" t="s">
        <v>85</v>
      </c>
      <c r="BK642" s="157">
        <f>ROUND(I642*H642,2)</f>
        <v>0</v>
      </c>
      <c r="BL642" s="18" t="s">
        <v>284</v>
      </c>
      <c r="BM642" s="156" t="s">
        <v>1161</v>
      </c>
    </row>
    <row r="643" spans="1:65" s="13" customFormat="1">
      <c r="B643" s="167"/>
      <c r="D643" s="158" t="s">
        <v>208</v>
      </c>
      <c r="E643" s="168" t="s">
        <v>1</v>
      </c>
      <c r="F643" s="169" t="s">
        <v>1162</v>
      </c>
      <c r="H643" s="170">
        <v>89.2</v>
      </c>
      <c r="I643" s="171"/>
      <c r="L643" s="167"/>
      <c r="M643" s="172"/>
      <c r="N643" s="173"/>
      <c r="O643" s="173"/>
      <c r="P643" s="173"/>
      <c r="Q643" s="173"/>
      <c r="R643" s="173"/>
      <c r="S643" s="173"/>
      <c r="T643" s="174"/>
      <c r="AT643" s="168" t="s">
        <v>208</v>
      </c>
      <c r="AU643" s="168" t="s">
        <v>87</v>
      </c>
      <c r="AV643" s="13" t="s">
        <v>87</v>
      </c>
      <c r="AW643" s="13" t="s">
        <v>32</v>
      </c>
      <c r="AX643" s="13" t="s">
        <v>85</v>
      </c>
      <c r="AY643" s="168" t="s">
        <v>126</v>
      </c>
    </row>
    <row r="644" spans="1:65" s="2" customFormat="1" ht="33" customHeight="1">
      <c r="A644" s="33"/>
      <c r="B644" s="144"/>
      <c r="C644" s="145" t="s">
        <v>1163</v>
      </c>
      <c r="D644" s="145" t="s">
        <v>129</v>
      </c>
      <c r="E644" s="146" t="s">
        <v>1164</v>
      </c>
      <c r="F644" s="147" t="s">
        <v>1165</v>
      </c>
      <c r="G644" s="148" t="s">
        <v>287</v>
      </c>
      <c r="H644" s="149">
        <v>89.2</v>
      </c>
      <c r="I644" s="150"/>
      <c r="J644" s="151">
        <f>ROUND(I644*H644,2)</f>
        <v>0</v>
      </c>
      <c r="K644" s="147" t="s">
        <v>1</v>
      </c>
      <c r="L644" s="34"/>
      <c r="M644" s="152" t="s">
        <v>1</v>
      </c>
      <c r="N644" s="153" t="s">
        <v>42</v>
      </c>
      <c r="O644" s="59"/>
      <c r="P644" s="154">
        <f>O644*H644</f>
        <v>0</v>
      </c>
      <c r="Q644" s="154">
        <v>0</v>
      </c>
      <c r="R644" s="154">
        <f>Q644*H644</f>
        <v>0</v>
      </c>
      <c r="S644" s="154">
        <v>0</v>
      </c>
      <c r="T644" s="155">
        <f>S644*H644</f>
        <v>0</v>
      </c>
      <c r="U644" s="33"/>
      <c r="V644" s="33"/>
      <c r="W644" s="33"/>
      <c r="X644" s="33"/>
      <c r="Y644" s="33"/>
      <c r="Z644" s="33"/>
      <c r="AA644" s="33"/>
      <c r="AB644" s="33"/>
      <c r="AC644" s="33"/>
      <c r="AD644" s="33"/>
      <c r="AE644" s="33"/>
      <c r="AR644" s="156" t="s">
        <v>284</v>
      </c>
      <c r="AT644" s="156" t="s">
        <v>129</v>
      </c>
      <c r="AU644" s="156" t="s">
        <v>87</v>
      </c>
      <c r="AY644" s="18" t="s">
        <v>126</v>
      </c>
      <c r="BE644" s="157">
        <f>IF(N644="základní",J644,0)</f>
        <v>0</v>
      </c>
      <c r="BF644" s="157">
        <f>IF(N644="snížená",J644,0)</f>
        <v>0</v>
      </c>
      <c r="BG644" s="157">
        <f>IF(N644="zákl. přenesená",J644,0)</f>
        <v>0</v>
      </c>
      <c r="BH644" s="157">
        <f>IF(N644="sníž. přenesená",J644,0)</f>
        <v>0</v>
      </c>
      <c r="BI644" s="157">
        <f>IF(N644="nulová",J644,0)</f>
        <v>0</v>
      </c>
      <c r="BJ644" s="18" t="s">
        <v>85</v>
      </c>
      <c r="BK644" s="157">
        <f>ROUND(I644*H644,2)</f>
        <v>0</v>
      </c>
      <c r="BL644" s="18" t="s">
        <v>284</v>
      </c>
      <c r="BM644" s="156" t="s">
        <v>1166</v>
      </c>
    </row>
    <row r="645" spans="1:65" s="13" customFormat="1">
      <c r="B645" s="167"/>
      <c r="D645" s="158" t="s">
        <v>208</v>
      </c>
      <c r="E645" s="168" t="s">
        <v>1</v>
      </c>
      <c r="F645" s="169" t="s">
        <v>1162</v>
      </c>
      <c r="H645" s="170">
        <v>89.2</v>
      </c>
      <c r="I645" s="171"/>
      <c r="L645" s="167"/>
      <c r="M645" s="172"/>
      <c r="N645" s="173"/>
      <c r="O645" s="173"/>
      <c r="P645" s="173"/>
      <c r="Q645" s="173"/>
      <c r="R645" s="173"/>
      <c r="S645" s="173"/>
      <c r="T645" s="174"/>
      <c r="AT645" s="168" t="s">
        <v>208</v>
      </c>
      <c r="AU645" s="168" t="s">
        <v>87</v>
      </c>
      <c r="AV645" s="13" t="s">
        <v>87</v>
      </c>
      <c r="AW645" s="13" t="s">
        <v>32</v>
      </c>
      <c r="AX645" s="13" t="s">
        <v>85</v>
      </c>
      <c r="AY645" s="168" t="s">
        <v>126</v>
      </c>
    </row>
    <row r="646" spans="1:65" s="2" customFormat="1" ht="33" customHeight="1">
      <c r="A646" s="33"/>
      <c r="B646" s="144"/>
      <c r="C646" s="145" t="s">
        <v>1167</v>
      </c>
      <c r="D646" s="145" t="s">
        <v>129</v>
      </c>
      <c r="E646" s="146" t="s">
        <v>1168</v>
      </c>
      <c r="F646" s="147" t="s">
        <v>1169</v>
      </c>
      <c r="G646" s="148" t="s">
        <v>287</v>
      </c>
      <c r="H646" s="149">
        <v>89.2</v>
      </c>
      <c r="I646" s="150"/>
      <c r="J646" s="151">
        <f>ROUND(I646*H646,2)</f>
        <v>0</v>
      </c>
      <c r="K646" s="147" t="s">
        <v>1</v>
      </c>
      <c r="L646" s="34"/>
      <c r="M646" s="152" t="s">
        <v>1</v>
      </c>
      <c r="N646" s="153" t="s">
        <v>42</v>
      </c>
      <c r="O646" s="59"/>
      <c r="P646" s="154">
        <f>O646*H646</f>
        <v>0</v>
      </c>
      <c r="Q646" s="154">
        <v>0</v>
      </c>
      <c r="R646" s="154">
        <f>Q646*H646</f>
        <v>0</v>
      </c>
      <c r="S646" s="154">
        <v>0</v>
      </c>
      <c r="T646" s="155">
        <f>S646*H646</f>
        <v>0</v>
      </c>
      <c r="U646" s="33"/>
      <c r="V646" s="33"/>
      <c r="W646" s="33"/>
      <c r="X646" s="33"/>
      <c r="Y646" s="33"/>
      <c r="Z646" s="33"/>
      <c r="AA646" s="33"/>
      <c r="AB646" s="33"/>
      <c r="AC646" s="33"/>
      <c r="AD646" s="33"/>
      <c r="AE646" s="33"/>
      <c r="AR646" s="156" t="s">
        <v>284</v>
      </c>
      <c r="AT646" s="156" t="s">
        <v>129</v>
      </c>
      <c r="AU646" s="156" t="s">
        <v>87</v>
      </c>
      <c r="AY646" s="18" t="s">
        <v>126</v>
      </c>
      <c r="BE646" s="157">
        <f>IF(N646="základní",J646,0)</f>
        <v>0</v>
      </c>
      <c r="BF646" s="157">
        <f>IF(N646="snížená",J646,0)</f>
        <v>0</v>
      </c>
      <c r="BG646" s="157">
        <f>IF(N646="zákl. přenesená",J646,0)</f>
        <v>0</v>
      </c>
      <c r="BH646" s="157">
        <f>IF(N646="sníž. přenesená",J646,0)</f>
        <v>0</v>
      </c>
      <c r="BI646" s="157">
        <f>IF(N646="nulová",J646,0)</f>
        <v>0</v>
      </c>
      <c r="BJ646" s="18" t="s">
        <v>85</v>
      </c>
      <c r="BK646" s="157">
        <f>ROUND(I646*H646,2)</f>
        <v>0</v>
      </c>
      <c r="BL646" s="18" t="s">
        <v>284</v>
      </c>
      <c r="BM646" s="156" t="s">
        <v>1170</v>
      </c>
    </row>
    <row r="647" spans="1:65" s="13" customFormat="1">
      <c r="B647" s="167"/>
      <c r="D647" s="158" t="s">
        <v>208</v>
      </c>
      <c r="E647" s="168" t="s">
        <v>1</v>
      </c>
      <c r="F647" s="169" t="s">
        <v>1162</v>
      </c>
      <c r="H647" s="170">
        <v>89.2</v>
      </c>
      <c r="I647" s="171"/>
      <c r="L647" s="167"/>
      <c r="M647" s="172"/>
      <c r="N647" s="173"/>
      <c r="O647" s="173"/>
      <c r="P647" s="173"/>
      <c r="Q647" s="173"/>
      <c r="R647" s="173"/>
      <c r="S647" s="173"/>
      <c r="T647" s="174"/>
      <c r="AT647" s="168" t="s">
        <v>208</v>
      </c>
      <c r="AU647" s="168" t="s">
        <v>87</v>
      </c>
      <c r="AV647" s="13" t="s">
        <v>87</v>
      </c>
      <c r="AW647" s="13" t="s">
        <v>32</v>
      </c>
      <c r="AX647" s="13" t="s">
        <v>85</v>
      </c>
      <c r="AY647" s="168" t="s">
        <v>126</v>
      </c>
    </row>
    <row r="648" spans="1:65" s="2" customFormat="1" ht="33" customHeight="1">
      <c r="A648" s="33"/>
      <c r="B648" s="144"/>
      <c r="C648" s="145" t="s">
        <v>1171</v>
      </c>
      <c r="D648" s="145" t="s">
        <v>129</v>
      </c>
      <c r="E648" s="146" t="s">
        <v>1172</v>
      </c>
      <c r="F648" s="147" t="s">
        <v>1173</v>
      </c>
      <c r="G648" s="148" t="s">
        <v>287</v>
      </c>
      <c r="H648" s="149">
        <v>32</v>
      </c>
      <c r="I648" s="150"/>
      <c r="J648" s="151">
        <f>ROUND(I648*H648,2)</f>
        <v>0</v>
      </c>
      <c r="K648" s="147" t="s">
        <v>1</v>
      </c>
      <c r="L648" s="34"/>
      <c r="M648" s="152" t="s">
        <v>1</v>
      </c>
      <c r="N648" s="153" t="s">
        <v>42</v>
      </c>
      <c r="O648" s="59"/>
      <c r="P648" s="154">
        <f>O648*H648</f>
        <v>0</v>
      </c>
      <c r="Q648" s="154">
        <v>0</v>
      </c>
      <c r="R648" s="154">
        <f>Q648*H648</f>
        <v>0</v>
      </c>
      <c r="S648" s="154">
        <v>0</v>
      </c>
      <c r="T648" s="155">
        <f>S648*H648</f>
        <v>0</v>
      </c>
      <c r="U648" s="33"/>
      <c r="V648" s="33"/>
      <c r="W648" s="33"/>
      <c r="X648" s="33"/>
      <c r="Y648" s="33"/>
      <c r="Z648" s="33"/>
      <c r="AA648" s="33"/>
      <c r="AB648" s="33"/>
      <c r="AC648" s="33"/>
      <c r="AD648" s="33"/>
      <c r="AE648" s="33"/>
      <c r="AR648" s="156" t="s">
        <v>284</v>
      </c>
      <c r="AT648" s="156" t="s">
        <v>129</v>
      </c>
      <c r="AU648" s="156" t="s">
        <v>87</v>
      </c>
      <c r="AY648" s="18" t="s">
        <v>126</v>
      </c>
      <c r="BE648" s="157">
        <f>IF(N648="základní",J648,0)</f>
        <v>0</v>
      </c>
      <c r="BF648" s="157">
        <f>IF(N648="snížená",J648,0)</f>
        <v>0</v>
      </c>
      <c r="BG648" s="157">
        <f>IF(N648="zákl. přenesená",J648,0)</f>
        <v>0</v>
      </c>
      <c r="BH648" s="157">
        <f>IF(N648="sníž. přenesená",J648,0)</f>
        <v>0</v>
      </c>
      <c r="BI648" s="157">
        <f>IF(N648="nulová",J648,0)</f>
        <v>0</v>
      </c>
      <c r="BJ648" s="18" t="s">
        <v>85</v>
      </c>
      <c r="BK648" s="157">
        <f>ROUND(I648*H648,2)</f>
        <v>0</v>
      </c>
      <c r="BL648" s="18" t="s">
        <v>284</v>
      </c>
      <c r="BM648" s="156" t="s">
        <v>1174</v>
      </c>
    </row>
    <row r="649" spans="1:65" s="13" customFormat="1">
      <c r="B649" s="167"/>
      <c r="D649" s="158" t="s">
        <v>208</v>
      </c>
      <c r="E649" s="168" t="s">
        <v>1</v>
      </c>
      <c r="F649" s="169" t="s">
        <v>1175</v>
      </c>
      <c r="H649" s="170">
        <v>32</v>
      </c>
      <c r="I649" s="171"/>
      <c r="L649" s="167"/>
      <c r="M649" s="172"/>
      <c r="N649" s="173"/>
      <c r="O649" s="173"/>
      <c r="P649" s="173"/>
      <c r="Q649" s="173"/>
      <c r="R649" s="173"/>
      <c r="S649" s="173"/>
      <c r="T649" s="174"/>
      <c r="AT649" s="168" t="s">
        <v>208</v>
      </c>
      <c r="AU649" s="168" t="s">
        <v>87</v>
      </c>
      <c r="AV649" s="13" t="s">
        <v>87</v>
      </c>
      <c r="AW649" s="13" t="s">
        <v>32</v>
      </c>
      <c r="AX649" s="13" t="s">
        <v>85</v>
      </c>
      <c r="AY649" s="168" t="s">
        <v>126</v>
      </c>
    </row>
    <row r="650" spans="1:65" s="2" customFormat="1" ht="33" customHeight="1">
      <c r="A650" s="33"/>
      <c r="B650" s="144"/>
      <c r="C650" s="145" t="s">
        <v>1176</v>
      </c>
      <c r="D650" s="145" t="s">
        <v>129</v>
      </c>
      <c r="E650" s="146" t="s">
        <v>1177</v>
      </c>
      <c r="F650" s="147" t="s">
        <v>1178</v>
      </c>
      <c r="G650" s="148" t="s">
        <v>287</v>
      </c>
      <c r="H650" s="149">
        <v>180.4</v>
      </c>
      <c r="I650" s="150"/>
      <c r="J650" s="151">
        <f>ROUND(I650*H650,2)</f>
        <v>0</v>
      </c>
      <c r="K650" s="147" t="s">
        <v>1</v>
      </c>
      <c r="L650" s="34"/>
      <c r="M650" s="152" t="s">
        <v>1</v>
      </c>
      <c r="N650" s="153" t="s">
        <v>42</v>
      </c>
      <c r="O650" s="59"/>
      <c r="P650" s="154">
        <f>O650*H650</f>
        <v>0</v>
      </c>
      <c r="Q650" s="154">
        <v>0</v>
      </c>
      <c r="R650" s="154">
        <f>Q650*H650</f>
        <v>0</v>
      </c>
      <c r="S650" s="154">
        <v>0</v>
      </c>
      <c r="T650" s="155">
        <f>S650*H650</f>
        <v>0</v>
      </c>
      <c r="U650" s="33"/>
      <c r="V650" s="33"/>
      <c r="W650" s="33"/>
      <c r="X650" s="33"/>
      <c r="Y650" s="33"/>
      <c r="Z650" s="33"/>
      <c r="AA650" s="33"/>
      <c r="AB650" s="33"/>
      <c r="AC650" s="33"/>
      <c r="AD650" s="33"/>
      <c r="AE650" s="33"/>
      <c r="AR650" s="156" t="s">
        <v>284</v>
      </c>
      <c r="AT650" s="156" t="s">
        <v>129</v>
      </c>
      <c r="AU650" s="156" t="s">
        <v>87</v>
      </c>
      <c r="AY650" s="18" t="s">
        <v>126</v>
      </c>
      <c r="BE650" s="157">
        <f>IF(N650="základní",J650,0)</f>
        <v>0</v>
      </c>
      <c r="BF650" s="157">
        <f>IF(N650="snížená",J650,0)</f>
        <v>0</v>
      </c>
      <c r="BG650" s="157">
        <f>IF(N650="zákl. přenesená",J650,0)</f>
        <v>0</v>
      </c>
      <c r="BH650" s="157">
        <f>IF(N650="sníž. přenesená",J650,0)</f>
        <v>0</v>
      </c>
      <c r="BI650" s="157">
        <f>IF(N650="nulová",J650,0)</f>
        <v>0</v>
      </c>
      <c r="BJ650" s="18" t="s">
        <v>85</v>
      </c>
      <c r="BK650" s="157">
        <f>ROUND(I650*H650,2)</f>
        <v>0</v>
      </c>
      <c r="BL650" s="18" t="s">
        <v>284</v>
      </c>
      <c r="BM650" s="156" t="s">
        <v>1179</v>
      </c>
    </row>
    <row r="651" spans="1:65" s="13" customFormat="1">
      <c r="B651" s="167"/>
      <c r="D651" s="158" t="s">
        <v>208</v>
      </c>
      <c r="E651" s="168" t="s">
        <v>1</v>
      </c>
      <c r="F651" s="169" t="s">
        <v>1180</v>
      </c>
      <c r="H651" s="170">
        <v>180.4</v>
      </c>
      <c r="I651" s="171"/>
      <c r="L651" s="167"/>
      <c r="M651" s="172"/>
      <c r="N651" s="173"/>
      <c r="O651" s="173"/>
      <c r="P651" s="173"/>
      <c r="Q651" s="173"/>
      <c r="R651" s="173"/>
      <c r="S651" s="173"/>
      <c r="T651" s="174"/>
      <c r="AT651" s="168" t="s">
        <v>208</v>
      </c>
      <c r="AU651" s="168" t="s">
        <v>87</v>
      </c>
      <c r="AV651" s="13" t="s">
        <v>87</v>
      </c>
      <c r="AW651" s="13" t="s">
        <v>32</v>
      </c>
      <c r="AX651" s="13" t="s">
        <v>85</v>
      </c>
      <c r="AY651" s="168" t="s">
        <v>126</v>
      </c>
    </row>
    <row r="652" spans="1:65" s="2" customFormat="1" ht="33" customHeight="1">
      <c r="A652" s="33"/>
      <c r="B652" s="144"/>
      <c r="C652" s="145" t="s">
        <v>1181</v>
      </c>
      <c r="D652" s="145" t="s">
        <v>129</v>
      </c>
      <c r="E652" s="146" t="s">
        <v>1182</v>
      </c>
      <c r="F652" s="147" t="s">
        <v>1183</v>
      </c>
      <c r="G652" s="148" t="s">
        <v>287</v>
      </c>
      <c r="H652" s="149">
        <v>36</v>
      </c>
      <c r="I652" s="150"/>
      <c r="J652" s="151">
        <f>ROUND(I652*H652,2)</f>
        <v>0</v>
      </c>
      <c r="K652" s="147" t="s">
        <v>1</v>
      </c>
      <c r="L652" s="34"/>
      <c r="M652" s="152" t="s">
        <v>1</v>
      </c>
      <c r="N652" s="153" t="s">
        <v>42</v>
      </c>
      <c r="O652" s="59"/>
      <c r="P652" s="154">
        <f>O652*H652</f>
        <v>0</v>
      </c>
      <c r="Q652" s="154">
        <v>0</v>
      </c>
      <c r="R652" s="154">
        <f>Q652*H652</f>
        <v>0</v>
      </c>
      <c r="S652" s="154">
        <v>0</v>
      </c>
      <c r="T652" s="155">
        <f>S652*H652</f>
        <v>0</v>
      </c>
      <c r="U652" s="33"/>
      <c r="V652" s="33"/>
      <c r="W652" s="33"/>
      <c r="X652" s="33"/>
      <c r="Y652" s="33"/>
      <c r="Z652" s="33"/>
      <c r="AA652" s="33"/>
      <c r="AB652" s="33"/>
      <c r="AC652" s="33"/>
      <c r="AD652" s="33"/>
      <c r="AE652" s="33"/>
      <c r="AR652" s="156" t="s">
        <v>284</v>
      </c>
      <c r="AT652" s="156" t="s">
        <v>129</v>
      </c>
      <c r="AU652" s="156" t="s">
        <v>87</v>
      </c>
      <c r="AY652" s="18" t="s">
        <v>126</v>
      </c>
      <c r="BE652" s="157">
        <f>IF(N652="základní",J652,0)</f>
        <v>0</v>
      </c>
      <c r="BF652" s="157">
        <f>IF(N652="snížená",J652,0)</f>
        <v>0</v>
      </c>
      <c r="BG652" s="157">
        <f>IF(N652="zákl. přenesená",J652,0)</f>
        <v>0</v>
      </c>
      <c r="BH652" s="157">
        <f>IF(N652="sníž. přenesená",J652,0)</f>
        <v>0</v>
      </c>
      <c r="BI652" s="157">
        <f>IF(N652="nulová",J652,0)</f>
        <v>0</v>
      </c>
      <c r="BJ652" s="18" t="s">
        <v>85</v>
      </c>
      <c r="BK652" s="157">
        <f>ROUND(I652*H652,2)</f>
        <v>0</v>
      </c>
      <c r="BL652" s="18" t="s">
        <v>284</v>
      </c>
      <c r="BM652" s="156" t="s">
        <v>1184</v>
      </c>
    </row>
    <row r="653" spans="1:65" s="13" customFormat="1">
      <c r="B653" s="167"/>
      <c r="D653" s="158" t="s">
        <v>208</v>
      </c>
      <c r="E653" s="168" t="s">
        <v>1</v>
      </c>
      <c r="F653" s="169" t="s">
        <v>1185</v>
      </c>
      <c r="H653" s="170">
        <v>36</v>
      </c>
      <c r="I653" s="171"/>
      <c r="L653" s="167"/>
      <c r="M653" s="172"/>
      <c r="N653" s="173"/>
      <c r="O653" s="173"/>
      <c r="P653" s="173"/>
      <c r="Q653" s="173"/>
      <c r="R653" s="173"/>
      <c r="S653" s="173"/>
      <c r="T653" s="174"/>
      <c r="AT653" s="168" t="s">
        <v>208</v>
      </c>
      <c r="AU653" s="168" t="s">
        <v>87</v>
      </c>
      <c r="AV653" s="13" t="s">
        <v>87</v>
      </c>
      <c r="AW653" s="13" t="s">
        <v>32</v>
      </c>
      <c r="AX653" s="13" t="s">
        <v>85</v>
      </c>
      <c r="AY653" s="168" t="s">
        <v>126</v>
      </c>
    </row>
    <row r="654" spans="1:65" s="2" customFormat="1" ht="37.9" customHeight="1">
      <c r="A654" s="33"/>
      <c r="B654" s="144"/>
      <c r="C654" s="145" t="s">
        <v>1186</v>
      </c>
      <c r="D654" s="145" t="s">
        <v>129</v>
      </c>
      <c r="E654" s="146" t="s">
        <v>1187</v>
      </c>
      <c r="F654" s="147" t="s">
        <v>1188</v>
      </c>
      <c r="G654" s="148" t="s">
        <v>287</v>
      </c>
      <c r="H654" s="149">
        <v>33.200000000000003</v>
      </c>
      <c r="I654" s="150"/>
      <c r="J654" s="151">
        <f>ROUND(I654*H654,2)</f>
        <v>0</v>
      </c>
      <c r="K654" s="147" t="s">
        <v>1</v>
      </c>
      <c r="L654" s="34"/>
      <c r="M654" s="152" t="s">
        <v>1</v>
      </c>
      <c r="N654" s="153" t="s">
        <v>42</v>
      </c>
      <c r="O654" s="59"/>
      <c r="P654" s="154">
        <f>O654*H654</f>
        <v>0</v>
      </c>
      <c r="Q654" s="154">
        <v>0</v>
      </c>
      <c r="R654" s="154">
        <f>Q654*H654</f>
        <v>0</v>
      </c>
      <c r="S654" s="154">
        <v>0</v>
      </c>
      <c r="T654" s="155">
        <f>S654*H654</f>
        <v>0</v>
      </c>
      <c r="U654" s="33"/>
      <c r="V654" s="33"/>
      <c r="W654" s="33"/>
      <c r="X654" s="33"/>
      <c r="Y654" s="33"/>
      <c r="Z654" s="33"/>
      <c r="AA654" s="33"/>
      <c r="AB654" s="33"/>
      <c r="AC654" s="33"/>
      <c r="AD654" s="33"/>
      <c r="AE654" s="33"/>
      <c r="AR654" s="156" t="s">
        <v>284</v>
      </c>
      <c r="AT654" s="156" t="s">
        <v>129</v>
      </c>
      <c r="AU654" s="156" t="s">
        <v>87</v>
      </c>
      <c r="AY654" s="18" t="s">
        <v>126</v>
      </c>
      <c r="BE654" s="157">
        <f>IF(N654="základní",J654,0)</f>
        <v>0</v>
      </c>
      <c r="BF654" s="157">
        <f>IF(N654="snížená",J654,0)</f>
        <v>0</v>
      </c>
      <c r="BG654" s="157">
        <f>IF(N654="zákl. přenesená",J654,0)</f>
        <v>0</v>
      </c>
      <c r="BH654" s="157">
        <f>IF(N654="sníž. přenesená",J654,0)</f>
        <v>0</v>
      </c>
      <c r="BI654" s="157">
        <f>IF(N654="nulová",J654,0)</f>
        <v>0</v>
      </c>
      <c r="BJ654" s="18" t="s">
        <v>85</v>
      </c>
      <c r="BK654" s="157">
        <f>ROUND(I654*H654,2)</f>
        <v>0</v>
      </c>
      <c r="BL654" s="18" t="s">
        <v>284</v>
      </c>
      <c r="BM654" s="156" t="s">
        <v>1189</v>
      </c>
    </row>
    <row r="655" spans="1:65" s="13" customFormat="1">
      <c r="B655" s="167"/>
      <c r="D655" s="158" t="s">
        <v>208</v>
      </c>
      <c r="E655" s="168" t="s">
        <v>1</v>
      </c>
      <c r="F655" s="169" t="s">
        <v>1190</v>
      </c>
      <c r="H655" s="170">
        <v>25.2</v>
      </c>
      <c r="I655" s="171"/>
      <c r="L655" s="167"/>
      <c r="M655" s="172"/>
      <c r="N655" s="173"/>
      <c r="O655" s="173"/>
      <c r="P655" s="173"/>
      <c r="Q655" s="173"/>
      <c r="R655" s="173"/>
      <c r="S655" s="173"/>
      <c r="T655" s="174"/>
      <c r="AT655" s="168" t="s">
        <v>208</v>
      </c>
      <c r="AU655" s="168" t="s">
        <v>87</v>
      </c>
      <c r="AV655" s="13" t="s">
        <v>87</v>
      </c>
      <c r="AW655" s="13" t="s">
        <v>32</v>
      </c>
      <c r="AX655" s="13" t="s">
        <v>77</v>
      </c>
      <c r="AY655" s="168" t="s">
        <v>126</v>
      </c>
    </row>
    <row r="656" spans="1:65" s="13" customFormat="1">
      <c r="B656" s="167"/>
      <c r="D656" s="158" t="s">
        <v>208</v>
      </c>
      <c r="E656" s="168" t="s">
        <v>1</v>
      </c>
      <c r="F656" s="169" t="s">
        <v>1191</v>
      </c>
      <c r="H656" s="170">
        <v>4.2</v>
      </c>
      <c r="I656" s="171"/>
      <c r="L656" s="167"/>
      <c r="M656" s="172"/>
      <c r="N656" s="173"/>
      <c r="O656" s="173"/>
      <c r="P656" s="173"/>
      <c r="Q656" s="173"/>
      <c r="R656" s="173"/>
      <c r="S656" s="173"/>
      <c r="T656" s="174"/>
      <c r="AT656" s="168" t="s">
        <v>208</v>
      </c>
      <c r="AU656" s="168" t="s">
        <v>87</v>
      </c>
      <c r="AV656" s="13" t="s">
        <v>87</v>
      </c>
      <c r="AW656" s="13" t="s">
        <v>32</v>
      </c>
      <c r="AX656" s="13" t="s">
        <v>77</v>
      </c>
      <c r="AY656" s="168" t="s">
        <v>126</v>
      </c>
    </row>
    <row r="657" spans="1:65" s="13" customFormat="1">
      <c r="B657" s="167"/>
      <c r="D657" s="158" t="s">
        <v>208</v>
      </c>
      <c r="E657" s="168" t="s">
        <v>1</v>
      </c>
      <c r="F657" s="169" t="s">
        <v>1192</v>
      </c>
      <c r="H657" s="170">
        <v>3.8</v>
      </c>
      <c r="I657" s="171"/>
      <c r="L657" s="167"/>
      <c r="M657" s="172"/>
      <c r="N657" s="173"/>
      <c r="O657" s="173"/>
      <c r="P657" s="173"/>
      <c r="Q657" s="173"/>
      <c r="R657" s="173"/>
      <c r="S657" s="173"/>
      <c r="T657" s="174"/>
      <c r="AT657" s="168" t="s">
        <v>208</v>
      </c>
      <c r="AU657" s="168" t="s">
        <v>87</v>
      </c>
      <c r="AV657" s="13" t="s">
        <v>87</v>
      </c>
      <c r="AW657" s="13" t="s">
        <v>32</v>
      </c>
      <c r="AX657" s="13" t="s">
        <v>77</v>
      </c>
      <c r="AY657" s="168" t="s">
        <v>126</v>
      </c>
    </row>
    <row r="658" spans="1:65" s="15" customFormat="1">
      <c r="B658" s="182"/>
      <c r="D658" s="158" t="s">
        <v>208</v>
      </c>
      <c r="E658" s="183" t="s">
        <v>1</v>
      </c>
      <c r="F658" s="184" t="s">
        <v>221</v>
      </c>
      <c r="H658" s="185">
        <v>33.200000000000003</v>
      </c>
      <c r="I658" s="186"/>
      <c r="L658" s="182"/>
      <c r="M658" s="187"/>
      <c r="N658" s="188"/>
      <c r="O658" s="188"/>
      <c r="P658" s="188"/>
      <c r="Q658" s="188"/>
      <c r="R658" s="188"/>
      <c r="S658" s="188"/>
      <c r="T658" s="189"/>
      <c r="AT658" s="183" t="s">
        <v>208</v>
      </c>
      <c r="AU658" s="183" t="s">
        <v>87</v>
      </c>
      <c r="AV658" s="15" t="s">
        <v>146</v>
      </c>
      <c r="AW658" s="15" t="s">
        <v>32</v>
      </c>
      <c r="AX658" s="15" t="s">
        <v>85</v>
      </c>
      <c r="AY658" s="183" t="s">
        <v>126</v>
      </c>
    </row>
    <row r="659" spans="1:65" s="2" customFormat="1" ht="24.2" customHeight="1">
      <c r="A659" s="33"/>
      <c r="B659" s="144"/>
      <c r="C659" s="145" t="s">
        <v>1193</v>
      </c>
      <c r="D659" s="145" t="s">
        <v>129</v>
      </c>
      <c r="E659" s="146" t="s">
        <v>1194</v>
      </c>
      <c r="F659" s="147" t="s">
        <v>1195</v>
      </c>
      <c r="G659" s="148" t="s">
        <v>287</v>
      </c>
      <c r="H659" s="149">
        <v>33.200000000000003</v>
      </c>
      <c r="I659" s="150"/>
      <c r="J659" s="151">
        <f>ROUND(I659*H659,2)</f>
        <v>0</v>
      </c>
      <c r="K659" s="147" t="s">
        <v>1</v>
      </c>
      <c r="L659" s="34"/>
      <c r="M659" s="152" t="s">
        <v>1</v>
      </c>
      <c r="N659" s="153" t="s">
        <v>42</v>
      </c>
      <c r="O659" s="59"/>
      <c r="P659" s="154">
        <f>O659*H659</f>
        <v>0</v>
      </c>
      <c r="Q659" s="154">
        <v>0</v>
      </c>
      <c r="R659" s="154">
        <f>Q659*H659</f>
        <v>0</v>
      </c>
      <c r="S659" s="154">
        <v>0</v>
      </c>
      <c r="T659" s="155">
        <f>S659*H659</f>
        <v>0</v>
      </c>
      <c r="U659" s="33"/>
      <c r="V659" s="33"/>
      <c r="W659" s="33"/>
      <c r="X659" s="33"/>
      <c r="Y659" s="33"/>
      <c r="Z659" s="33"/>
      <c r="AA659" s="33"/>
      <c r="AB659" s="33"/>
      <c r="AC659" s="33"/>
      <c r="AD659" s="33"/>
      <c r="AE659" s="33"/>
      <c r="AR659" s="156" t="s">
        <v>284</v>
      </c>
      <c r="AT659" s="156" t="s">
        <v>129</v>
      </c>
      <c r="AU659" s="156" t="s">
        <v>87</v>
      </c>
      <c r="AY659" s="18" t="s">
        <v>126</v>
      </c>
      <c r="BE659" s="157">
        <f>IF(N659="základní",J659,0)</f>
        <v>0</v>
      </c>
      <c r="BF659" s="157">
        <f>IF(N659="snížená",J659,0)</f>
        <v>0</v>
      </c>
      <c r="BG659" s="157">
        <f>IF(N659="zákl. přenesená",J659,0)</f>
        <v>0</v>
      </c>
      <c r="BH659" s="157">
        <f>IF(N659="sníž. přenesená",J659,0)</f>
        <v>0</v>
      </c>
      <c r="BI659" s="157">
        <f>IF(N659="nulová",J659,0)</f>
        <v>0</v>
      </c>
      <c r="BJ659" s="18" t="s">
        <v>85</v>
      </c>
      <c r="BK659" s="157">
        <f>ROUND(I659*H659,2)</f>
        <v>0</v>
      </c>
      <c r="BL659" s="18" t="s">
        <v>284</v>
      </c>
      <c r="BM659" s="156" t="s">
        <v>1196</v>
      </c>
    </row>
    <row r="660" spans="1:65" s="13" customFormat="1">
      <c r="B660" s="167"/>
      <c r="D660" s="158" t="s">
        <v>208</v>
      </c>
      <c r="E660" s="168" t="s">
        <v>1</v>
      </c>
      <c r="F660" s="169" t="s">
        <v>1190</v>
      </c>
      <c r="H660" s="170">
        <v>25.2</v>
      </c>
      <c r="I660" s="171"/>
      <c r="L660" s="167"/>
      <c r="M660" s="172"/>
      <c r="N660" s="173"/>
      <c r="O660" s="173"/>
      <c r="P660" s="173"/>
      <c r="Q660" s="173"/>
      <c r="R660" s="173"/>
      <c r="S660" s="173"/>
      <c r="T660" s="174"/>
      <c r="AT660" s="168" t="s">
        <v>208</v>
      </c>
      <c r="AU660" s="168" t="s">
        <v>87</v>
      </c>
      <c r="AV660" s="13" t="s">
        <v>87</v>
      </c>
      <c r="AW660" s="13" t="s">
        <v>32</v>
      </c>
      <c r="AX660" s="13" t="s">
        <v>77</v>
      </c>
      <c r="AY660" s="168" t="s">
        <v>126</v>
      </c>
    </row>
    <row r="661" spans="1:65" s="13" customFormat="1">
      <c r="B661" s="167"/>
      <c r="D661" s="158" t="s">
        <v>208</v>
      </c>
      <c r="E661" s="168" t="s">
        <v>1</v>
      </c>
      <c r="F661" s="169" t="s">
        <v>1191</v>
      </c>
      <c r="H661" s="170">
        <v>4.2</v>
      </c>
      <c r="I661" s="171"/>
      <c r="L661" s="167"/>
      <c r="M661" s="172"/>
      <c r="N661" s="173"/>
      <c r="O661" s="173"/>
      <c r="P661" s="173"/>
      <c r="Q661" s="173"/>
      <c r="R661" s="173"/>
      <c r="S661" s="173"/>
      <c r="T661" s="174"/>
      <c r="AT661" s="168" t="s">
        <v>208</v>
      </c>
      <c r="AU661" s="168" t="s">
        <v>87</v>
      </c>
      <c r="AV661" s="13" t="s">
        <v>87</v>
      </c>
      <c r="AW661" s="13" t="s">
        <v>32</v>
      </c>
      <c r="AX661" s="13" t="s">
        <v>77</v>
      </c>
      <c r="AY661" s="168" t="s">
        <v>126</v>
      </c>
    </row>
    <row r="662" spans="1:65" s="13" customFormat="1">
      <c r="B662" s="167"/>
      <c r="D662" s="158" t="s">
        <v>208</v>
      </c>
      <c r="E662" s="168" t="s">
        <v>1</v>
      </c>
      <c r="F662" s="169" t="s">
        <v>1192</v>
      </c>
      <c r="H662" s="170">
        <v>3.8</v>
      </c>
      <c r="I662" s="171"/>
      <c r="L662" s="167"/>
      <c r="M662" s="172"/>
      <c r="N662" s="173"/>
      <c r="O662" s="173"/>
      <c r="P662" s="173"/>
      <c r="Q662" s="173"/>
      <c r="R662" s="173"/>
      <c r="S662" s="173"/>
      <c r="T662" s="174"/>
      <c r="AT662" s="168" t="s">
        <v>208</v>
      </c>
      <c r="AU662" s="168" t="s">
        <v>87</v>
      </c>
      <c r="AV662" s="13" t="s">
        <v>87</v>
      </c>
      <c r="AW662" s="13" t="s">
        <v>32</v>
      </c>
      <c r="AX662" s="13" t="s">
        <v>77</v>
      </c>
      <c r="AY662" s="168" t="s">
        <v>126</v>
      </c>
    </row>
    <row r="663" spans="1:65" s="15" customFormat="1">
      <c r="B663" s="182"/>
      <c r="D663" s="158" t="s">
        <v>208</v>
      </c>
      <c r="E663" s="183" t="s">
        <v>1</v>
      </c>
      <c r="F663" s="184" t="s">
        <v>221</v>
      </c>
      <c r="H663" s="185">
        <v>33.200000000000003</v>
      </c>
      <c r="I663" s="186"/>
      <c r="L663" s="182"/>
      <c r="M663" s="187"/>
      <c r="N663" s="188"/>
      <c r="O663" s="188"/>
      <c r="P663" s="188"/>
      <c r="Q663" s="188"/>
      <c r="R663" s="188"/>
      <c r="S663" s="188"/>
      <c r="T663" s="189"/>
      <c r="AT663" s="183" t="s">
        <v>208</v>
      </c>
      <c r="AU663" s="183" t="s">
        <v>87</v>
      </c>
      <c r="AV663" s="15" t="s">
        <v>146</v>
      </c>
      <c r="AW663" s="15" t="s">
        <v>32</v>
      </c>
      <c r="AX663" s="15" t="s">
        <v>85</v>
      </c>
      <c r="AY663" s="183" t="s">
        <v>126</v>
      </c>
    </row>
    <row r="664" spans="1:65" s="2" customFormat="1" ht="33" customHeight="1">
      <c r="A664" s="33"/>
      <c r="B664" s="144"/>
      <c r="C664" s="145" t="s">
        <v>1197</v>
      </c>
      <c r="D664" s="145" t="s">
        <v>129</v>
      </c>
      <c r="E664" s="146" t="s">
        <v>1198</v>
      </c>
      <c r="F664" s="147" t="s">
        <v>1199</v>
      </c>
      <c r="G664" s="148" t="s">
        <v>287</v>
      </c>
      <c r="H664" s="149">
        <v>180.8</v>
      </c>
      <c r="I664" s="150"/>
      <c r="J664" s="151">
        <f>ROUND(I664*H664,2)</f>
        <v>0</v>
      </c>
      <c r="K664" s="147" t="s">
        <v>1</v>
      </c>
      <c r="L664" s="34"/>
      <c r="M664" s="152" t="s">
        <v>1</v>
      </c>
      <c r="N664" s="153" t="s">
        <v>42</v>
      </c>
      <c r="O664" s="59"/>
      <c r="P664" s="154">
        <f>O664*H664</f>
        <v>0</v>
      </c>
      <c r="Q664" s="154">
        <v>0</v>
      </c>
      <c r="R664" s="154">
        <f>Q664*H664</f>
        <v>0</v>
      </c>
      <c r="S664" s="154">
        <v>0</v>
      </c>
      <c r="T664" s="155">
        <f>S664*H664</f>
        <v>0</v>
      </c>
      <c r="U664" s="33"/>
      <c r="V664" s="33"/>
      <c r="W664" s="33"/>
      <c r="X664" s="33"/>
      <c r="Y664" s="33"/>
      <c r="Z664" s="33"/>
      <c r="AA664" s="33"/>
      <c r="AB664" s="33"/>
      <c r="AC664" s="33"/>
      <c r="AD664" s="33"/>
      <c r="AE664" s="33"/>
      <c r="AR664" s="156" t="s">
        <v>284</v>
      </c>
      <c r="AT664" s="156" t="s">
        <v>129</v>
      </c>
      <c r="AU664" s="156" t="s">
        <v>87</v>
      </c>
      <c r="AY664" s="18" t="s">
        <v>126</v>
      </c>
      <c r="BE664" s="157">
        <f>IF(N664="základní",J664,0)</f>
        <v>0</v>
      </c>
      <c r="BF664" s="157">
        <f>IF(N664="snížená",J664,0)</f>
        <v>0</v>
      </c>
      <c r="BG664" s="157">
        <f>IF(N664="zákl. přenesená",J664,0)</f>
        <v>0</v>
      </c>
      <c r="BH664" s="157">
        <f>IF(N664="sníž. přenesená",J664,0)</f>
        <v>0</v>
      </c>
      <c r="BI664" s="157">
        <f>IF(N664="nulová",J664,0)</f>
        <v>0</v>
      </c>
      <c r="BJ664" s="18" t="s">
        <v>85</v>
      </c>
      <c r="BK664" s="157">
        <f>ROUND(I664*H664,2)</f>
        <v>0</v>
      </c>
      <c r="BL664" s="18" t="s">
        <v>284</v>
      </c>
      <c r="BM664" s="156" t="s">
        <v>1200</v>
      </c>
    </row>
    <row r="665" spans="1:65" s="13" customFormat="1">
      <c r="B665" s="167"/>
      <c r="D665" s="158" t="s">
        <v>208</v>
      </c>
      <c r="E665" s="168" t="s">
        <v>1</v>
      </c>
      <c r="F665" s="169" t="s">
        <v>1201</v>
      </c>
      <c r="H665" s="170">
        <v>180.8</v>
      </c>
      <c r="I665" s="171"/>
      <c r="L665" s="167"/>
      <c r="M665" s="172"/>
      <c r="N665" s="173"/>
      <c r="O665" s="173"/>
      <c r="P665" s="173"/>
      <c r="Q665" s="173"/>
      <c r="R665" s="173"/>
      <c r="S665" s="173"/>
      <c r="T665" s="174"/>
      <c r="AT665" s="168" t="s">
        <v>208</v>
      </c>
      <c r="AU665" s="168" t="s">
        <v>87</v>
      </c>
      <c r="AV665" s="13" t="s">
        <v>87</v>
      </c>
      <c r="AW665" s="13" t="s">
        <v>32</v>
      </c>
      <c r="AX665" s="13" t="s">
        <v>85</v>
      </c>
      <c r="AY665" s="168" t="s">
        <v>126</v>
      </c>
    </row>
    <row r="666" spans="1:65" s="2" customFormat="1" ht="24.2" customHeight="1">
      <c r="A666" s="33"/>
      <c r="B666" s="144"/>
      <c r="C666" s="145" t="s">
        <v>1202</v>
      </c>
      <c r="D666" s="145" t="s">
        <v>129</v>
      </c>
      <c r="E666" s="146" t="s">
        <v>1203</v>
      </c>
      <c r="F666" s="147" t="s">
        <v>1204</v>
      </c>
      <c r="G666" s="148" t="s">
        <v>287</v>
      </c>
      <c r="H666" s="149">
        <v>181</v>
      </c>
      <c r="I666" s="150"/>
      <c r="J666" s="151">
        <f>ROUND(I666*H666,2)</f>
        <v>0</v>
      </c>
      <c r="K666" s="147" t="s">
        <v>1</v>
      </c>
      <c r="L666" s="34"/>
      <c r="M666" s="152" t="s">
        <v>1</v>
      </c>
      <c r="N666" s="153" t="s">
        <v>42</v>
      </c>
      <c r="O666" s="59"/>
      <c r="P666" s="154">
        <f>O666*H666</f>
        <v>0</v>
      </c>
      <c r="Q666" s="154">
        <v>0</v>
      </c>
      <c r="R666" s="154">
        <f>Q666*H666</f>
        <v>0</v>
      </c>
      <c r="S666" s="154">
        <v>0</v>
      </c>
      <c r="T666" s="155">
        <f>S666*H666</f>
        <v>0</v>
      </c>
      <c r="U666" s="33"/>
      <c r="V666" s="33"/>
      <c r="W666" s="33"/>
      <c r="X666" s="33"/>
      <c r="Y666" s="33"/>
      <c r="Z666" s="33"/>
      <c r="AA666" s="33"/>
      <c r="AB666" s="33"/>
      <c r="AC666" s="33"/>
      <c r="AD666" s="33"/>
      <c r="AE666" s="33"/>
      <c r="AR666" s="156" t="s">
        <v>284</v>
      </c>
      <c r="AT666" s="156" t="s">
        <v>129</v>
      </c>
      <c r="AU666" s="156" t="s">
        <v>87</v>
      </c>
      <c r="AY666" s="18" t="s">
        <v>126</v>
      </c>
      <c r="BE666" s="157">
        <f>IF(N666="základní",J666,0)</f>
        <v>0</v>
      </c>
      <c r="BF666" s="157">
        <f>IF(N666="snížená",J666,0)</f>
        <v>0</v>
      </c>
      <c r="BG666" s="157">
        <f>IF(N666="zákl. přenesená",J666,0)</f>
        <v>0</v>
      </c>
      <c r="BH666" s="157">
        <f>IF(N666="sníž. přenesená",J666,0)</f>
        <v>0</v>
      </c>
      <c r="BI666" s="157">
        <f>IF(N666="nulová",J666,0)</f>
        <v>0</v>
      </c>
      <c r="BJ666" s="18" t="s">
        <v>85</v>
      </c>
      <c r="BK666" s="157">
        <f>ROUND(I666*H666,2)</f>
        <v>0</v>
      </c>
      <c r="BL666" s="18" t="s">
        <v>284</v>
      </c>
      <c r="BM666" s="156" t="s">
        <v>1205</v>
      </c>
    </row>
    <row r="667" spans="1:65" s="13" customFormat="1">
      <c r="B667" s="167"/>
      <c r="D667" s="158" t="s">
        <v>208</v>
      </c>
      <c r="E667" s="168" t="s">
        <v>1</v>
      </c>
      <c r="F667" s="169" t="s">
        <v>1206</v>
      </c>
      <c r="H667" s="170">
        <v>181</v>
      </c>
      <c r="I667" s="171"/>
      <c r="L667" s="167"/>
      <c r="M667" s="172"/>
      <c r="N667" s="173"/>
      <c r="O667" s="173"/>
      <c r="P667" s="173"/>
      <c r="Q667" s="173"/>
      <c r="R667" s="173"/>
      <c r="S667" s="173"/>
      <c r="T667" s="174"/>
      <c r="AT667" s="168" t="s">
        <v>208</v>
      </c>
      <c r="AU667" s="168" t="s">
        <v>87</v>
      </c>
      <c r="AV667" s="13" t="s">
        <v>87</v>
      </c>
      <c r="AW667" s="13" t="s">
        <v>32</v>
      </c>
      <c r="AX667" s="13" t="s">
        <v>85</v>
      </c>
      <c r="AY667" s="168" t="s">
        <v>126</v>
      </c>
    </row>
    <row r="668" spans="1:65" s="2" customFormat="1" ht="24.2" customHeight="1">
      <c r="A668" s="33"/>
      <c r="B668" s="144"/>
      <c r="C668" s="145" t="s">
        <v>1207</v>
      </c>
      <c r="D668" s="145" t="s">
        <v>129</v>
      </c>
      <c r="E668" s="146" t="s">
        <v>1208</v>
      </c>
      <c r="F668" s="147" t="s">
        <v>1209</v>
      </c>
      <c r="G668" s="148" t="s">
        <v>287</v>
      </c>
      <c r="H668" s="149">
        <v>73.2</v>
      </c>
      <c r="I668" s="150"/>
      <c r="J668" s="151">
        <f>ROUND(I668*H668,2)</f>
        <v>0</v>
      </c>
      <c r="K668" s="147" t="s">
        <v>1</v>
      </c>
      <c r="L668" s="34"/>
      <c r="M668" s="152" t="s">
        <v>1</v>
      </c>
      <c r="N668" s="153" t="s">
        <v>42</v>
      </c>
      <c r="O668" s="59"/>
      <c r="P668" s="154">
        <f>O668*H668</f>
        <v>0</v>
      </c>
      <c r="Q668" s="154">
        <v>0</v>
      </c>
      <c r="R668" s="154">
        <f>Q668*H668</f>
        <v>0</v>
      </c>
      <c r="S668" s="154">
        <v>0</v>
      </c>
      <c r="T668" s="155">
        <f>S668*H668</f>
        <v>0</v>
      </c>
      <c r="U668" s="33"/>
      <c r="V668" s="33"/>
      <c r="W668" s="33"/>
      <c r="X668" s="33"/>
      <c r="Y668" s="33"/>
      <c r="Z668" s="33"/>
      <c r="AA668" s="33"/>
      <c r="AB668" s="33"/>
      <c r="AC668" s="33"/>
      <c r="AD668" s="33"/>
      <c r="AE668" s="33"/>
      <c r="AR668" s="156" t="s">
        <v>284</v>
      </c>
      <c r="AT668" s="156" t="s">
        <v>129</v>
      </c>
      <c r="AU668" s="156" t="s">
        <v>87</v>
      </c>
      <c r="AY668" s="18" t="s">
        <v>126</v>
      </c>
      <c r="BE668" s="157">
        <f>IF(N668="základní",J668,0)</f>
        <v>0</v>
      </c>
      <c r="BF668" s="157">
        <f>IF(N668="snížená",J668,0)</f>
        <v>0</v>
      </c>
      <c r="BG668" s="157">
        <f>IF(N668="zákl. přenesená",J668,0)</f>
        <v>0</v>
      </c>
      <c r="BH668" s="157">
        <f>IF(N668="sníž. přenesená",J668,0)</f>
        <v>0</v>
      </c>
      <c r="BI668" s="157">
        <f>IF(N668="nulová",J668,0)</f>
        <v>0</v>
      </c>
      <c r="BJ668" s="18" t="s">
        <v>85</v>
      </c>
      <c r="BK668" s="157">
        <f>ROUND(I668*H668,2)</f>
        <v>0</v>
      </c>
      <c r="BL668" s="18" t="s">
        <v>284</v>
      </c>
      <c r="BM668" s="156" t="s">
        <v>1210</v>
      </c>
    </row>
    <row r="669" spans="1:65" s="13" customFormat="1">
      <c r="B669" s="167"/>
      <c r="D669" s="158" t="s">
        <v>208</v>
      </c>
      <c r="E669" s="168" t="s">
        <v>1</v>
      </c>
      <c r="F669" s="169" t="s">
        <v>1211</v>
      </c>
      <c r="H669" s="170">
        <v>73.2</v>
      </c>
      <c r="I669" s="171"/>
      <c r="L669" s="167"/>
      <c r="M669" s="172"/>
      <c r="N669" s="173"/>
      <c r="O669" s="173"/>
      <c r="P669" s="173"/>
      <c r="Q669" s="173"/>
      <c r="R669" s="173"/>
      <c r="S669" s="173"/>
      <c r="T669" s="174"/>
      <c r="AT669" s="168" t="s">
        <v>208</v>
      </c>
      <c r="AU669" s="168" t="s">
        <v>87</v>
      </c>
      <c r="AV669" s="13" t="s">
        <v>87</v>
      </c>
      <c r="AW669" s="13" t="s">
        <v>32</v>
      </c>
      <c r="AX669" s="13" t="s">
        <v>85</v>
      </c>
      <c r="AY669" s="168" t="s">
        <v>126</v>
      </c>
    </row>
    <row r="670" spans="1:65" s="2" customFormat="1" ht="33" customHeight="1">
      <c r="A670" s="33"/>
      <c r="B670" s="144"/>
      <c r="C670" s="145" t="s">
        <v>1212</v>
      </c>
      <c r="D670" s="145" t="s">
        <v>129</v>
      </c>
      <c r="E670" s="146" t="s">
        <v>1213</v>
      </c>
      <c r="F670" s="147" t="s">
        <v>1214</v>
      </c>
      <c r="G670" s="148" t="s">
        <v>287</v>
      </c>
      <c r="H670" s="149">
        <v>180.8</v>
      </c>
      <c r="I670" s="150"/>
      <c r="J670" s="151">
        <f>ROUND(I670*H670,2)</f>
        <v>0</v>
      </c>
      <c r="K670" s="147" t="s">
        <v>1</v>
      </c>
      <c r="L670" s="34"/>
      <c r="M670" s="152" t="s">
        <v>1</v>
      </c>
      <c r="N670" s="153" t="s">
        <v>42</v>
      </c>
      <c r="O670" s="59"/>
      <c r="P670" s="154">
        <f>O670*H670</f>
        <v>0</v>
      </c>
      <c r="Q670" s="154">
        <v>0</v>
      </c>
      <c r="R670" s="154">
        <f>Q670*H670</f>
        <v>0</v>
      </c>
      <c r="S670" s="154">
        <v>0</v>
      </c>
      <c r="T670" s="155">
        <f>S670*H670</f>
        <v>0</v>
      </c>
      <c r="U670" s="33"/>
      <c r="V670" s="33"/>
      <c r="W670" s="33"/>
      <c r="X670" s="33"/>
      <c r="Y670" s="33"/>
      <c r="Z670" s="33"/>
      <c r="AA670" s="33"/>
      <c r="AB670" s="33"/>
      <c r="AC670" s="33"/>
      <c r="AD670" s="33"/>
      <c r="AE670" s="33"/>
      <c r="AR670" s="156" t="s">
        <v>284</v>
      </c>
      <c r="AT670" s="156" t="s">
        <v>129</v>
      </c>
      <c r="AU670" s="156" t="s">
        <v>87</v>
      </c>
      <c r="AY670" s="18" t="s">
        <v>126</v>
      </c>
      <c r="BE670" s="157">
        <f>IF(N670="základní",J670,0)</f>
        <v>0</v>
      </c>
      <c r="BF670" s="157">
        <f>IF(N670="snížená",J670,0)</f>
        <v>0</v>
      </c>
      <c r="BG670" s="157">
        <f>IF(N670="zákl. přenesená",J670,0)</f>
        <v>0</v>
      </c>
      <c r="BH670" s="157">
        <f>IF(N670="sníž. přenesená",J670,0)</f>
        <v>0</v>
      </c>
      <c r="BI670" s="157">
        <f>IF(N670="nulová",J670,0)</f>
        <v>0</v>
      </c>
      <c r="BJ670" s="18" t="s">
        <v>85</v>
      </c>
      <c r="BK670" s="157">
        <f>ROUND(I670*H670,2)</f>
        <v>0</v>
      </c>
      <c r="BL670" s="18" t="s">
        <v>284</v>
      </c>
      <c r="BM670" s="156" t="s">
        <v>1215</v>
      </c>
    </row>
    <row r="671" spans="1:65" s="13" customFormat="1">
      <c r="B671" s="167"/>
      <c r="D671" s="158" t="s">
        <v>208</v>
      </c>
      <c r="E671" s="168" t="s">
        <v>1</v>
      </c>
      <c r="F671" s="169" t="s">
        <v>1201</v>
      </c>
      <c r="H671" s="170">
        <v>180.8</v>
      </c>
      <c r="I671" s="171"/>
      <c r="L671" s="167"/>
      <c r="M671" s="172"/>
      <c r="N671" s="173"/>
      <c r="O671" s="173"/>
      <c r="P671" s="173"/>
      <c r="Q671" s="173"/>
      <c r="R671" s="173"/>
      <c r="S671" s="173"/>
      <c r="T671" s="174"/>
      <c r="AT671" s="168" t="s">
        <v>208</v>
      </c>
      <c r="AU671" s="168" t="s">
        <v>87</v>
      </c>
      <c r="AV671" s="13" t="s">
        <v>87</v>
      </c>
      <c r="AW671" s="13" t="s">
        <v>32</v>
      </c>
      <c r="AX671" s="13" t="s">
        <v>85</v>
      </c>
      <c r="AY671" s="168" t="s">
        <v>126</v>
      </c>
    </row>
    <row r="672" spans="1:65" s="2" customFormat="1" ht="37.9" customHeight="1">
      <c r="A672" s="33"/>
      <c r="B672" s="144"/>
      <c r="C672" s="145" t="s">
        <v>1216</v>
      </c>
      <c r="D672" s="145" t="s">
        <v>129</v>
      </c>
      <c r="E672" s="146" t="s">
        <v>1217</v>
      </c>
      <c r="F672" s="147" t="s">
        <v>1218</v>
      </c>
      <c r="G672" s="148" t="s">
        <v>287</v>
      </c>
      <c r="H672" s="149">
        <v>27.6</v>
      </c>
      <c r="I672" s="150"/>
      <c r="J672" s="151">
        <f>ROUND(I672*H672,2)</f>
        <v>0</v>
      </c>
      <c r="K672" s="147" t="s">
        <v>1</v>
      </c>
      <c r="L672" s="34"/>
      <c r="M672" s="152" t="s">
        <v>1</v>
      </c>
      <c r="N672" s="153" t="s">
        <v>42</v>
      </c>
      <c r="O672" s="59"/>
      <c r="P672" s="154">
        <f>O672*H672</f>
        <v>0</v>
      </c>
      <c r="Q672" s="154">
        <v>0</v>
      </c>
      <c r="R672" s="154">
        <f>Q672*H672</f>
        <v>0</v>
      </c>
      <c r="S672" s="154">
        <v>0</v>
      </c>
      <c r="T672" s="155">
        <f>S672*H672</f>
        <v>0</v>
      </c>
      <c r="U672" s="33"/>
      <c r="V672" s="33"/>
      <c r="W672" s="33"/>
      <c r="X672" s="33"/>
      <c r="Y672" s="33"/>
      <c r="Z672" s="33"/>
      <c r="AA672" s="33"/>
      <c r="AB672" s="33"/>
      <c r="AC672" s="33"/>
      <c r="AD672" s="33"/>
      <c r="AE672" s="33"/>
      <c r="AR672" s="156" t="s">
        <v>284</v>
      </c>
      <c r="AT672" s="156" t="s">
        <v>129</v>
      </c>
      <c r="AU672" s="156" t="s">
        <v>87</v>
      </c>
      <c r="AY672" s="18" t="s">
        <v>126</v>
      </c>
      <c r="BE672" s="157">
        <f>IF(N672="základní",J672,0)</f>
        <v>0</v>
      </c>
      <c r="BF672" s="157">
        <f>IF(N672="snížená",J672,0)</f>
        <v>0</v>
      </c>
      <c r="BG672" s="157">
        <f>IF(N672="zákl. přenesená",J672,0)</f>
        <v>0</v>
      </c>
      <c r="BH672" s="157">
        <f>IF(N672="sníž. přenesená",J672,0)</f>
        <v>0</v>
      </c>
      <c r="BI672" s="157">
        <f>IF(N672="nulová",J672,0)</f>
        <v>0</v>
      </c>
      <c r="BJ672" s="18" t="s">
        <v>85</v>
      </c>
      <c r="BK672" s="157">
        <f>ROUND(I672*H672,2)</f>
        <v>0</v>
      </c>
      <c r="BL672" s="18" t="s">
        <v>284</v>
      </c>
      <c r="BM672" s="156" t="s">
        <v>1219</v>
      </c>
    </row>
    <row r="673" spans="1:65" s="13" customFormat="1">
      <c r="B673" s="167"/>
      <c r="D673" s="158" t="s">
        <v>208</v>
      </c>
      <c r="E673" s="168" t="s">
        <v>1</v>
      </c>
      <c r="F673" s="169" t="s">
        <v>1220</v>
      </c>
      <c r="H673" s="170">
        <v>27.6</v>
      </c>
      <c r="I673" s="171"/>
      <c r="L673" s="167"/>
      <c r="M673" s="172"/>
      <c r="N673" s="173"/>
      <c r="O673" s="173"/>
      <c r="P673" s="173"/>
      <c r="Q673" s="173"/>
      <c r="R673" s="173"/>
      <c r="S673" s="173"/>
      <c r="T673" s="174"/>
      <c r="AT673" s="168" t="s">
        <v>208</v>
      </c>
      <c r="AU673" s="168" t="s">
        <v>87</v>
      </c>
      <c r="AV673" s="13" t="s">
        <v>87</v>
      </c>
      <c r="AW673" s="13" t="s">
        <v>32</v>
      </c>
      <c r="AX673" s="13" t="s">
        <v>85</v>
      </c>
      <c r="AY673" s="168" t="s">
        <v>126</v>
      </c>
    </row>
    <row r="674" spans="1:65" s="2" customFormat="1" ht="24.2" customHeight="1">
      <c r="A674" s="33"/>
      <c r="B674" s="144"/>
      <c r="C674" s="145" t="s">
        <v>1221</v>
      </c>
      <c r="D674" s="145" t="s">
        <v>129</v>
      </c>
      <c r="E674" s="146" t="s">
        <v>1222</v>
      </c>
      <c r="F674" s="147" t="s">
        <v>1223</v>
      </c>
      <c r="G674" s="148" t="s">
        <v>277</v>
      </c>
      <c r="H674" s="149">
        <v>1.5489999999999999</v>
      </c>
      <c r="I674" s="150"/>
      <c r="J674" s="151">
        <f>ROUND(I674*H674,2)</f>
        <v>0</v>
      </c>
      <c r="K674" s="147" t="s">
        <v>133</v>
      </c>
      <c r="L674" s="34"/>
      <c r="M674" s="152" t="s">
        <v>1</v>
      </c>
      <c r="N674" s="153" t="s">
        <v>42</v>
      </c>
      <c r="O674" s="59"/>
      <c r="P674" s="154">
        <f>O674*H674</f>
        <v>0</v>
      </c>
      <c r="Q674" s="154">
        <v>0</v>
      </c>
      <c r="R674" s="154">
        <f>Q674*H674</f>
        <v>0</v>
      </c>
      <c r="S674" s="154">
        <v>0</v>
      </c>
      <c r="T674" s="155">
        <f>S674*H674</f>
        <v>0</v>
      </c>
      <c r="U674" s="33"/>
      <c r="V674" s="33"/>
      <c r="W674" s="33"/>
      <c r="X674" s="33"/>
      <c r="Y674" s="33"/>
      <c r="Z674" s="33"/>
      <c r="AA674" s="33"/>
      <c r="AB674" s="33"/>
      <c r="AC674" s="33"/>
      <c r="AD674" s="33"/>
      <c r="AE674" s="33"/>
      <c r="AR674" s="156" t="s">
        <v>284</v>
      </c>
      <c r="AT674" s="156" t="s">
        <v>129</v>
      </c>
      <c r="AU674" s="156" t="s">
        <v>87</v>
      </c>
      <c r="AY674" s="18" t="s">
        <v>126</v>
      </c>
      <c r="BE674" s="157">
        <f>IF(N674="základní",J674,0)</f>
        <v>0</v>
      </c>
      <c r="BF674" s="157">
        <f>IF(N674="snížená",J674,0)</f>
        <v>0</v>
      </c>
      <c r="BG674" s="157">
        <f>IF(N674="zákl. přenesená",J674,0)</f>
        <v>0</v>
      </c>
      <c r="BH674" s="157">
        <f>IF(N674="sníž. přenesená",J674,0)</f>
        <v>0</v>
      </c>
      <c r="BI674" s="157">
        <f>IF(N674="nulová",J674,0)</f>
        <v>0</v>
      </c>
      <c r="BJ674" s="18" t="s">
        <v>85</v>
      </c>
      <c r="BK674" s="157">
        <f>ROUND(I674*H674,2)</f>
        <v>0</v>
      </c>
      <c r="BL674" s="18" t="s">
        <v>284</v>
      </c>
      <c r="BM674" s="156" t="s">
        <v>1224</v>
      </c>
    </row>
    <row r="675" spans="1:65" s="12" customFormat="1" ht="22.9" customHeight="1">
      <c r="B675" s="131"/>
      <c r="D675" s="132" t="s">
        <v>76</v>
      </c>
      <c r="E675" s="142" t="s">
        <v>1225</v>
      </c>
      <c r="F675" s="142" t="s">
        <v>1226</v>
      </c>
      <c r="I675" s="134"/>
      <c r="J675" s="143">
        <f>BK675</f>
        <v>0</v>
      </c>
      <c r="L675" s="131"/>
      <c r="M675" s="136"/>
      <c r="N675" s="137"/>
      <c r="O675" s="137"/>
      <c r="P675" s="138">
        <f>SUM(P676:P837)</f>
        <v>0</v>
      </c>
      <c r="Q675" s="137"/>
      <c r="R675" s="138">
        <f>SUM(R676:R837)</f>
        <v>0.64322923999999992</v>
      </c>
      <c r="S675" s="137"/>
      <c r="T675" s="139">
        <f>SUM(T676:T837)</f>
        <v>0</v>
      </c>
      <c r="AR675" s="132" t="s">
        <v>87</v>
      </c>
      <c r="AT675" s="140" t="s">
        <v>76</v>
      </c>
      <c r="AU675" s="140" t="s">
        <v>85</v>
      </c>
      <c r="AY675" s="132" t="s">
        <v>126</v>
      </c>
      <c r="BK675" s="141">
        <f>SUM(BK676:BK837)</f>
        <v>0</v>
      </c>
    </row>
    <row r="676" spans="1:65" s="2" customFormat="1" ht="24.2" customHeight="1">
      <c r="A676" s="33"/>
      <c r="B676" s="144"/>
      <c r="C676" s="145" t="s">
        <v>1227</v>
      </c>
      <c r="D676" s="145" t="s">
        <v>129</v>
      </c>
      <c r="E676" s="146" t="s">
        <v>1228</v>
      </c>
      <c r="F676" s="147" t="s">
        <v>1229</v>
      </c>
      <c r="G676" s="148" t="s">
        <v>234</v>
      </c>
      <c r="H676" s="149">
        <v>59.25</v>
      </c>
      <c r="I676" s="150"/>
      <c r="J676" s="151">
        <f>ROUND(I676*H676,2)</f>
        <v>0</v>
      </c>
      <c r="K676" s="147" t="s">
        <v>133</v>
      </c>
      <c r="L676" s="34"/>
      <c r="M676" s="152" t="s">
        <v>1</v>
      </c>
      <c r="N676" s="153" t="s">
        <v>42</v>
      </c>
      <c r="O676" s="59"/>
      <c r="P676" s="154">
        <f>O676*H676</f>
        <v>0</v>
      </c>
      <c r="Q676" s="154">
        <v>2.7E-4</v>
      </c>
      <c r="R676" s="154">
        <f>Q676*H676</f>
        <v>1.5997500000000001E-2</v>
      </c>
      <c r="S676" s="154">
        <v>0</v>
      </c>
      <c r="T676" s="155">
        <f>S676*H676</f>
        <v>0</v>
      </c>
      <c r="U676" s="33"/>
      <c r="V676" s="33"/>
      <c r="W676" s="33"/>
      <c r="X676" s="33"/>
      <c r="Y676" s="33"/>
      <c r="Z676" s="33"/>
      <c r="AA676" s="33"/>
      <c r="AB676" s="33"/>
      <c r="AC676" s="33"/>
      <c r="AD676" s="33"/>
      <c r="AE676" s="33"/>
      <c r="AR676" s="156" t="s">
        <v>284</v>
      </c>
      <c r="AT676" s="156" t="s">
        <v>129</v>
      </c>
      <c r="AU676" s="156" t="s">
        <v>87</v>
      </c>
      <c r="AY676" s="18" t="s">
        <v>126</v>
      </c>
      <c r="BE676" s="157">
        <f>IF(N676="základní",J676,0)</f>
        <v>0</v>
      </c>
      <c r="BF676" s="157">
        <f>IF(N676="snížená",J676,0)</f>
        <v>0</v>
      </c>
      <c r="BG676" s="157">
        <f>IF(N676="zákl. přenesená",J676,0)</f>
        <v>0</v>
      </c>
      <c r="BH676" s="157">
        <f>IF(N676="sníž. přenesená",J676,0)</f>
        <v>0</v>
      </c>
      <c r="BI676" s="157">
        <f>IF(N676="nulová",J676,0)</f>
        <v>0</v>
      </c>
      <c r="BJ676" s="18" t="s">
        <v>85</v>
      </c>
      <c r="BK676" s="157">
        <f>ROUND(I676*H676,2)</f>
        <v>0</v>
      </c>
      <c r="BL676" s="18" t="s">
        <v>284</v>
      </c>
      <c r="BM676" s="156" t="s">
        <v>1230</v>
      </c>
    </row>
    <row r="677" spans="1:65" s="13" customFormat="1">
      <c r="B677" s="167"/>
      <c r="D677" s="158" t="s">
        <v>208</v>
      </c>
      <c r="E677" s="168" t="s">
        <v>1</v>
      </c>
      <c r="F677" s="169" t="s">
        <v>1231</v>
      </c>
      <c r="H677" s="170">
        <v>27</v>
      </c>
      <c r="I677" s="171"/>
      <c r="L677" s="167"/>
      <c r="M677" s="172"/>
      <c r="N677" s="173"/>
      <c r="O677" s="173"/>
      <c r="P677" s="173"/>
      <c r="Q677" s="173"/>
      <c r="R677" s="173"/>
      <c r="S677" s="173"/>
      <c r="T677" s="174"/>
      <c r="AT677" s="168" t="s">
        <v>208</v>
      </c>
      <c r="AU677" s="168" t="s">
        <v>87</v>
      </c>
      <c r="AV677" s="13" t="s">
        <v>87</v>
      </c>
      <c r="AW677" s="13" t="s">
        <v>32</v>
      </c>
      <c r="AX677" s="13" t="s">
        <v>77</v>
      </c>
      <c r="AY677" s="168" t="s">
        <v>126</v>
      </c>
    </row>
    <row r="678" spans="1:65" s="13" customFormat="1">
      <c r="B678" s="167"/>
      <c r="D678" s="158" t="s">
        <v>208</v>
      </c>
      <c r="E678" s="168" t="s">
        <v>1</v>
      </c>
      <c r="F678" s="169" t="s">
        <v>1232</v>
      </c>
      <c r="H678" s="170">
        <v>4.5</v>
      </c>
      <c r="I678" s="171"/>
      <c r="L678" s="167"/>
      <c r="M678" s="172"/>
      <c r="N678" s="173"/>
      <c r="O678" s="173"/>
      <c r="P678" s="173"/>
      <c r="Q678" s="173"/>
      <c r="R678" s="173"/>
      <c r="S678" s="173"/>
      <c r="T678" s="174"/>
      <c r="AT678" s="168" t="s">
        <v>208</v>
      </c>
      <c r="AU678" s="168" t="s">
        <v>87</v>
      </c>
      <c r="AV678" s="13" t="s">
        <v>87</v>
      </c>
      <c r="AW678" s="13" t="s">
        <v>32</v>
      </c>
      <c r="AX678" s="13" t="s">
        <v>77</v>
      </c>
      <c r="AY678" s="168" t="s">
        <v>126</v>
      </c>
    </row>
    <row r="679" spans="1:65" s="13" customFormat="1">
      <c r="B679" s="167"/>
      <c r="D679" s="158" t="s">
        <v>208</v>
      </c>
      <c r="E679" s="168" t="s">
        <v>1</v>
      </c>
      <c r="F679" s="169" t="s">
        <v>1233</v>
      </c>
      <c r="H679" s="170">
        <v>4.5</v>
      </c>
      <c r="I679" s="171"/>
      <c r="L679" s="167"/>
      <c r="M679" s="172"/>
      <c r="N679" s="173"/>
      <c r="O679" s="173"/>
      <c r="P679" s="173"/>
      <c r="Q679" s="173"/>
      <c r="R679" s="173"/>
      <c r="S679" s="173"/>
      <c r="T679" s="174"/>
      <c r="AT679" s="168" t="s">
        <v>208</v>
      </c>
      <c r="AU679" s="168" t="s">
        <v>87</v>
      </c>
      <c r="AV679" s="13" t="s">
        <v>87</v>
      </c>
      <c r="AW679" s="13" t="s">
        <v>32</v>
      </c>
      <c r="AX679" s="13" t="s">
        <v>77</v>
      </c>
      <c r="AY679" s="168" t="s">
        <v>126</v>
      </c>
    </row>
    <row r="680" spans="1:65" s="13" customFormat="1">
      <c r="B680" s="167"/>
      <c r="D680" s="158" t="s">
        <v>208</v>
      </c>
      <c r="E680" s="168" t="s">
        <v>1</v>
      </c>
      <c r="F680" s="169" t="s">
        <v>1234</v>
      </c>
      <c r="H680" s="170">
        <v>5.25</v>
      </c>
      <c r="I680" s="171"/>
      <c r="L680" s="167"/>
      <c r="M680" s="172"/>
      <c r="N680" s="173"/>
      <c r="O680" s="173"/>
      <c r="P680" s="173"/>
      <c r="Q680" s="173"/>
      <c r="R680" s="173"/>
      <c r="S680" s="173"/>
      <c r="T680" s="174"/>
      <c r="AT680" s="168" t="s">
        <v>208</v>
      </c>
      <c r="AU680" s="168" t="s">
        <v>87</v>
      </c>
      <c r="AV680" s="13" t="s">
        <v>87</v>
      </c>
      <c r="AW680" s="13" t="s">
        <v>32</v>
      </c>
      <c r="AX680" s="13" t="s">
        <v>77</v>
      </c>
      <c r="AY680" s="168" t="s">
        <v>126</v>
      </c>
    </row>
    <row r="681" spans="1:65" s="13" customFormat="1">
      <c r="B681" s="167"/>
      <c r="D681" s="158" t="s">
        <v>208</v>
      </c>
      <c r="E681" s="168" t="s">
        <v>1</v>
      </c>
      <c r="F681" s="169" t="s">
        <v>1235</v>
      </c>
      <c r="H681" s="170">
        <v>15.12</v>
      </c>
      <c r="I681" s="171"/>
      <c r="L681" s="167"/>
      <c r="M681" s="172"/>
      <c r="N681" s="173"/>
      <c r="O681" s="173"/>
      <c r="P681" s="173"/>
      <c r="Q681" s="173"/>
      <c r="R681" s="173"/>
      <c r="S681" s="173"/>
      <c r="T681" s="174"/>
      <c r="AT681" s="168" t="s">
        <v>208</v>
      </c>
      <c r="AU681" s="168" t="s">
        <v>87</v>
      </c>
      <c r="AV681" s="13" t="s">
        <v>87</v>
      </c>
      <c r="AW681" s="13" t="s">
        <v>32</v>
      </c>
      <c r="AX681" s="13" t="s">
        <v>77</v>
      </c>
      <c r="AY681" s="168" t="s">
        <v>126</v>
      </c>
    </row>
    <row r="682" spans="1:65" s="13" customFormat="1">
      <c r="B682" s="167"/>
      <c r="D682" s="158" t="s">
        <v>208</v>
      </c>
      <c r="E682" s="168" t="s">
        <v>1</v>
      </c>
      <c r="F682" s="169" t="s">
        <v>1236</v>
      </c>
      <c r="H682" s="170">
        <v>2.88</v>
      </c>
      <c r="I682" s="171"/>
      <c r="L682" s="167"/>
      <c r="M682" s="172"/>
      <c r="N682" s="173"/>
      <c r="O682" s="173"/>
      <c r="P682" s="173"/>
      <c r="Q682" s="173"/>
      <c r="R682" s="173"/>
      <c r="S682" s="173"/>
      <c r="T682" s="174"/>
      <c r="AT682" s="168" t="s">
        <v>208</v>
      </c>
      <c r="AU682" s="168" t="s">
        <v>87</v>
      </c>
      <c r="AV682" s="13" t="s">
        <v>87</v>
      </c>
      <c r="AW682" s="13" t="s">
        <v>32</v>
      </c>
      <c r="AX682" s="13" t="s">
        <v>77</v>
      </c>
      <c r="AY682" s="168" t="s">
        <v>126</v>
      </c>
    </row>
    <row r="683" spans="1:65" s="15" customFormat="1">
      <c r="B683" s="182"/>
      <c r="D683" s="158" t="s">
        <v>208</v>
      </c>
      <c r="E683" s="183" t="s">
        <v>1</v>
      </c>
      <c r="F683" s="184" t="s">
        <v>221</v>
      </c>
      <c r="H683" s="185">
        <v>59.25</v>
      </c>
      <c r="I683" s="186"/>
      <c r="L683" s="182"/>
      <c r="M683" s="187"/>
      <c r="N683" s="188"/>
      <c r="O683" s="188"/>
      <c r="P683" s="188"/>
      <c r="Q683" s="188"/>
      <c r="R683" s="188"/>
      <c r="S683" s="188"/>
      <c r="T683" s="189"/>
      <c r="AT683" s="183" t="s">
        <v>208</v>
      </c>
      <c r="AU683" s="183" t="s">
        <v>87</v>
      </c>
      <c r="AV683" s="15" t="s">
        <v>146</v>
      </c>
      <c r="AW683" s="15" t="s">
        <v>32</v>
      </c>
      <c r="AX683" s="15" t="s">
        <v>85</v>
      </c>
      <c r="AY683" s="183" t="s">
        <v>126</v>
      </c>
    </row>
    <row r="684" spans="1:65" s="2" customFormat="1" ht="24.2" customHeight="1">
      <c r="A684" s="33"/>
      <c r="B684" s="144"/>
      <c r="C684" s="145" t="s">
        <v>1237</v>
      </c>
      <c r="D684" s="145" t="s">
        <v>129</v>
      </c>
      <c r="E684" s="146" t="s">
        <v>1238</v>
      </c>
      <c r="F684" s="147" t="s">
        <v>1239</v>
      </c>
      <c r="G684" s="148" t="s">
        <v>234</v>
      </c>
      <c r="H684" s="149">
        <v>61.05</v>
      </c>
      <c r="I684" s="150"/>
      <c r="J684" s="151">
        <f>ROUND(I684*H684,2)</f>
        <v>0</v>
      </c>
      <c r="K684" s="147" t="s">
        <v>133</v>
      </c>
      <c r="L684" s="34"/>
      <c r="M684" s="152" t="s">
        <v>1</v>
      </c>
      <c r="N684" s="153" t="s">
        <v>42</v>
      </c>
      <c r="O684" s="59"/>
      <c r="P684" s="154">
        <f>O684*H684</f>
        <v>0</v>
      </c>
      <c r="Q684" s="154">
        <v>2.5999999999999998E-4</v>
      </c>
      <c r="R684" s="154">
        <f>Q684*H684</f>
        <v>1.5872999999999998E-2</v>
      </c>
      <c r="S684" s="154">
        <v>0</v>
      </c>
      <c r="T684" s="155">
        <f>S684*H684</f>
        <v>0</v>
      </c>
      <c r="U684" s="33"/>
      <c r="V684" s="33"/>
      <c r="W684" s="33"/>
      <c r="X684" s="33"/>
      <c r="Y684" s="33"/>
      <c r="Z684" s="33"/>
      <c r="AA684" s="33"/>
      <c r="AB684" s="33"/>
      <c r="AC684" s="33"/>
      <c r="AD684" s="33"/>
      <c r="AE684" s="33"/>
      <c r="AR684" s="156" t="s">
        <v>284</v>
      </c>
      <c r="AT684" s="156" t="s">
        <v>129</v>
      </c>
      <c r="AU684" s="156" t="s">
        <v>87</v>
      </c>
      <c r="AY684" s="18" t="s">
        <v>126</v>
      </c>
      <c r="BE684" s="157">
        <f>IF(N684="základní",J684,0)</f>
        <v>0</v>
      </c>
      <c r="BF684" s="157">
        <f>IF(N684="snížená",J684,0)</f>
        <v>0</v>
      </c>
      <c r="BG684" s="157">
        <f>IF(N684="zákl. přenesená",J684,0)</f>
        <v>0</v>
      </c>
      <c r="BH684" s="157">
        <f>IF(N684="sníž. přenesená",J684,0)</f>
        <v>0</v>
      </c>
      <c r="BI684" s="157">
        <f>IF(N684="nulová",J684,0)</f>
        <v>0</v>
      </c>
      <c r="BJ684" s="18" t="s">
        <v>85</v>
      </c>
      <c r="BK684" s="157">
        <f>ROUND(I684*H684,2)</f>
        <v>0</v>
      </c>
      <c r="BL684" s="18" t="s">
        <v>284</v>
      </c>
      <c r="BM684" s="156" t="s">
        <v>1240</v>
      </c>
    </row>
    <row r="685" spans="1:65" s="13" customFormat="1">
      <c r="B685" s="167"/>
      <c r="D685" s="158" t="s">
        <v>208</v>
      </c>
      <c r="E685" s="168" t="s">
        <v>1</v>
      </c>
      <c r="F685" s="169" t="s">
        <v>1241</v>
      </c>
      <c r="H685" s="170">
        <v>39.96</v>
      </c>
      <c r="I685" s="171"/>
      <c r="L685" s="167"/>
      <c r="M685" s="172"/>
      <c r="N685" s="173"/>
      <c r="O685" s="173"/>
      <c r="P685" s="173"/>
      <c r="Q685" s="173"/>
      <c r="R685" s="173"/>
      <c r="S685" s="173"/>
      <c r="T685" s="174"/>
      <c r="AT685" s="168" t="s">
        <v>208</v>
      </c>
      <c r="AU685" s="168" t="s">
        <v>87</v>
      </c>
      <c r="AV685" s="13" t="s">
        <v>87</v>
      </c>
      <c r="AW685" s="13" t="s">
        <v>32</v>
      </c>
      <c r="AX685" s="13" t="s">
        <v>77</v>
      </c>
      <c r="AY685" s="168" t="s">
        <v>126</v>
      </c>
    </row>
    <row r="686" spans="1:65" s="13" customFormat="1">
      <c r="B686" s="167"/>
      <c r="D686" s="158" t="s">
        <v>208</v>
      </c>
      <c r="E686" s="168" t="s">
        <v>1</v>
      </c>
      <c r="F686" s="169" t="s">
        <v>1242</v>
      </c>
      <c r="H686" s="170">
        <v>6.66</v>
      </c>
      <c r="I686" s="171"/>
      <c r="L686" s="167"/>
      <c r="M686" s="172"/>
      <c r="N686" s="173"/>
      <c r="O686" s="173"/>
      <c r="P686" s="173"/>
      <c r="Q686" s="173"/>
      <c r="R686" s="173"/>
      <c r="S686" s="173"/>
      <c r="T686" s="174"/>
      <c r="AT686" s="168" t="s">
        <v>208</v>
      </c>
      <c r="AU686" s="168" t="s">
        <v>87</v>
      </c>
      <c r="AV686" s="13" t="s">
        <v>87</v>
      </c>
      <c r="AW686" s="13" t="s">
        <v>32</v>
      </c>
      <c r="AX686" s="13" t="s">
        <v>77</v>
      </c>
      <c r="AY686" s="168" t="s">
        <v>126</v>
      </c>
    </row>
    <row r="687" spans="1:65" s="13" customFormat="1">
      <c r="B687" s="167"/>
      <c r="D687" s="158" t="s">
        <v>208</v>
      </c>
      <c r="E687" s="168" t="s">
        <v>1</v>
      </c>
      <c r="F687" s="169" t="s">
        <v>1243</v>
      </c>
      <c r="H687" s="170">
        <v>6.66</v>
      </c>
      <c r="I687" s="171"/>
      <c r="L687" s="167"/>
      <c r="M687" s="172"/>
      <c r="N687" s="173"/>
      <c r="O687" s="173"/>
      <c r="P687" s="173"/>
      <c r="Q687" s="173"/>
      <c r="R687" s="173"/>
      <c r="S687" s="173"/>
      <c r="T687" s="174"/>
      <c r="AT687" s="168" t="s">
        <v>208</v>
      </c>
      <c r="AU687" s="168" t="s">
        <v>87</v>
      </c>
      <c r="AV687" s="13" t="s">
        <v>87</v>
      </c>
      <c r="AW687" s="13" t="s">
        <v>32</v>
      </c>
      <c r="AX687" s="13" t="s">
        <v>77</v>
      </c>
      <c r="AY687" s="168" t="s">
        <v>126</v>
      </c>
    </row>
    <row r="688" spans="1:65" s="13" customFormat="1">
      <c r="B688" s="167"/>
      <c r="D688" s="158" t="s">
        <v>208</v>
      </c>
      <c r="E688" s="168" t="s">
        <v>1</v>
      </c>
      <c r="F688" s="169" t="s">
        <v>1244</v>
      </c>
      <c r="H688" s="170">
        <v>7.77</v>
      </c>
      <c r="I688" s="171"/>
      <c r="L688" s="167"/>
      <c r="M688" s="172"/>
      <c r="N688" s="173"/>
      <c r="O688" s="173"/>
      <c r="P688" s="173"/>
      <c r="Q688" s="173"/>
      <c r="R688" s="173"/>
      <c r="S688" s="173"/>
      <c r="T688" s="174"/>
      <c r="AT688" s="168" t="s">
        <v>208</v>
      </c>
      <c r="AU688" s="168" t="s">
        <v>87</v>
      </c>
      <c r="AV688" s="13" t="s">
        <v>87</v>
      </c>
      <c r="AW688" s="13" t="s">
        <v>32</v>
      </c>
      <c r="AX688" s="13" t="s">
        <v>77</v>
      </c>
      <c r="AY688" s="168" t="s">
        <v>126</v>
      </c>
    </row>
    <row r="689" spans="1:65" s="15" customFormat="1">
      <c r="B689" s="182"/>
      <c r="D689" s="158" t="s">
        <v>208</v>
      </c>
      <c r="E689" s="183" t="s">
        <v>1</v>
      </c>
      <c r="F689" s="184" t="s">
        <v>221</v>
      </c>
      <c r="H689" s="185">
        <v>61.05</v>
      </c>
      <c r="I689" s="186"/>
      <c r="L689" s="182"/>
      <c r="M689" s="187"/>
      <c r="N689" s="188"/>
      <c r="O689" s="188"/>
      <c r="P689" s="188"/>
      <c r="Q689" s="188"/>
      <c r="R689" s="188"/>
      <c r="S689" s="188"/>
      <c r="T689" s="189"/>
      <c r="AT689" s="183" t="s">
        <v>208</v>
      </c>
      <c r="AU689" s="183" t="s">
        <v>87</v>
      </c>
      <c r="AV689" s="15" t="s">
        <v>146</v>
      </c>
      <c r="AW689" s="15" t="s">
        <v>32</v>
      </c>
      <c r="AX689" s="15" t="s">
        <v>85</v>
      </c>
      <c r="AY689" s="183" t="s">
        <v>126</v>
      </c>
    </row>
    <row r="690" spans="1:65" s="2" customFormat="1" ht="24.2" customHeight="1">
      <c r="A690" s="33"/>
      <c r="B690" s="144"/>
      <c r="C690" s="145" t="s">
        <v>1245</v>
      </c>
      <c r="D690" s="145" t="s">
        <v>129</v>
      </c>
      <c r="E690" s="146" t="s">
        <v>1246</v>
      </c>
      <c r="F690" s="147" t="s">
        <v>1247</v>
      </c>
      <c r="G690" s="148" t="s">
        <v>234</v>
      </c>
      <c r="H690" s="149">
        <v>38.299999999999997</v>
      </c>
      <c r="I690" s="150"/>
      <c r="J690" s="151">
        <f>ROUND(I690*H690,2)</f>
        <v>0</v>
      </c>
      <c r="K690" s="147" t="s">
        <v>133</v>
      </c>
      <c r="L690" s="34"/>
      <c r="M690" s="152" t="s">
        <v>1</v>
      </c>
      <c r="N690" s="153" t="s">
        <v>42</v>
      </c>
      <c r="O690" s="59"/>
      <c r="P690" s="154">
        <f>O690*H690</f>
        <v>0</v>
      </c>
      <c r="Q690" s="154">
        <v>2.7E-4</v>
      </c>
      <c r="R690" s="154">
        <f>Q690*H690</f>
        <v>1.0340999999999999E-2</v>
      </c>
      <c r="S690" s="154">
        <v>0</v>
      </c>
      <c r="T690" s="155">
        <f>S690*H690</f>
        <v>0</v>
      </c>
      <c r="U690" s="33"/>
      <c r="V690" s="33"/>
      <c r="W690" s="33"/>
      <c r="X690" s="33"/>
      <c r="Y690" s="33"/>
      <c r="Z690" s="33"/>
      <c r="AA690" s="33"/>
      <c r="AB690" s="33"/>
      <c r="AC690" s="33"/>
      <c r="AD690" s="33"/>
      <c r="AE690" s="33"/>
      <c r="AR690" s="156" t="s">
        <v>284</v>
      </c>
      <c r="AT690" s="156" t="s">
        <v>129</v>
      </c>
      <c r="AU690" s="156" t="s">
        <v>87</v>
      </c>
      <c r="AY690" s="18" t="s">
        <v>126</v>
      </c>
      <c r="BE690" s="157">
        <f>IF(N690="základní",J690,0)</f>
        <v>0</v>
      </c>
      <c r="BF690" s="157">
        <f>IF(N690="snížená",J690,0)</f>
        <v>0</v>
      </c>
      <c r="BG690" s="157">
        <f>IF(N690="zákl. přenesená",J690,0)</f>
        <v>0</v>
      </c>
      <c r="BH690" s="157">
        <f>IF(N690="sníž. přenesená",J690,0)</f>
        <v>0</v>
      </c>
      <c r="BI690" s="157">
        <f>IF(N690="nulová",J690,0)</f>
        <v>0</v>
      </c>
      <c r="BJ690" s="18" t="s">
        <v>85</v>
      </c>
      <c r="BK690" s="157">
        <f>ROUND(I690*H690,2)</f>
        <v>0</v>
      </c>
      <c r="BL690" s="18" t="s">
        <v>284</v>
      </c>
      <c r="BM690" s="156" t="s">
        <v>1248</v>
      </c>
    </row>
    <row r="691" spans="1:65" s="13" customFormat="1">
      <c r="B691" s="167"/>
      <c r="D691" s="158" t="s">
        <v>208</v>
      </c>
      <c r="E691" s="168" t="s">
        <v>1</v>
      </c>
      <c r="F691" s="169" t="s">
        <v>1249</v>
      </c>
      <c r="H691" s="170">
        <v>23.1</v>
      </c>
      <c r="I691" s="171"/>
      <c r="L691" s="167"/>
      <c r="M691" s="172"/>
      <c r="N691" s="173"/>
      <c r="O691" s="173"/>
      <c r="P691" s="173"/>
      <c r="Q691" s="173"/>
      <c r="R691" s="173"/>
      <c r="S691" s="173"/>
      <c r="T691" s="174"/>
      <c r="AT691" s="168" t="s">
        <v>208</v>
      </c>
      <c r="AU691" s="168" t="s">
        <v>87</v>
      </c>
      <c r="AV691" s="13" t="s">
        <v>87</v>
      </c>
      <c r="AW691" s="13" t="s">
        <v>32</v>
      </c>
      <c r="AX691" s="13" t="s">
        <v>77</v>
      </c>
      <c r="AY691" s="168" t="s">
        <v>126</v>
      </c>
    </row>
    <row r="692" spans="1:65" s="13" customFormat="1">
      <c r="B692" s="167"/>
      <c r="D692" s="158" t="s">
        <v>208</v>
      </c>
      <c r="E692" s="168" t="s">
        <v>1</v>
      </c>
      <c r="F692" s="169" t="s">
        <v>1250</v>
      </c>
      <c r="H692" s="170">
        <v>9.9</v>
      </c>
      <c r="I692" s="171"/>
      <c r="L692" s="167"/>
      <c r="M692" s="172"/>
      <c r="N692" s="173"/>
      <c r="O692" s="173"/>
      <c r="P692" s="173"/>
      <c r="Q692" s="173"/>
      <c r="R692" s="173"/>
      <c r="S692" s="173"/>
      <c r="T692" s="174"/>
      <c r="AT692" s="168" t="s">
        <v>208</v>
      </c>
      <c r="AU692" s="168" t="s">
        <v>87</v>
      </c>
      <c r="AV692" s="13" t="s">
        <v>87</v>
      </c>
      <c r="AW692" s="13" t="s">
        <v>32</v>
      </c>
      <c r="AX692" s="13" t="s">
        <v>77</v>
      </c>
      <c r="AY692" s="168" t="s">
        <v>126</v>
      </c>
    </row>
    <row r="693" spans="1:65" s="13" customFormat="1">
      <c r="B693" s="167"/>
      <c r="D693" s="158" t="s">
        <v>208</v>
      </c>
      <c r="E693" s="168" t="s">
        <v>1</v>
      </c>
      <c r="F693" s="169" t="s">
        <v>1251</v>
      </c>
      <c r="H693" s="170">
        <v>5.3</v>
      </c>
      <c r="I693" s="171"/>
      <c r="L693" s="167"/>
      <c r="M693" s="172"/>
      <c r="N693" s="173"/>
      <c r="O693" s="173"/>
      <c r="P693" s="173"/>
      <c r="Q693" s="173"/>
      <c r="R693" s="173"/>
      <c r="S693" s="173"/>
      <c r="T693" s="174"/>
      <c r="AT693" s="168" t="s">
        <v>208</v>
      </c>
      <c r="AU693" s="168" t="s">
        <v>87</v>
      </c>
      <c r="AV693" s="13" t="s">
        <v>87</v>
      </c>
      <c r="AW693" s="13" t="s">
        <v>32</v>
      </c>
      <c r="AX693" s="13" t="s">
        <v>77</v>
      </c>
      <c r="AY693" s="168" t="s">
        <v>126</v>
      </c>
    </row>
    <row r="694" spans="1:65" s="15" customFormat="1">
      <c r="B694" s="182"/>
      <c r="D694" s="158" t="s">
        <v>208</v>
      </c>
      <c r="E694" s="183" t="s">
        <v>1</v>
      </c>
      <c r="F694" s="184" t="s">
        <v>221</v>
      </c>
      <c r="H694" s="185">
        <v>38.299999999999997</v>
      </c>
      <c r="I694" s="186"/>
      <c r="L694" s="182"/>
      <c r="M694" s="187"/>
      <c r="N694" s="188"/>
      <c r="O694" s="188"/>
      <c r="P694" s="188"/>
      <c r="Q694" s="188"/>
      <c r="R694" s="188"/>
      <c r="S694" s="188"/>
      <c r="T694" s="189"/>
      <c r="AT694" s="183" t="s">
        <v>208</v>
      </c>
      <c r="AU694" s="183" t="s">
        <v>87</v>
      </c>
      <c r="AV694" s="15" t="s">
        <v>146</v>
      </c>
      <c r="AW694" s="15" t="s">
        <v>32</v>
      </c>
      <c r="AX694" s="15" t="s">
        <v>85</v>
      </c>
      <c r="AY694" s="183" t="s">
        <v>126</v>
      </c>
    </row>
    <row r="695" spans="1:65" s="2" customFormat="1" ht="24.2" customHeight="1">
      <c r="A695" s="33"/>
      <c r="B695" s="144"/>
      <c r="C695" s="145" t="s">
        <v>1252</v>
      </c>
      <c r="D695" s="145" t="s">
        <v>129</v>
      </c>
      <c r="E695" s="146" t="s">
        <v>1253</v>
      </c>
      <c r="F695" s="147" t="s">
        <v>1254</v>
      </c>
      <c r="G695" s="148" t="s">
        <v>212</v>
      </c>
      <c r="H695" s="149">
        <v>5</v>
      </c>
      <c r="I695" s="150"/>
      <c r="J695" s="151">
        <f>ROUND(I695*H695,2)</f>
        <v>0</v>
      </c>
      <c r="K695" s="147" t="s">
        <v>133</v>
      </c>
      <c r="L695" s="34"/>
      <c r="M695" s="152" t="s">
        <v>1</v>
      </c>
      <c r="N695" s="153" t="s">
        <v>42</v>
      </c>
      <c r="O695" s="59"/>
      <c r="P695" s="154">
        <f>O695*H695</f>
        <v>0</v>
      </c>
      <c r="Q695" s="154">
        <v>2.7E-4</v>
      </c>
      <c r="R695" s="154">
        <f>Q695*H695</f>
        <v>1.3500000000000001E-3</v>
      </c>
      <c r="S695" s="154">
        <v>0</v>
      </c>
      <c r="T695" s="155">
        <f>S695*H695</f>
        <v>0</v>
      </c>
      <c r="U695" s="33"/>
      <c r="V695" s="33"/>
      <c r="W695" s="33"/>
      <c r="X695" s="33"/>
      <c r="Y695" s="33"/>
      <c r="Z695" s="33"/>
      <c r="AA695" s="33"/>
      <c r="AB695" s="33"/>
      <c r="AC695" s="33"/>
      <c r="AD695" s="33"/>
      <c r="AE695" s="33"/>
      <c r="AR695" s="156" t="s">
        <v>284</v>
      </c>
      <c r="AT695" s="156" t="s">
        <v>129</v>
      </c>
      <c r="AU695" s="156" t="s">
        <v>87</v>
      </c>
      <c r="AY695" s="18" t="s">
        <v>126</v>
      </c>
      <c r="BE695" s="157">
        <f>IF(N695="základní",J695,0)</f>
        <v>0</v>
      </c>
      <c r="BF695" s="157">
        <f>IF(N695="snížená",J695,0)</f>
        <v>0</v>
      </c>
      <c r="BG695" s="157">
        <f>IF(N695="zákl. přenesená",J695,0)</f>
        <v>0</v>
      </c>
      <c r="BH695" s="157">
        <f>IF(N695="sníž. přenesená",J695,0)</f>
        <v>0</v>
      </c>
      <c r="BI695" s="157">
        <f>IF(N695="nulová",J695,0)</f>
        <v>0</v>
      </c>
      <c r="BJ695" s="18" t="s">
        <v>85</v>
      </c>
      <c r="BK695" s="157">
        <f>ROUND(I695*H695,2)</f>
        <v>0</v>
      </c>
      <c r="BL695" s="18" t="s">
        <v>284</v>
      </c>
      <c r="BM695" s="156" t="s">
        <v>1255</v>
      </c>
    </row>
    <row r="696" spans="1:65" s="13" customFormat="1">
      <c r="B696" s="167"/>
      <c r="D696" s="158" t="s">
        <v>208</v>
      </c>
      <c r="E696" s="168" t="s">
        <v>1</v>
      </c>
      <c r="F696" s="169" t="s">
        <v>1256</v>
      </c>
      <c r="H696" s="170">
        <v>5</v>
      </c>
      <c r="I696" s="171"/>
      <c r="L696" s="167"/>
      <c r="M696" s="172"/>
      <c r="N696" s="173"/>
      <c r="O696" s="173"/>
      <c r="P696" s="173"/>
      <c r="Q696" s="173"/>
      <c r="R696" s="173"/>
      <c r="S696" s="173"/>
      <c r="T696" s="174"/>
      <c r="AT696" s="168" t="s">
        <v>208</v>
      </c>
      <c r="AU696" s="168" t="s">
        <v>87</v>
      </c>
      <c r="AV696" s="13" t="s">
        <v>87</v>
      </c>
      <c r="AW696" s="13" t="s">
        <v>32</v>
      </c>
      <c r="AX696" s="13" t="s">
        <v>85</v>
      </c>
      <c r="AY696" s="168" t="s">
        <v>126</v>
      </c>
    </row>
    <row r="697" spans="1:65" s="2" customFormat="1" ht="55.5" customHeight="1">
      <c r="A697" s="33"/>
      <c r="B697" s="144"/>
      <c r="C697" s="198" t="s">
        <v>1257</v>
      </c>
      <c r="D697" s="198" t="s">
        <v>405</v>
      </c>
      <c r="E697" s="199" t="s">
        <v>1258</v>
      </c>
      <c r="F697" s="200" t="s">
        <v>1259</v>
      </c>
      <c r="G697" s="201" t="s">
        <v>212</v>
      </c>
      <c r="H697" s="202">
        <v>6</v>
      </c>
      <c r="I697" s="203"/>
      <c r="J697" s="204">
        <f>ROUND(I697*H697,2)</f>
        <v>0</v>
      </c>
      <c r="K697" s="200" t="s">
        <v>1</v>
      </c>
      <c r="L697" s="205"/>
      <c r="M697" s="206" t="s">
        <v>1</v>
      </c>
      <c r="N697" s="207" t="s">
        <v>42</v>
      </c>
      <c r="O697" s="59"/>
      <c r="P697" s="154">
        <f>O697*H697</f>
        <v>0</v>
      </c>
      <c r="Q697" s="154">
        <v>0</v>
      </c>
      <c r="R697" s="154">
        <f>Q697*H697</f>
        <v>0</v>
      </c>
      <c r="S697" s="154">
        <v>0</v>
      </c>
      <c r="T697" s="155">
        <f>S697*H697</f>
        <v>0</v>
      </c>
      <c r="U697" s="33"/>
      <c r="V697" s="33"/>
      <c r="W697" s="33"/>
      <c r="X697" s="33"/>
      <c r="Y697" s="33"/>
      <c r="Z697" s="33"/>
      <c r="AA697" s="33"/>
      <c r="AB697" s="33"/>
      <c r="AC697" s="33"/>
      <c r="AD697" s="33"/>
      <c r="AE697" s="33"/>
      <c r="AR697" s="156" t="s">
        <v>390</v>
      </c>
      <c r="AT697" s="156" t="s">
        <v>405</v>
      </c>
      <c r="AU697" s="156" t="s">
        <v>87</v>
      </c>
      <c r="AY697" s="18" t="s">
        <v>126</v>
      </c>
      <c r="BE697" s="157">
        <f>IF(N697="základní",J697,0)</f>
        <v>0</v>
      </c>
      <c r="BF697" s="157">
        <f>IF(N697="snížená",J697,0)</f>
        <v>0</v>
      </c>
      <c r="BG697" s="157">
        <f>IF(N697="zákl. přenesená",J697,0)</f>
        <v>0</v>
      </c>
      <c r="BH697" s="157">
        <f>IF(N697="sníž. přenesená",J697,0)</f>
        <v>0</v>
      </c>
      <c r="BI697" s="157">
        <f>IF(N697="nulová",J697,0)</f>
        <v>0</v>
      </c>
      <c r="BJ697" s="18" t="s">
        <v>85</v>
      </c>
      <c r="BK697" s="157">
        <f>ROUND(I697*H697,2)</f>
        <v>0</v>
      </c>
      <c r="BL697" s="18" t="s">
        <v>284</v>
      </c>
      <c r="BM697" s="156" t="s">
        <v>1260</v>
      </c>
    </row>
    <row r="698" spans="1:65" s="2" customFormat="1" ht="55.5" customHeight="1">
      <c r="A698" s="33"/>
      <c r="B698" s="144"/>
      <c r="C698" s="198" t="s">
        <v>1261</v>
      </c>
      <c r="D698" s="198" t="s">
        <v>405</v>
      </c>
      <c r="E698" s="199" t="s">
        <v>1262</v>
      </c>
      <c r="F698" s="200" t="s">
        <v>1263</v>
      </c>
      <c r="G698" s="201" t="s">
        <v>212</v>
      </c>
      <c r="H698" s="202">
        <v>6</v>
      </c>
      <c r="I698" s="203"/>
      <c r="J698" s="204">
        <f>ROUND(I698*H698,2)</f>
        <v>0</v>
      </c>
      <c r="K698" s="200" t="s">
        <v>1</v>
      </c>
      <c r="L698" s="205"/>
      <c r="M698" s="206" t="s">
        <v>1</v>
      </c>
      <c r="N698" s="207" t="s">
        <v>42</v>
      </c>
      <c r="O698" s="59"/>
      <c r="P698" s="154">
        <f>O698*H698</f>
        <v>0</v>
      </c>
      <c r="Q698" s="154">
        <v>0</v>
      </c>
      <c r="R698" s="154">
        <f>Q698*H698</f>
        <v>0</v>
      </c>
      <c r="S698" s="154">
        <v>0</v>
      </c>
      <c r="T698" s="155">
        <f>S698*H698</f>
        <v>0</v>
      </c>
      <c r="U698" s="33"/>
      <c r="V698" s="33"/>
      <c r="W698" s="33"/>
      <c r="X698" s="33"/>
      <c r="Y698" s="33"/>
      <c r="Z698" s="33"/>
      <c r="AA698" s="33"/>
      <c r="AB698" s="33"/>
      <c r="AC698" s="33"/>
      <c r="AD698" s="33"/>
      <c r="AE698" s="33"/>
      <c r="AR698" s="156" t="s">
        <v>390</v>
      </c>
      <c r="AT698" s="156" t="s">
        <v>405</v>
      </c>
      <c r="AU698" s="156" t="s">
        <v>87</v>
      </c>
      <c r="AY698" s="18" t="s">
        <v>126</v>
      </c>
      <c r="BE698" s="157">
        <f>IF(N698="základní",J698,0)</f>
        <v>0</v>
      </c>
      <c r="BF698" s="157">
        <f>IF(N698="snížená",J698,0)</f>
        <v>0</v>
      </c>
      <c r="BG698" s="157">
        <f>IF(N698="zákl. přenesená",J698,0)</f>
        <v>0</v>
      </c>
      <c r="BH698" s="157">
        <f>IF(N698="sníž. přenesená",J698,0)</f>
        <v>0</v>
      </c>
      <c r="BI698" s="157">
        <f>IF(N698="nulová",J698,0)</f>
        <v>0</v>
      </c>
      <c r="BJ698" s="18" t="s">
        <v>85</v>
      </c>
      <c r="BK698" s="157">
        <f>ROUND(I698*H698,2)</f>
        <v>0</v>
      </c>
      <c r="BL698" s="18" t="s">
        <v>284</v>
      </c>
      <c r="BM698" s="156" t="s">
        <v>1264</v>
      </c>
    </row>
    <row r="699" spans="1:65" s="2" customFormat="1" ht="55.5" customHeight="1">
      <c r="A699" s="33"/>
      <c r="B699" s="144"/>
      <c r="C699" s="198" t="s">
        <v>1265</v>
      </c>
      <c r="D699" s="198" t="s">
        <v>405</v>
      </c>
      <c r="E699" s="199" t="s">
        <v>1266</v>
      </c>
      <c r="F699" s="200" t="s">
        <v>1267</v>
      </c>
      <c r="G699" s="201" t="s">
        <v>212</v>
      </c>
      <c r="H699" s="202">
        <v>1</v>
      </c>
      <c r="I699" s="203"/>
      <c r="J699" s="204">
        <f>ROUND(I699*H699,2)</f>
        <v>0</v>
      </c>
      <c r="K699" s="200" t="s">
        <v>1</v>
      </c>
      <c r="L699" s="205"/>
      <c r="M699" s="206" t="s">
        <v>1</v>
      </c>
      <c r="N699" s="207" t="s">
        <v>42</v>
      </c>
      <c r="O699" s="59"/>
      <c r="P699" s="154">
        <f>O699*H699</f>
        <v>0</v>
      </c>
      <c r="Q699" s="154">
        <v>0</v>
      </c>
      <c r="R699" s="154">
        <f>Q699*H699</f>
        <v>0</v>
      </c>
      <c r="S699" s="154">
        <v>0</v>
      </c>
      <c r="T699" s="155">
        <f>S699*H699</f>
        <v>0</v>
      </c>
      <c r="U699" s="33"/>
      <c r="V699" s="33"/>
      <c r="W699" s="33"/>
      <c r="X699" s="33"/>
      <c r="Y699" s="33"/>
      <c r="Z699" s="33"/>
      <c r="AA699" s="33"/>
      <c r="AB699" s="33"/>
      <c r="AC699" s="33"/>
      <c r="AD699" s="33"/>
      <c r="AE699" s="33"/>
      <c r="AR699" s="156" t="s">
        <v>390</v>
      </c>
      <c r="AT699" s="156" t="s">
        <v>405</v>
      </c>
      <c r="AU699" s="156" t="s">
        <v>87</v>
      </c>
      <c r="AY699" s="18" t="s">
        <v>126</v>
      </c>
      <c r="BE699" s="157">
        <f>IF(N699="základní",J699,0)</f>
        <v>0</v>
      </c>
      <c r="BF699" s="157">
        <f>IF(N699="snížená",J699,0)</f>
        <v>0</v>
      </c>
      <c r="BG699" s="157">
        <f>IF(N699="zákl. přenesená",J699,0)</f>
        <v>0</v>
      </c>
      <c r="BH699" s="157">
        <f>IF(N699="sníž. přenesená",J699,0)</f>
        <v>0</v>
      </c>
      <c r="BI699" s="157">
        <f>IF(N699="nulová",J699,0)</f>
        <v>0</v>
      </c>
      <c r="BJ699" s="18" t="s">
        <v>85</v>
      </c>
      <c r="BK699" s="157">
        <f>ROUND(I699*H699,2)</f>
        <v>0</v>
      </c>
      <c r="BL699" s="18" t="s">
        <v>284</v>
      </c>
      <c r="BM699" s="156" t="s">
        <v>1268</v>
      </c>
    </row>
    <row r="700" spans="1:65" s="2" customFormat="1" ht="66.75" customHeight="1">
      <c r="A700" s="33"/>
      <c r="B700" s="144"/>
      <c r="C700" s="198" t="s">
        <v>1269</v>
      </c>
      <c r="D700" s="198" t="s">
        <v>405</v>
      </c>
      <c r="E700" s="199" t="s">
        <v>1270</v>
      </c>
      <c r="F700" s="200" t="s">
        <v>1271</v>
      </c>
      <c r="G700" s="201" t="s">
        <v>212</v>
      </c>
      <c r="H700" s="202">
        <v>1</v>
      </c>
      <c r="I700" s="203"/>
      <c r="J700" s="204">
        <f>ROUND(I700*H700,2)</f>
        <v>0</v>
      </c>
      <c r="K700" s="200" t="s">
        <v>1</v>
      </c>
      <c r="L700" s="205"/>
      <c r="M700" s="206" t="s">
        <v>1</v>
      </c>
      <c r="N700" s="207" t="s">
        <v>42</v>
      </c>
      <c r="O700" s="59"/>
      <c r="P700" s="154">
        <f>O700*H700</f>
        <v>0</v>
      </c>
      <c r="Q700" s="154">
        <v>0</v>
      </c>
      <c r="R700" s="154">
        <f>Q700*H700</f>
        <v>0</v>
      </c>
      <c r="S700" s="154">
        <v>0</v>
      </c>
      <c r="T700" s="155">
        <f>S700*H700</f>
        <v>0</v>
      </c>
      <c r="U700" s="33"/>
      <c r="V700" s="33"/>
      <c r="W700" s="33"/>
      <c r="X700" s="33"/>
      <c r="Y700" s="33"/>
      <c r="Z700" s="33"/>
      <c r="AA700" s="33"/>
      <c r="AB700" s="33"/>
      <c r="AC700" s="33"/>
      <c r="AD700" s="33"/>
      <c r="AE700" s="33"/>
      <c r="AR700" s="156" t="s">
        <v>390</v>
      </c>
      <c r="AT700" s="156" t="s">
        <v>405</v>
      </c>
      <c r="AU700" s="156" t="s">
        <v>87</v>
      </c>
      <c r="AY700" s="18" t="s">
        <v>126</v>
      </c>
      <c r="BE700" s="157">
        <f>IF(N700="základní",J700,0)</f>
        <v>0</v>
      </c>
      <c r="BF700" s="157">
        <f>IF(N700="snížená",J700,0)</f>
        <v>0</v>
      </c>
      <c r="BG700" s="157">
        <f>IF(N700="zákl. přenesená",J700,0)</f>
        <v>0</v>
      </c>
      <c r="BH700" s="157">
        <f>IF(N700="sníž. přenesená",J700,0)</f>
        <v>0</v>
      </c>
      <c r="BI700" s="157">
        <f>IF(N700="nulová",J700,0)</f>
        <v>0</v>
      </c>
      <c r="BJ700" s="18" t="s">
        <v>85</v>
      </c>
      <c r="BK700" s="157">
        <f>ROUND(I700*H700,2)</f>
        <v>0</v>
      </c>
      <c r="BL700" s="18" t="s">
        <v>284</v>
      </c>
      <c r="BM700" s="156" t="s">
        <v>1272</v>
      </c>
    </row>
    <row r="701" spans="1:65" s="2" customFormat="1" ht="55.5" customHeight="1">
      <c r="A701" s="33"/>
      <c r="B701" s="144"/>
      <c r="C701" s="198" t="s">
        <v>1273</v>
      </c>
      <c r="D701" s="198" t="s">
        <v>405</v>
      </c>
      <c r="E701" s="199" t="s">
        <v>1274</v>
      </c>
      <c r="F701" s="200" t="s">
        <v>1275</v>
      </c>
      <c r="G701" s="201" t="s">
        <v>212</v>
      </c>
      <c r="H701" s="202">
        <v>2</v>
      </c>
      <c r="I701" s="203"/>
      <c r="J701" s="204">
        <f>ROUND(I701*H701,2)</f>
        <v>0</v>
      </c>
      <c r="K701" s="200" t="s">
        <v>1</v>
      </c>
      <c r="L701" s="205"/>
      <c r="M701" s="206" t="s">
        <v>1</v>
      </c>
      <c r="N701" s="207" t="s">
        <v>42</v>
      </c>
      <c r="O701" s="59"/>
      <c r="P701" s="154">
        <f>O701*H701</f>
        <v>0</v>
      </c>
      <c r="Q701" s="154">
        <v>0</v>
      </c>
      <c r="R701" s="154">
        <f>Q701*H701</f>
        <v>0</v>
      </c>
      <c r="S701" s="154">
        <v>0</v>
      </c>
      <c r="T701" s="155">
        <f>S701*H701</f>
        <v>0</v>
      </c>
      <c r="U701" s="33"/>
      <c r="V701" s="33"/>
      <c r="W701" s="33"/>
      <c r="X701" s="33"/>
      <c r="Y701" s="33"/>
      <c r="Z701" s="33"/>
      <c r="AA701" s="33"/>
      <c r="AB701" s="33"/>
      <c r="AC701" s="33"/>
      <c r="AD701" s="33"/>
      <c r="AE701" s="33"/>
      <c r="AR701" s="156" t="s">
        <v>390</v>
      </c>
      <c r="AT701" s="156" t="s">
        <v>405</v>
      </c>
      <c r="AU701" s="156" t="s">
        <v>87</v>
      </c>
      <c r="AY701" s="18" t="s">
        <v>126</v>
      </c>
      <c r="BE701" s="157">
        <f>IF(N701="základní",J701,0)</f>
        <v>0</v>
      </c>
      <c r="BF701" s="157">
        <f>IF(N701="snížená",J701,0)</f>
        <v>0</v>
      </c>
      <c r="BG701" s="157">
        <f>IF(N701="zákl. přenesená",J701,0)</f>
        <v>0</v>
      </c>
      <c r="BH701" s="157">
        <f>IF(N701="sníž. přenesená",J701,0)</f>
        <v>0</v>
      </c>
      <c r="BI701" s="157">
        <f>IF(N701="nulová",J701,0)</f>
        <v>0</v>
      </c>
      <c r="BJ701" s="18" t="s">
        <v>85</v>
      </c>
      <c r="BK701" s="157">
        <f>ROUND(I701*H701,2)</f>
        <v>0</v>
      </c>
      <c r="BL701" s="18" t="s">
        <v>284</v>
      </c>
      <c r="BM701" s="156" t="s">
        <v>1276</v>
      </c>
    </row>
    <row r="702" spans="1:65" s="13" customFormat="1">
      <c r="B702" s="167"/>
      <c r="D702" s="158" t="s">
        <v>208</v>
      </c>
      <c r="E702" s="168" t="s">
        <v>1</v>
      </c>
      <c r="F702" s="169" t="s">
        <v>1277</v>
      </c>
      <c r="H702" s="170">
        <v>1</v>
      </c>
      <c r="I702" s="171"/>
      <c r="L702" s="167"/>
      <c r="M702" s="172"/>
      <c r="N702" s="173"/>
      <c r="O702" s="173"/>
      <c r="P702" s="173"/>
      <c r="Q702" s="173"/>
      <c r="R702" s="173"/>
      <c r="S702" s="173"/>
      <c r="T702" s="174"/>
      <c r="AT702" s="168" t="s">
        <v>208</v>
      </c>
      <c r="AU702" s="168" t="s">
        <v>87</v>
      </c>
      <c r="AV702" s="13" t="s">
        <v>87</v>
      </c>
      <c r="AW702" s="13" t="s">
        <v>32</v>
      </c>
      <c r="AX702" s="13" t="s">
        <v>77</v>
      </c>
      <c r="AY702" s="168" t="s">
        <v>126</v>
      </c>
    </row>
    <row r="703" spans="1:65" s="13" customFormat="1">
      <c r="B703" s="167"/>
      <c r="D703" s="158" t="s">
        <v>208</v>
      </c>
      <c r="E703" s="168" t="s">
        <v>1</v>
      </c>
      <c r="F703" s="169" t="s">
        <v>1278</v>
      </c>
      <c r="H703" s="170">
        <v>1</v>
      </c>
      <c r="I703" s="171"/>
      <c r="L703" s="167"/>
      <c r="M703" s="172"/>
      <c r="N703" s="173"/>
      <c r="O703" s="173"/>
      <c r="P703" s="173"/>
      <c r="Q703" s="173"/>
      <c r="R703" s="173"/>
      <c r="S703" s="173"/>
      <c r="T703" s="174"/>
      <c r="AT703" s="168" t="s">
        <v>208</v>
      </c>
      <c r="AU703" s="168" t="s">
        <v>87</v>
      </c>
      <c r="AV703" s="13" t="s">
        <v>87</v>
      </c>
      <c r="AW703" s="13" t="s">
        <v>32</v>
      </c>
      <c r="AX703" s="13" t="s">
        <v>77</v>
      </c>
      <c r="AY703" s="168" t="s">
        <v>126</v>
      </c>
    </row>
    <row r="704" spans="1:65" s="15" customFormat="1">
      <c r="B704" s="182"/>
      <c r="D704" s="158" t="s">
        <v>208</v>
      </c>
      <c r="E704" s="183" t="s">
        <v>1</v>
      </c>
      <c r="F704" s="184" t="s">
        <v>221</v>
      </c>
      <c r="H704" s="185">
        <v>2</v>
      </c>
      <c r="I704" s="186"/>
      <c r="L704" s="182"/>
      <c r="M704" s="187"/>
      <c r="N704" s="188"/>
      <c r="O704" s="188"/>
      <c r="P704" s="188"/>
      <c r="Q704" s="188"/>
      <c r="R704" s="188"/>
      <c r="S704" s="188"/>
      <c r="T704" s="189"/>
      <c r="AT704" s="183" t="s">
        <v>208</v>
      </c>
      <c r="AU704" s="183" t="s">
        <v>87</v>
      </c>
      <c r="AV704" s="15" t="s">
        <v>146</v>
      </c>
      <c r="AW704" s="15" t="s">
        <v>32</v>
      </c>
      <c r="AX704" s="15" t="s">
        <v>85</v>
      </c>
      <c r="AY704" s="183" t="s">
        <v>126</v>
      </c>
    </row>
    <row r="705" spans="1:65" s="2" customFormat="1" ht="49.15" customHeight="1">
      <c r="A705" s="33"/>
      <c r="B705" s="144"/>
      <c r="C705" s="198" t="s">
        <v>1279</v>
      </c>
      <c r="D705" s="198" t="s">
        <v>405</v>
      </c>
      <c r="E705" s="199" t="s">
        <v>1280</v>
      </c>
      <c r="F705" s="200" t="s">
        <v>1281</v>
      </c>
      <c r="G705" s="201" t="s">
        <v>212</v>
      </c>
      <c r="H705" s="202">
        <v>2</v>
      </c>
      <c r="I705" s="203"/>
      <c r="J705" s="204">
        <f>ROUND(I705*H705,2)</f>
        <v>0</v>
      </c>
      <c r="K705" s="200" t="s">
        <v>1</v>
      </c>
      <c r="L705" s="205"/>
      <c r="M705" s="206" t="s">
        <v>1</v>
      </c>
      <c r="N705" s="207" t="s">
        <v>42</v>
      </c>
      <c r="O705" s="59"/>
      <c r="P705" s="154">
        <f>O705*H705</f>
        <v>0</v>
      </c>
      <c r="Q705" s="154">
        <v>0</v>
      </c>
      <c r="R705" s="154">
        <f>Q705*H705</f>
        <v>0</v>
      </c>
      <c r="S705" s="154">
        <v>0</v>
      </c>
      <c r="T705" s="155">
        <f>S705*H705</f>
        <v>0</v>
      </c>
      <c r="U705" s="33"/>
      <c r="V705" s="33"/>
      <c r="W705" s="33"/>
      <c r="X705" s="33"/>
      <c r="Y705" s="33"/>
      <c r="Z705" s="33"/>
      <c r="AA705" s="33"/>
      <c r="AB705" s="33"/>
      <c r="AC705" s="33"/>
      <c r="AD705" s="33"/>
      <c r="AE705" s="33"/>
      <c r="AR705" s="156" t="s">
        <v>390</v>
      </c>
      <c r="AT705" s="156" t="s">
        <v>405</v>
      </c>
      <c r="AU705" s="156" t="s">
        <v>87</v>
      </c>
      <c r="AY705" s="18" t="s">
        <v>126</v>
      </c>
      <c r="BE705" s="157">
        <f>IF(N705="základní",J705,0)</f>
        <v>0</v>
      </c>
      <c r="BF705" s="157">
        <f>IF(N705="snížená",J705,0)</f>
        <v>0</v>
      </c>
      <c r="BG705" s="157">
        <f>IF(N705="zákl. přenesená",J705,0)</f>
        <v>0</v>
      </c>
      <c r="BH705" s="157">
        <f>IF(N705="sníž. přenesená",J705,0)</f>
        <v>0</v>
      </c>
      <c r="BI705" s="157">
        <f>IF(N705="nulová",J705,0)</f>
        <v>0</v>
      </c>
      <c r="BJ705" s="18" t="s">
        <v>85</v>
      </c>
      <c r="BK705" s="157">
        <f>ROUND(I705*H705,2)</f>
        <v>0</v>
      </c>
      <c r="BL705" s="18" t="s">
        <v>284</v>
      </c>
      <c r="BM705" s="156" t="s">
        <v>1282</v>
      </c>
    </row>
    <row r="706" spans="1:65" s="13" customFormat="1">
      <c r="B706" s="167"/>
      <c r="D706" s="158" t="s">
        <v>208</v>
      </c>
      <c r="E706" s="168" t="s">
        <v>1</v>
      </c>
      <c r="F706" s="169" t="s">
        <v>1277</v>
      </c>
      <c r="H706" s="170">
        <v>1</v>
      </c>
      <c r="I706" s="171"/>
      <c r="L706" s="167"/>
      <c r="M706" s="172"/>
      <c r="N706" s="173"/>
      <c r="O706" s="173"/>
      <c r="P706" s="173"/>
      <c r="Q706" s="173"/>
      <c r="R706" s="173"/>
      <c r="S706" s="173"/>
      <c r="T706" s="174"/>
      <c r="AT706" s="168" t="s">
        <v>208</v>
      </c>
      <c r="AU706" s="168" t="s">
        <v>87</v>
      </c>
      <c r="AV706" s="13" t="s">
        <v>87</v>
      </c>
      <c r="AW706" s="13" t="s">
        <v>32</v>
      </c>
      <c r="AX706" s="13" t="s">
        <v>77</v>
      </c>
      <c r="AY706" s="168" t="s">
        <v>126</v>
      </c>
    </row>
    <row r="707" spans="1:65" s="13" customFormat="1">
      <c r="B707" s="167"/>
      <c r="D707" s="158" t="s">
        <v>208</v>
      </c>
      <c r="E707" s="168" t="s">
        <v>1</v>
      </c>
      <c r="F707" s="169" t="s">
        <v>1278</v>
      </c>
      <c r="H707" s="170">
        <v>1</v>
      </c>
      <c r="I707" s="171"/>
      <c r="L707" s="167"/>
      <c r="M707" s="172"/>
      <c r="N707" s="173"/>
      <c r="O707" s="173"/>
      <c r="P707" s="173"/>
      <c r="Q707" s="173"/>
      <c r="R707" s="173"/>
      <c r="S707" s="173"/>
      <c r="T707" s="174"/>
      <c r="AT707" s="168" t="s">
        <v>208</v>
      </c>
      <c r="AU707" s="168" t="s">
        <v>87</v>
      </c>
      <c r="AV707" s="13" t="s">
        <v>87</v>
      </c>
      <c r="AW707" s="13" t="s">
        <v>32</v>
      </c>
      <c r="AX707" s="13" t="s">
        <v>77</v>
      </c>
      <c r="AY707" s="168" t="s">
        <v>126</v>
      </c>
    </row>
    <row r="708" spans="1:65" s="15" customFormat="1">
      <c r="B708" s="182"/>
      <c r="D708" s="158" t="s">
        <v>208</v>
      </c>
      <c r="E708" s="183" t="s">
        <v>1</v>
      </c>
      <c r="F708" s="184" t="s">
        <v>221</v>
      </c>
      <c r="H708" s="185">
        <v>2</v>
      </c>
      <c r="I708" s="186"/>
      <c r="L708" s="182"/>
      <c r="M708" s="187"/>
      <c r="N708" s="188"/>
      <c r="O708" s="188"/>
      <c r="P708" s="188"/>
      <c r="Q708" s="188"/>
      <c r="R708" s="188"/>
      <c r="S708" s="188"/>
      <c r="T708" s="189"/>
      <c r="AT708" s="183" t="s">
        <v>208</v>
      </c>
      <c r="AU708" s="183" t="s">
        <v>87</v>
      </c>
      <c r="AV708" s="15" t="s">
        <v>146</v>
      </c>
      <c r="AW708" s="15" t="s">
        <v>32</v>
      </c>
      <c r="AX708" s="15" t="s">
        <v>85</v>
      </c>
      <c r="AY708" s="183" t="s">
        <v>126</v>
      </c>
    </row>
    <row r="709" spans="1:65" s="2" customFormat="1" ht="55.5" customHeight="1">
      <c r="A709" s="33"/>
      <c r="B709" s="144"/>
      <c r="C709" s="198" t="s">
        <v>1283</v>
      </c>
      <c r="D709" s="198" t="s">
        <v>405</v>
      </c>
      <c r="E709" s="199" t="s">
        <v>1284</v>
      </c>
      <c r="F709" s="200" t="s">
        <v>1285</v>
      </c>
      <c r="G709" s="201" t="s">
        <v>212</v>
      </c>
      <c r="H709" s="202">
        <v>1</v>
      </c>
      <c r="I709" s="203"/>
      <c r="J709" s="204">
        <f>ROUND(I709*H709,2)</f>
        <v>0</v>
      </c>
      <c r="K709" s="200" t="s">
        <v>1</v>
      </c>
      <c r="L709" s="205"/>
      <c r="M709" s="206" t="s">
        <v>1</v>
      </c>
      <c r="N709" s="207" t="s">
        <v>42</v>
      </c>
      <c r="O709" s="59"/>
      <c r="P709" s="154">
        <f>O709*H709</f>
        <v>0</v>
      </c>
      <c r="Q709" s="154">
        <v>0</v>
      </c>
      <c r="R709" s="154">
        <f>Q709*H709</f>
        <v>0</v>
      </c>
      <c r="S709" s="154">
        <v>0</v>
      </c>
      <c r="T709" s="155">
        <f>S709*H709</f>
        <v>0</v>
      </c>
      <c r="U709" s="33"/>
      <c r="V709" s="33"/>
      <c r="W709" s="33"/>
      <c r="X709" s="33"/>
      <c r="Y709" s="33"/>
      <c r="Z709" s="33"/>
      <c r="AA709" s="33"/>
      <c r="AB709" s="33"/>
      <c r="AC709" s="33"/>
      <c r="AD709" s="33"/>
      <c r="AE709" s="33"/>
      <c r="AR709" s="156" t="s">
        <v>390</v>
      </c>
      <c r="AT709" s="156" t="s">
        <v>405</v>
      </c>
      <c r="AU709" s="156" t="s">
        <v>87</v>
      </c>
      <c r="AY709" s="18" t="s">
        <v>126</v>
      </c>
      <c r="BE709" s="157">
        <f>IF(N709="základní",J709,0)</f>
        <v>0</v>
      </c>
      <c r="BF709" s="157">
        <f>IF(N709="snížená",J709,0)</f>
        <v>0</v>
      </c>
      <c r="BG709" s="157">
        <f>IF(N709="zákl. přenesená",J709,0)</f>
        <v>0</v>
      </c>
      <c r="BH709" s="157">
        <f>IF(N709="sníž. přenesená",J709,0)</f>
        <v>0</v>
      </c>
      <c r="BI709" s="157">
        <f>IF(N709="nulová",J709,0)</f>
        <v>0</v>
      </c>
      <c r="BJ709" s="18" t="s">
        <v>85</v>
      </c>
      <c r="BK709" s="157">
        <f>ROUND(I709*H709,2)</f>
        <v>0</v>
      </c>
      <c r="BL709" s="18" t="s">
        <v>284</v>
      </c>
      <c r="BM709" s="156" t="s">
        <v>1286</v>
      </c>
    </row>
    <row r="710" spans="1:65" s="2" customFormat="1" ht="55.5" customHeight="1">
      <c r="A710" s="33"/>
      <c r="B710" s="144"/>
      <c r="C710" s="198" t="s">
        <v>1287</v>
      </c>
      <c r="D710" s="198" t="s">
        <v>405</v>
      </c>
      <c r="E710" s="199" t="s">
        <v>1288</v>
      </c>
      <c r="F710" s="200" t="s">
        <v>1289</v>
      </c>
      <c r="G710" s="201" t="s">
        <v>212</v>
      </c>
      <c r="H710" s="202">
        <v>1</v>
      </c>
      <c r="I710" s="203"/>
      <c r="J710" s="204">
        <f>ROUND(I710*H710,2)</f>
        <v>0</v>
      </c>
      <c r="K710" s="200" t="s">
        <v>1</v>
      </c>
      <c r="L710" s="205"/>
      <c r="M710" s="206" t="s">
        <v>1</v>
      </c>
      <c r="N710" s="207" t="s">
        <v>42</v>
      </c>
      <c r="O710" s="59"/>
      <c r="P710" s="154">
        <f>O710*H710</f>
        <v>0</v>
      </c>
      <c r="Q710" s="154">
        <v>0</v>
      </c>
      <c r="R710" s="154">
        <f>Q710*H710</f>
        <v>0</v>
      </c>
      <c r="S710" s="154">
        <v>0</v>
      </c>
      <c r="T710" s="155">
        <f>S710*H710</f>
        <v>0</v>
      </c>
      <c r="U710" s="33"/>
      <c r="V710" s="33"/>
      <c r="W710" s="33"/>
      <c r="X710" s="33"/>
      <c r="Y710" s="33"/>
      <c r="Z710" s="33"/>
      <c r="AA710" s="33"/>
      <c r="AB710" s="33"/>
      <c r="AC710" s="33"/>
      <c r="AD710" s="33"/>
      <c r="AE710" s="33"/>
      <c r="AR710" s="156" t="s">
        <v>390</v>
      </c>
      <c r="AT710" s="156" t="s">
        <v>405</v>
      </c>
      <c r="AU710" s="156" t="s">
        <v>87</v>
      </c>
      <c r="AY710" s="18" t="s">
        <v>126</v>
      </c>
      <c r="BE710" s="157">
        <f>IF(N710="základní",J710,0)</f>
        <v>0</v>
      </c>
      <c r="BF710" s="157">
        <f>IF(N710="snížená",J710,0)</f>
        <v>0</v>
      </c>
      <c r="BG710" s="157">
        <f>IF(N710="zákl. přenesená",J710,0)</f>
        <v>0</v>
      </c>
      <c r="BH710" s="157">
        <f>IF(N710="sníž. přenesená",J710,0)</f>
        <v>0</v>
      </c>
      <c r="BI710" s="157">
        <f>IF(N710="nulová",J710,0)</f>
        <v>0</v>
      </c>
      <c r="BJ710" s="18" t="s">
        <v>85</v>
      </c>
      <c r="BK710" s="157">
        <f>ROUND(I710*H710,2)</f>
        <v>0</v>
      </c>
      <c r="BL710" s="18" t="s">
        <v>284</v>
      </c>
      <c r="BM710" s="156" t="s">
        <v>1290</v>
      </c>
    </row>
    <row r="711" spans="1:65" s="2" customFormat="1" ht="37.9" customHeight="1">
      <c r="A711" s="33"/>
      <c r="B711" s="144"/>
      <c r="C711" s="198" t="s">
        <v>1291</v>
      </c>
      <c r="D711" s="198" t="s">
        <v>405</v>
      </c>
      <c r="E711" s="199" t="s">
        <v>1292</v>
      </c>
      <c r="F711" s="200" t="s">
        <v>1293</v>
      </c>
      <c r="G711" s="201" t="s">
        <v>212</v>
      </c>
      <c r="H711" s="202">
        <v>5</v>
      </c>
      <c r="I711" s="203"/>
      <c r="J711" s="204">
        <f>ROUND(I711*H711,2)</f>
        <v>0</v>
      </c>
      <c r="K711" s="200" t="s">
        <v>1</v>
      </c>
      <c r="L711" s="205"/>
      <c r="M711" s="206" t="s">
        <v>1</v>
      </c>
      <c r="N711" s="207" t="s">
        <v>42</v>
      </c>
      <c r="O711" s="59"/>
      <c r="P711" s="154">
        <f>O711*H711</f>
        <v>0</v>
      </c>
      <c r="Q711" s="154">
        <v>0</v>
      </c>
      <c r="R711" s="154">
        <f>Q711*H711</f>
        <v>0</v>
      </c>
      <c r="S711" s="154">
        <v>0</v>
      </c>
      <c r="T711" s="155">
        <f>S711*H711</f>
        <v>0</v>
      </c>
      <c r="U711" s="33"/>
      <c r="V711" s="33"/>
      <c r="W711" s="33"/>
      <c r="X711" s="33"/>
      <c r="Y711" s="33"/>
      <c r="Z711" s="33"/>
      <c r="AA711" s="33"/>
      <c r="AB711" s="33"/>
      <c r="AC711" s="33"/>
      <c r="AD711" s="33"/>
      <c r="AE711" s="33"/>
      <c r="AR711" s="156" t="s">
        <v>390</v>
      </c>
      <c r="AT711" s="156" t="s">
        <v>405</v>
      </c>
      <c r="AU711" s="156" t="s">
        <v>87</v>
      </c>
      <c r="AY711" s="18" t="s">
        <v>126</v>
      </c>
      <c r="BE711" s="157">
        <f>IF(N711="základní",J711,0)</f>
        <v>0</v>
      </c>
      <c r="BF711" s="157">
        <f>IF(N711="snížená",J711,0)</f>
        <v>0</v>
      </c>
      <c r="BG711" s="157">
        <f>IF(N711="zákl. přenesená",J711,0)</f>
        <v>0</v>
      </c>
      <c r="BH711" s="157">
        <f>IF(N711="sníž. přenesená",J711,0)</f>
        <v>0</v>
      </c>
      <c r="BI711" s="157">
        <f>IF(N711="nulová",J711,0)</f>
        <v>0</v>
      </c>
      <c r="BJ711" s="18" t="s">
        <v>85</v>
      </c>
      <c r="BK711" s="157">
        <f>ROUND(I711*H711,2)</f>
        <v>0</v>
      </c>
      <c r="BL711" s="18" t="s">
        <v>284</v>
      </c>
      <c r="BM711" s="156" t="s">
        <v>1294</v>
      </c>
    </row>
    <row r="712" spans="1:65" s="13" customFormat="1">
      <c r="B712" s="167"/>
      <c r="D712" s="158" t="s">
        <v>208</v>
      </c>
      <c r="E712" s="168" t="s">
        <v>1</v>
      </c>
      <c r="F712" s="169" t="s">
        <v>1295</v>
      </c>
      <c r="H712" s="170">
        <v>2</v>
      </c>
      <c r="I712" s="171"/>
      <c r="L712" s="167"/>
      <c r="M712" s="172"/>
      <c r="N712" s="173"/>
      <c r="O712" s="173"/>
      <c r="P712" s="173"/>
      <c r="Q712" s="173"/>
      <c r="R712" s="173"/>
      <c r="S712" s="173"/>
      <c r="T712" s="174"/>
      <c r="AT712" s="168" t="s">
        <v>208</v>
      </c>
      <c r="AU712" s="168" t="s">
        <v>87</v>
      </c>
      <c r="AV712" s="13" t="s">
        <v>87</v>
      </c>
      <c r="AW712" s="13" t="s">
        <v>32</v>
      </c>
      <c r="AX712" s="13" t="s">
        <v>77</v>
      </c>
      <c r="AY712" s="168" t="s">
        <v>126</v>
      </c>
    </row>
    <row r="713" spans="1:65" s="13" customFormat="1">
      <c r="B713" s="167"/>
      <c r="D713" s="158" t="s">
        <v>208</v>
      </c>
      <c r="E713" s="168" t="s">
        <v>1</v>
      </c>
      <c r="F713" s="169" t="s">
        <v>1296</v>
      </c>
      <c r="H713" s="170">
        <v>3</v>
      </c>
      <c r="I713" s="171"/>
      <c r="L713" s="167"/>
      <c r="M713" s="172"/>
      <c r="N713" s="173"/>
      <c r="O713" s="173"/>
      <c r="P713" s="173"/>
      <c r="Q713" s="173"/>
      <c r="R713" s="173"/>
      <c r="S713" s="173"/>
      <c r="T713" s="174"/>
      <c r="AT713" s="168" t="s">
        <v>208</v>
      </c>
      <c r="AU713" s="168" t="s">
        <v>87</v>
      </c>
      <c r="AV713" s="13" t="s">
        <v>87</v>
      </c>
      <c r="AW713" s="13" t="s">
        <v>32</v>
      </c>
      <c r="AX713" s="13" t="s">
        <v>77</v>
      </c>
      <c r="AY713" s="168" t="s">
        <v>126</v>
      </c>
    </row>
    <row r="714" spans="1:65" s="15" customFormat="1">
      <c r="B714" s="182"/>
      <c r="D714" s="158" t="s">
        <v>208</v>
      </c>
      <c r="E714" s="183" t="s">
        <v>1</v>
      </c>
      <c r="F714" s="184" t="s">
        <v>221</v>
      </c>
      <c r="H714" s="185">
        <v>5</v>
      </c>
      <c r="I714" s="186"/>
      <c r="L714" s="182"/>
      <c r="M714" s="187"/>
      <c r="N714" s="188"/>
      <c r="O714" s="188"/>
      <c r="P714" s="188"/>
      <c r="Q714" s="188"/>
      <c r="R714" s="188"/>
      <c r="S714" s="188"/>
      <c r="T714" s="189"/>
      <c r="AT714" s="183" t="s">
        <v>208</v>
      </c>
      <c r="AU714" s="183" t="s">
        <v>87</v>
      </c>
      <c r="AV714" s="15" t="s">
        <v>146</v>
      </c>
      <c r="AW714" s="15" t="s">
        <v>32</v>
      </c>
      <c r="AX714" s="15" t="s">
        <v>85</v>
      </c>
      <c r="AY714" s="183" t="s">
        <v>126</v>
      </c>
    </row>
    <row r="715" spans="1:65" s="2" customFormat="1" ht="66.75" customHeight="1">
      <c r="A715" s="33"/>
      <c r="B715" s="144"/>
      <c r="C715" s="198" t="s">
        <v>1297</v>
      </c>
      <c r="D715" s="198" t="s">
        <v>405</v>
      </c>
      <c r="E715" s="199" t="s">
        <v>1298</v>
      </c>
      <c r="F715" s="200" t="s">
        <v>1299</v>
      </c>
      <c r="G715" s="201" t="s">
        <v>212</v>
      </c>
      <c r="H715" s="202">
        <v>3</v>
      </c>
      <c r="I715" s="203"/>
      <c r="J715" s="204">
        <f>ROUND(I715*H715,2)</f>
        <v>0</v>
      </c>
      <c r="K715" s="200" t="s">
        <v>1</v>
      </c>
      <c r="L715" s="205"/>
      <c r="M715" s="206" t="s">
        <v>1</v>
      </c>
      <c r="N715" s="207" t="s">
        <v>42</v>
      </c>
      <c r="O715" s="59"/>
      <c r="P715" s="154">
        <f>O715*H715</f>
        <v>0</v>
      </c>
      <c r="Q715" s="154">
        <v>0</v>
      </c>
      <c r="R715" s="154">
        <f>Q715*H715</f>
        <v>0</v>
      </c>
      <c r="S715" s="154">
        <v>0</v>
      </c>
      <c r="T715" s="155">
        <f>S715*H715</f>
        <v>0</v>
      </c>
      <c r="U715" s="33"/>
      <c r="V715" s="33"/>
      <c r="W715" s="33"/>
      <c r="X715" s="33"/>
      <c r="Y715" s="33"/>
      <c r="Z715" s="33"/>
      <c r="AA715" s="33"/>
      <c r="AB715" s="33"/>
      <c r="AC715" s="33"/>
      <c r="AD715" s="33"/>
      <c r="AE715" s="33"/>
      <c r="AR715" s="156" t="s">
        <v>390</v>
      </c>
      <c r="AT715" s="156" t="s">
        <v>405</v>
      </c>
      <c r="AU715" s="156" t="s">
        <v>87</v>
      </c>
      <c r="AY715" s="18" t="s">
        <v>126</v>
      </c>
      <c r="BE715" s="157">
        <f>IF(N715="základní",J715,0)</f>
        <v>0</v>
      </c>
      <c r="BF715" s="157">
        <f>IF(N715="snížená",J715,0)</f>
        <v>0</v>
      </c>
      <c r="BG715" s="157">
        <f>IF(N715="zákl. přenesená",J715,0)</f>
        <v>0</v>
      </c>
      <c r="BH715" s="157">
        <f>IF(N715="sníž. přenesená",J715,0)</f>
        <v>0</v>
      </c>
      <c r="BI715" s="157">
        <f>IF(N715="nulová",J715,0)</f>
        <v>0</v>
      </c>
      <c r="BJ715" s="18" t="s">
        <v>85</v>
      </c>
      <c r="BK715" s="157">
        <f>ROUND(I715*H715,2)</f>
        <v>0</v>
      </c>
      <c r="BL715" s="18" t="s">
        <v>284</v>
      </c>
      <c r="BM715" s="156" t="s">
        <v>1300</v>
      </c>
    </row>
    <row r="716" spans="1:65" s="2" customFormat="1" ht="66.75" customHeight="1">
      <c r="A716" s="33"/>
      <c r="B716" s="144"/>
      <c r="C716" s="198" t="s">
        <v>1301</v>
      </c>
      <c r="D716" s="198" t="s">
        <v>405</v>
      </c>
      <c r="E716" s="199" t="s">
        <v>1302</v>
      </c>
      <c r="F716" s="200" t="s">
        <v>1303</v>
      </c>
      <c r="G716" s="201" t="s">
        <v>212</v>
      </c>
      <c r="H716" s="202">
        <v>2</v>
      </c>
      <c r="I716" s="203"/>
      <c r="J716" s="204">
        <f>ROUND(I716*H716,2)</f>
        <v>0</v>
      </c>
      <c r="K716" s="200" t="s">
        <v>1</v>
      </c>
      <c r="L716" s="205"/>
      <c r="M716" s="206" t="s">
        <v>1</v>
      </c>
      <c r="N716" s="207" t="s">
        <v>42</v>
      </c>
      <c r="O716" s="59"/>
      <c r="P716" s="154">
        <f>O716*H716</f>
        <v>0</v>
      </c>
      <c r="Q716" s="154">
        <v>0</v>
      </c>
      <c r="R716" s="154">
        <f>Q716*H716</f>
        <v>0</v>
      </c>
      <c r="S716" s="154">
        <v>0</v>
      </c>
      <c r="T716" s="155">
        <f>S716*H716</f>
        <v>0</v>
      </c>
      <c r="U716" s="33"/>
      <c r="V716" s="33"/>
      <c r="W716" s="33"/>
      <c r="X716" s="33"/>
      <c r="Y716" s="33"/>
      <c r="Z716" s="33"/>
      <c r="AA716" s="33"/>
      <c r="AB716" s="33"/>
      <c r="AC716" s="33"/>
      <c r="AD716" s="33"/>
      <c r="AE716" s="33"/>
      <c r="AR716" s="156" t="s">
        <v>390</v>
      </c>
      <c r="AT716" s="156" t="s">
        <v>405</v>
      </c>
      <c r="AU716" s="156" t="s">
        <v>87</v>
      </c>
      <c r="AY716" s="18" t="s">
        <v>126</v>
      </c>
      <c r="BE716" s="157">
        <f>IF(N716="základní",J716,0)</f>
        <v>0</v>
      </c>
      <c r="BF716" s="157">
        <f>IF(N716="snížená",J716,0)</f>
        <v>0</v>
      </c>
      <c r="BG716" s="157">
        <f>IF(N716="zákl. přenesená",J716,0)</f>
        <v>0</v>
      </c>
      <c r="BH716" s="157">
        <f>IF(N716="sníž. přenesená",J716,0)</f>
        <v>0</v>
      </c>
      <c r="BI716" s="157">
        <f>IF(N716="nulová",J716,0)</f>
        <v>0</v>
      </c>
      <c r="BJ716" s="18" t="s">
        <v>85</v>
      </c>
      <c r="BK716" s="157">
        <f>ROUND(I716*H716,2)</f>
        <v>0</v>
      </c>
      <c r="BL716" s="18" t="s">
        <v>284</v>
      </c>
      <c r="BM716" s="156" t="s">
        <v>1304</v>
      </c>
    </row>
    <row r="717" spans="1:65" s="2" customFormat="1" ht="19.5">
      <c r="A717" s="33"/>
      <c r="B717" s="34"/>
      <c r="C717" s="33"/>
      <c r="D717" s="158" t="s">
        <v>136</v>
      </c>
      <c r="E717" s="33"/>
      <c r="F717" s="159" t="s">
        <v>1305</v>
      </c>
      <c r="G717" s="33"/>
      <c r="H717" s="33"/>
      <c r="I717" s="160"/>
      <c r="J717" s="33"/>
      <c r="K717" s="33"/>
      <c r="L717" s="34"/>
      <c r="M717" s="161"/>
      <c r="N717" s="162"/>
      <c r="O717" s="59"/>
      <c r="P717" s="59"/>
      <c r="Q717" s="59"/>
      <c r="R717" s="59"/>
      <c r="S717" s="59"/>
      <c r="T717" s="60"/>
      <c r="U717" s="33"/>
      <c r="V717" s="33"/>
      <c r="W717" s="33"/>
      <c r="X717" s="33"/>
      <c r="Y717" s="33"/>
      <c r="Z717" s="33"/>
      <c r="AA717" s="33"/>
      <c r="AB717" s="33"/>
      <c r="AC717" s="33"/>
      <c r="AD717" s="33"/>
      <c r="AE717" s="33"/>
      <c r="AT717" s="18" t="s">
        <v>136</v>
      </c>
      <c r="AU717" s="18" t="s">
        <v>87</v>
      </c>
    </row>
    <row r="718" spans="1:65" s="2" customFormat="1" ht="66.75" customHeight="1">
      <c r="A718" s="33"/>
      <c r="B718" s="144"/>
      <c r="C718" s="198" t="s">
        <v>1306</v>
      </c>
      <c r="D718" s="198" t="s">
        <v>405</v>
      </c>
      <c r="E718" s="199" t="s">
        <v>1307</v>
      </c>
      <c r="F718" s="200" t="s">
        <v>1308</v>
      </c>
      <c r="G718" s="201" t="s">
        <v>212</v>
      </c>
      <c r="H718" s="202">
        <v>1</v>
      </c>
      <c r="I718" s="203"/>
      <c r="J718" s="204">
        <f>ROUND(I718*H718,2)</f>
        <v>0</v>
      </c>
      <c r="K718" s="200" t="s">
        <v>1</v>
      </c>
      <c r="L718" s="205"/>
      <c r="M718" s="206" t="s">
        <v>1</v>
      </c>
      <c r="N718" s="207" t="s">
        <v>42</v>
      </c>
      <c r="O718" s="59"/>
      <c r="P718" s="154">
        <f>O718*H718</f>
        <v>0</v>
      </c>
      <c r="Q718" s="154">
        <v>0</v>
      </c>
      <c r="R718" s="154">
        <f>Q718*H718</f>
        <v>0</v>
      </c>
      <c r="S718" s="154">
        <v>0</v>
      </c>
      <c r="T718" s="155">
        <f>S718*H718</f>
        <v>0</v>
      </c>
      <c r="U718" s="33"/>
      <c r="V718" s="33"/>
      <c r="W718" s="33"/>
      <c r="X718" s="33"/>
      <c r="Y718" s="33"/>
      <c r="Z718" s="33"/>
      <c r="AA718" s="33"/>
      <c r="AB718" s="33"/>
      <c r="AC718" s="33"/>
      <c r="AD718" s="33"/>
      <c r="AE718" s="33"/>
      <c r="AR718" s="156" t="s">
        <v>390</v>
      </c>
      <c r="AT718" s="156" t="s">
        <v>405</v>
      </c>
      <c r="AU718" s="156" t="s">
        <v>87</v>
      </c>
      <c r="AY718" s="18" t="s">
        <v>126</v>
      </c>
      <c r="BE718" s="157">
        <f>IF(N718="základní",J718,0)</f>
        <v>0</v>
      </c>
      <c r="BF718" s="157">
        <f>IF(N718="snížená",J718,0)</f>
        <v>0</v>
      </c>
      <c r="BG718" s="157">
        <f>IF(N718="zákl. přenesená",J718,0)</f>
        <v>0</v>
      </c>
      <c r="BH718" s="157">
        <f>IF(N718="sníž. přenesená",J718,0)</f>
        <v>0</v>
      </c>
      <c r="BI718" s="157">
        <f>IF(N718="nulová",J718,0)</f>
        <v>0</v>
      </c>
      <c r="BJ718" s="18" t="s">
        <v>85</v>
      </c>
      <c r="BK718" s="157">
        <f>ROUND(I718*H718,2)</f>
        <v>0</v>
      </c>
      <c r="BL718" s="18" t="s">
        <v>284</v>
      </c>
      <c r="BM718" s="156" t="s">
        <v>1309</v>
      </c>
    </row>
    <row r="719" spans="1:65" s="2" customFormat="1" ht="66.75" customHeight="1">
      <c r="A719" s="33"/>
      <c r="B719" s="144"/>
      <c r="C719" s="198" t="s">
        <v>1310</v>
      </c>
      <c r="D719" s="198" t="s">
        <v>405</v>
      </c>
      <c r="E719" s="199" t="s">
        <v>1311</v>
      </c>
      <c r="F719" s="200" t="s">
        <v>1312</v>
      </c>
      <c r="G719" s="201" t="s">
        <v>212</v>
      </c>
      <c r="H719" s="202">
        <v>1</v>
      </c>
      <c r="I719" s="203"/>
      <c r="J719" s="204">
        <f>ROUND(I719*H719,2)</f>
        <v>0</v>
      </c>
      <c r="K719" s="200" t="s">
        <v>1</v>
      </c>
      <c r="L719" s="205"/>
      <c r="M719" s="206" t="s">
        <v>1</v>
      </c>
      <c r="N719" s="207" t="s">
        <v>42</v>
      </c>
      <c r="O719" s="59"/>
      <c r="P719" s="154">
        <f>O719*H719</f>
        <v>0</v>
      </c>
      <c r="Q719" s="154">
        <v>0</v>
      </c>
      <c r="R719" s="154">
        <f>Q719*H719</f>
        <v>0</v>
      </c>
      <c r="S719" s="154">
        <v>0</v>
      </c>
      <c r="T719" s="155">
        <f>S719*H719</f>
        <v>0</v>
      </c>
      <c r="U719" s="33"/>
      <c r="V719" s="33"/>
      <c r="W719" s="33"/>
      <c r="X719" s="33"/>
      <c r="Y719" s="33"/>
      <c r="Z719" s="33"/>
      <c r="AA719" s="33"/>
      <c r="AB719" s="33"/>
      <c r="AC719" s="33"/>
      <c r="AD719" s="33"/>
      <c r="AE719" s="33"/>
      <c r="AR719" s="156" t="s">
        <v>390</v>
      </c>
      <c r="AT719" s="156" t="s">
        <v>405</v>
      </c>
      <c r="AU719" s="156" t="s">
        <v>87</v>
      </c>
      <c r="AY719" s="18" t="s">
        <v>126</v>
      </c>
      <c r="BE719" s="157">
        <f>IF(N719="základní",J719,0)</f>
        <v>0</v>
      </c>
      <c r="BF719" s="157">
        <f>IF(N719="snížená",J719,0)</f>
        <v>0</v>
      </c>
      <c r="BG719" s="157">
        <f>IF(N719="zákl. přenesená",J719,0)</f>
        <v>0</v>
      </c>
      <c r="BH719" s="157">
        <f>IF(N719="sníž. přenesená",J719,0)</f>
        <v>0</v>
      </c>
      <c r="BI719" s="157">
        <f>IF(N719="nulová",J719,0)</f>
        <v>0</v>
      </c>
      <c r="BJ719" s="18" t="s">
        <v>85</v>
      </c>
      <c r="BK719" s="157">
        <f>ROUND(I719*H719,2)</f>
        <v>0</v>
      </c>
      <c r="BL719" s="18" t="s">
        <v>284</v>
      </c>
      <c r="BM719" s="156" t="s">
        <v>1313</v>
      </c>
    </row>
    <row r="720" spans="1:65" s="2" customFormat="1" ht="19.5">
      <c r="A720" s="33"/>
      <c r="B720" s="34"/>
      <c r="C720" s="33"/>
      <c r="D720" s="158" t="s">
        <v>136</v>
      </c>
      <c r="E720" s="33"/>
      <c r="F720" s="159" t="s">
        <v>1305</v>
      </c>
      <c r="G720" s="33"/>
      <c r="H720" s="33"/>
      <c r="I720" s="160"/>
      <c r="J720" s="33"/>
      <c r="K720" s="33"/>
      <c r="L720" s="34"/>
      <c r="M720" s="161"/>
      <c r="N720" s="162"/>
      <c r="O720" s="59"/>
      <c r="P720" s="59"/>
      <c r="Q720" s="59"/>
      <c r="R720" s="59"/>
      <c r="S720" s="59"/>
      <c r="T720" s="60"/>
      <c r="U720" s="33"/>
      <c r="V720" s="33"/>
      <c r="W720" s="33"/>
      <c r="X720" s="33"/>
      <c r="Y720" s="33"/>
      <c r="Z720" s="33"/>
      <c r="AA720" s="33"/>
      <c r="AB720" s="33"/>
      <c r="AC720" s="33"/>
      <c r="AD720" s="33"/>
      <c r="AE720" s="33"/>
      <c r="AT720" s="18" t="s">
        <v>136</v>
      </c>
      <c r="AU720" s="18" t="s">
        <v>87</v>
      </c>
    </row>
    <row r="721" spans="1:65" s="2" customFormat="1" ht="55.5" customHeight="1">
      <c r="A721" s="33"/>
      <c r="B721" s="144"/>
      <c r="C721" s="198" t="s">
        <v>1314</v>
      </c>
      <c r="D721" s="198" t="s">
        <v>405</v>
      </c>
      <c r="E721" s="199" t="s">
        <v>1315</v>
      </c>
      <c r="F721" s="200" t="s">
        <v>1316</v>
      </c>
      <c r="G721" s="201" t="s">
        <v>212</v>
      </c>
      <c r="H721" s="202">
        <v>2</v>
      </c>
      <c r="I721" s="203"/>
      <c r="J721" s="204">
        <f>ROUND(I721*H721,2)</f>
        <v>0</v>
      </c>
      <c r="K721" s="200" t="s">
        <v>1</v>
      </c>
      <c r="L721" s="205"/>
      <c r="M721" s="206" t="s">
        <v>1</v>
      </c>
      <c r="N721" s="207" t="s">
        <v>42</v>
      </c>
      <c r="O721" s="59"/>
      <c r="P721" s="154">
        <f>O721*H721</f>
        <v>0</v>
      </c>
      <c r="Q721" s="154">
        <v>0</v>
      </c>
      <c r="R721" s="154">
        <f>Q721*H721</f>
        <v>0</v>
      </c>
      <c r="S721" s="154">
        <v>0</v>
      </c>
      <c r="T721" s="155">
        <f>S721*H721</f>
        <v>0</v>
      </c>
      <c r="U721" s="33"/>
      <c r="V721" s="33"/>
      <c r="W721" s="33"/>
      <c r="X721" s="33"/>
      <c r="Y721" s="33"/>
      <c r="Z721" s="33"/>
      <c r="AA721" s="33"/>
      <c r="AB721" s="33"/>
      <c r="AC721" s="33"/>
      <c r="AD721" s="33"/>
      <c r="AE721" s="33"/>
      <c r="AR721" s="156" t="s">
        <v>390</v>
      </c>
      <c r="AT721" s="156" t="s">
        <v>405</v>
      </c>
      <c r="AU721" s="156" t="s">
        <v>87</v>
      </c>
      <c r="AY721" s="18" t="s">
        <v>126</v>
      </c>
      <c r="BE721" s="157">
        <f>IF(N721="základní",J721,0)</f>
        <v>0</v>
      </c>
      <c r="BF721" s="157">
        <f>IF(N721="snížená",J721,0)</f>
        <v>0</v>
      </c>
      <c r="BG721" s="157">
        <f>IF(N721="zákl. přenesená",J721,0)</f>
        <v>0</v>
      </c>
      <c r="BH721" s="157">
        <f>IF(N721="sníž. přenesená",J721,0)</f>
        <v>0</v>
      </c>
      <c r="BI721" s="157">
        <f>IF(N721="nulová",J721,0)</f>
        <v>0</v>
      </c>
      <c r="BJ721" s="18" t="s">
        <v>85</v>
      </c>
      <c r="BK721" s="157">
        <f>ROUND(I721*H721,2)</f>
        <v>0</v>
      </c>
      <c r="BL721" s="18" t="s">
        <v>284</v>
      </c>
      <c r="BM721" s="156" t="s">
        <v>1317</v>
      </c>
    </row>
    <row r="722" spans="1:65" s="2" customFormat="1" ht="19.5">
      <c r="A722" s="33"/>
      <c r="B722" s="34"/>
      <c r="C722" s="33"/>
      <c r="D722" s="158" t="s">
        <v>136</v>
      </c>
      <c r="E722" s="33"/>
      <c r="F722" s="159" t="s">
        <v>1305</v>
      </c>
      <c r="G722" s="33"/>
      <c r="H722" s="33"/>
      <c r="I722" s="160"/>
      <c r="J722" s="33"/>
      <c r="K722" s="33"/>
      <c r="L722" s="34"/>
      <c r="M722" s="161"/>
      <c r="N722" s="162"/>
      <c r="O722" s="59"/>
      <c r="P722" s="59"/>
      <c r="Q722" s="59"/>
      <c r="R722" s="59"/>
      <c r="S722" s="59"/>
      <c r="T722" s="60"/>
      <c r="U722" s="33"/>
      <c r="V722" s="33"/>
      <c r="W722" s="33"/>
      <c r="X722" s="33"/>
      <c r="Y722" s="33"/>
      <c r="Z722" s="33"/>
      <c r="AA722" s="33"/>
      <c r="AB722" s="33"/>
      <c r="AC722" s="33"/>
      <c r="AD722" s="33"/>
      <c r="AE722" s="33"/>
      <c r="AT722" s="18" t="s">
        <v>136</v>
      </c>
      <c r="AU722" s="18" t="s">
        <v>87</v>
      </c>
    </row>
    <row r="723" spans="1:65" s="13" customFormat="1">
      <c r="B723" s="167"/>
      <c r="D723" s="158" t="s">
        <v>208</v>
      </c>
      <c r="E723" s="168" t="s">
        <v>1</v>
      </c>
      <c r="F723" s="169" t="s">
        <v>1277</v>
      </c>
      <c r="H723" s="170">
        <v>1</v>
      </c>
      <c r="I723" s="171"/>
      <c r="L723" s="167"/>
      <c r="M723" s="172"/>
      <c r="N723" s="173"/>
      <c r="O723" s="173"/>
      <c r="P723" s="173"/>
      <c r="Q723" s="173"/>
      <c r="R723" s="173"/>
      <c r="S723" s="173"/>
      <c r="T723" s="174"/>
      <c r="AT723" s="168" t="s">
        <v>208</v>
      </c>
      <c r="AU723" s="168" t="s">
        <v>87</v>
      </c>
      <c r="AV723" s="13" t="s">
        <v>87</v>
      </c>
      <c r="AW723" s="13" t="s">
        <v>32</v>
      </c>
      <c r="AX723" s="13" t="s">
        <v>77</v>
      </c>
      <c r="AY723" s="168" t="s">
        <v>126</v>
      </c>
    </row>
    <row r="724" spans="1:65" s="13" customFormat="1">
      <c r="B724" s="167"/>
      <c r="D724" s="158" t="s">
        <v>208</v>
      </c>
      <c r="E724" s="168" t="s">
        <v>1</v>
      </c>
      <c r="F724" s="169" t="s">
        <v>1278</v>
      </c>
      <c r="H724" s="170">
        <v>1</v>
      </c>
      <c r="I724" s="171"/>
      <c r="L724" s="167"/>
      <c r="M724" s="172"/>
      <c r="N724" s="173"/>
      <c r="O724" s="173"/>
      <c r="P724" s="173"/>
      <c r="Q724" s="173"/>
      <c r="R724" s="173"/>
      <c r="S724" s="173"/>
      <c r="T724" s="174"/>
      <c r="AT724" s="168" t="s">
        <v>208</v>
      </c>
      <c r="AU724" s="168" t="s">
        <v>87</v>
      </c>
      <c r="AV724" s="13" t="s">
        <v>87</v>
      </c>
      <c r="AW724" s="13" t="s">
        <v>32</v>
      </c>
      <c r="AX724" s="13" t="s">
        <v>77</v>
      </c>
      <c r="AY724" s="168" t="s">
        <v>126</v>
      </c>
    </row>
    <row r="725" spans="1:65" s="15" customFormat="1">
      <c r="B725" s="182"/>
      <c r="D725" s="158" t="s">
        <v>208</v>
      </c>
      <c r="E725" s="183" t="s">
        <v>1</v>
      </c>
      <c r="F725" s="184" t="s">
        <v>221</v>
      </c>
      <c r="H725" s="185">
        <v>2</v>
      </c>
      <c r="I725" s="186"/>
      <c r="L725" s="182"/>
      <c r="M725" s="187"/>
      <c r="N725" s="188"/>
      <c r="O725" s="188"/>
      <c r="P725" s="188"/>
      <c r="Q725" s="188"/>
      <c r="R725" s="188"/>
      <c r="S725" s="188"/>
      <c r="T725" s="189"/>
      <c r="AT725" s="183" t="s">
        <v>208</v>
      </c>
      <c r="AU725" s="183" t="s">
        <v>87</v>
      </c>
      <c r="AV725" s="15" t="s">
        <v>146</v>
      </c>
      <c r="AW725" s="15" t="s">
        <v>32</v>
      </c>
      <c r="AX725" s="15" t="s">
        <v>85</v>
      </c>
      <c r="AY725" s="183" t="s">
        <v>126</v>
      </c>
    </row>
    <row r="726" spans="1:65" s="2" customFormat="1" ht="24.2" customHeight="1">
      <c r="A726" s="33"/>
      <c r="B726" s="144"/>
      <c r="C726" s="145" t="s">
        <v>1318</v>
      </c>
      <c r="D726" s="145" t="s">
        <v>129</v>
      </c>
      <c r="E726" s="146" t="s">
        <v>1319</v>
      </c>
      <c r="F726" s="147" t="s">
        <v>1320</v>
      </c>
      <c r="G726" s="148" t="s">
        <v>212</v>
      </c>
      <c r="H726" s="149">
        <v>1</v>
      </c>
      <c r="I726" s="150"/>
      <c r="J726" s="151">
        <f>ROUND(I726*H726,2)</f>
        <v>0</v>
      </c>
      <c r="K726" s="147" t="s">
        <v>133</v>
      </c>
      <c r="L726" s="34"/>
      <c r="M726" s="152" t="s">
        <v>1</v>
      </c>
      <c r="N726" s="153" t="s">
        <v>42</v>
      </c>
      <c r="O726" s="59"/>
      <c r="P726" s="154">
        <f>O726*H726</f>
        <v>0</v>
      </c>
      <c r="Q726" s="154">
        <v>9.2000000000000003E-4</v>
      </c>
      <c r="R726" s="154">
        <f>Q726*H726</f>
        <v>9.2000000000000003E-4</v>
      </c>
      <c r="S726" s="154">
        <v>0</v>
      </c>
      <c r="T726" s="155">
        <f>S726*H726</f>
        <v>0</v>
      </c>
      <c r="U726" s="33"/>
      <c r="V726" s="33"/>
      <c r="W726" s="33"/>
      <c r="X726" s="33"/>
      <c r="Y726" s="33"/>
      <c r="Z726" s="33"/>
      <c r="AA726" s="33"/>
      <c r="AB726" s="33"/>
      <c r="AC726" s="33"/>
      <c r="AD726" s="33"/>
      <c r="AE726" s="33"/>
      <c r="AR726" s="156" t="s">
        <v>284</v>
      </c>
      <c r="AT726" s="156" t="s">
        <v>129</v>
      </c>
      <c r="AU726" s="156" t="s">
        <v>87</v>
      </c>
      <c r="AY726" s="18" t="s">
        <v>126</v>
      </c>
      <c r="BE726" s="157">
        <f>IF(N726="základní",J726,0)</f>
        <v>0</v>
      </c>
      <c r="BF726" s="157">
        <f>IF(N726="snížená",J726,0)</f>
        <v>0</v>
      </c>
      <c r="BG726" s="157">
        <f>IF(N726="zákl. přenesená",J726,0)</f>
        <v>0</v>
      </c>
      <c r="BH726" s="157">
        <f>IF(N726="sníž. přenesená",J726,0)</f>
        <v>0</v>
      </c>
      <c r="BI726" s="157">
        <f>IF(N726="nulová",J726,0)</f>
        <v>0</v>
      </c>
      <c r="BJ726" s="18" t="s">
        <v>85</v>
      </c>
      <c r="BK726" s="157">
        <f>ROUND(I726*H726,2)</f>
        <v>0</v>
      </c>
      <c r="BL726" s="18" t="s">
        <v>284</v>
      </c>
      <c r="BM726" s="156" t="s">
        <v>1321</v>
      </c>
    </row>
    <row r="727" spans="1:65" s="13" customFormat="1">
      <c r="B727" s="167"/>
      <c r="D727" s="158" t="s">
        <v>208</v>
      </c>
      <c r="E727" s="168" t="s">
        <v>1</v>
      </c>
      <c r="F727" s="169" t="s">
        <v>1322</v>
      </c>
      <c r="H727" s="170">
        <v>1</v>
      </c>
      <c r="I727" s="171"/>
      <c r="L727" s="167"/>
      <c r="M727" s="172"/>
      <c r="N727" s="173"/>
      <c r="O727" s="173"/>
      <c r="P727" s="173"/>
      <c r="Q727" s="173"/>
      <c r="R727" s="173"/>
      <c r="S727" s="173"/>
      <c r="T727" s="174"/>
      <c r="AT727" s="168" t="s">
        <v>208</v>
      </c>
      <c r="AU727" s="168" t="s">
        <v>87</v>
      </c>
      <c r="AV727" s="13" t="s">
        <v>87</v>
      </c>
      <c r="AW727" s="13" t="s">
        <v>32</v>
      </c>
      <c r="AX727" s="13" t="s">
        <v>85</v>
      </c>
      <c r="AY727" s="168" t="s">
        <v>126</v>
      </c>
    </row>
    <row r="728" spans="1:65" s="2" customFormat="1" ht="62.65" customHeight="1">
      <c r="A728" s="33"/>
      <c r="B728" s="144"/>
      <c r="C728" s="198" t="s">
        <v>1323</v>
      </c>
      <c r="D728" s="198" t="s">
        <v>405</v>
      </c>
      <c r="E728" s="199" t="s">
        <v>1324</v>
      </c>
      <c r="F728" s="200" t="s">
        <v>1325</v>
      </c>
      <c r="G728" s="201" t="s">
        <v>212</v>
      </c>
      <c r="H728" s="202">
        <v>1</v>
      </c>
      <c r="I728" s="203"/>
      <c r="J728" s="204">
        <f>ROUND(I728*H728,2)</f>
        <v>0</v>
      </c>
      <c r="K728" s="200" t="s">
        <v>1</v>
      </c>
      <c r="L728" s="205"/>
      <c r="M728" s="206" t="s">
        <v>1</v>
      </c>
      <c r="N728" s="207" t="s">
        <v>42</v>
      </c>
      <c r="O728" s="59"/>
      <c r="P728" s="154">
        <f>O728*H728</f>
        <v>0</v>
      </c>
      <c r="Q728" s="154">
        <v>0</v>
      </c>
      <c r="R728" s="154">
        <f>Q728*H728</f>
        <v>0</v>
      </c>
      <c r="S728" s="154">
        <v>0</v>
      </c>
      <c r="T728" s="155">
        <f>S728*H728</f>
        <v>0</v>
      </c>
      <c r="U728" s="33"/>
      <c r="V728" s="33"/>
      <c r="W728" s="33"/>
      <c r="X728" s="33"/>
      <c r="Y728" s="33"/>
      <c r="Z728" s="33"/>
      <c r="AA728" s="33"/>
      <c r="AB728" s="33"/>
      <c r="AC728" s="33"/>
      <c r="AD728" s="33"/>
      <c r="AE728" s="33"/>
      <c r="AR728" s="156" t="s">
        <v>390</v>
      </c>
      <c r="AT728" s="156" t="s">
        <v>405</v>
      </c>
      <c r="AU728" s="156" t="s">
        <v>87</v>
      </c>
      <c r="AY728" s="18" t="s">
        <v>126</v>
      </c>
      <c r="BE728" s="157">
        <f>IF(N728="základní",J728,0)</f>
        <v>0</v>
      </c>
      <c r="BF728" s="157">
        <f>IF(N728="snížená",J728,0)</f>
        <v>0</v>
      </c>
      <c r="BG728" s="157">
        <f>IF(N728="zákl. přenesená",J728,0)</f>
        <v>0</v>
      </c>
      <c r="BH728" s="157">
        <f>IF(N728="sníž. přenesená",J728,0)</f>
        <v>0</v>
      </c>
      <c r="BI728" s="157">
        <f>IF(N728="nulová",J728,0)</f>
        <v>0</v>
      </c>
      <c r="BJ728" s="18" t="s">
        <v>85</v>
      </c>
      <c r="BK728" s="157">
        <f>ROUND(I728*H728,2)</f>
        <v>0</v>
      </c>
      <c r="BL728" s="18" t="s">
        <v>284</v>
      </c>
      <c r="BM728" s="156" t="s">
        <v>1326</v>
      </c>
    </row>
    <row r="729" spans="1:65" s="2" customFormat="1" ht="19.5">
      <c r="A729" s="33"/>
      <c r="B729" s="34"/>
      <c r="C729" s="33"/>
      <c r="D729" s="158" t="s">
        <v>136</v>
      </c>
      <c r="E729" s="33"/>
      <c r="F729" s="159" t="s">
        <v>1327</v>
      </c>
      <c r="G729" s="33"/>
      <c r="H729" s="33"/>
      <c r="I729" s="160"/>
      <c r="J729" s="33"/>
      <c r="K729" s="33"/>
      <c r="L729" s="34"/>
      <c r="M729" s="161"/>
      <c r="N729" s="162"/>
      <c r="O729" s="59"/>
      <c r="P729" s="59"/>
      <c r="Q729" s="59"/>
      <c r="R729" s="59"/>
      <c r="S729" s="59"/>
      <c r="T729" s="60"/>
      <c r="U729" s="33"/>
      <c r="V729" s="33"/>
      <c r="W729" s="33"/>
      <c r="X729" s="33"/>
      <c r="Y729" s="33"/>
      <c r="Z729" s="33"/>
      <c r="AA729" s="33"/>
      <c r="AB729" s="33"/>
      <c r="AC729" s="33"/>
      <c r="AD729" s="33"/>
      <c r="AE729" s="33"/>
      <c r="AT729" s="18" t="s">
        <v>136</v>
      </c>
      <c r="AU729" s="18" t="s">
        <v>87</v>
      </c>
    </row>
    <row r="730" spans="1:65" s="2" customFormat="1" ht="24.2" customHeight="1">
      <c r="A730" s="33"/>
      <c r="B730" s="144"/>
      <c r="C730" s="145" t="s">
        <v>1328</v>
      </c>
      <c r="D730" s="145" t="s">
        <v>129</v>
      </c>
      <c r="E730" s="146" t="s">
        <v>1329</v>
      </c>
      <c r="F730" s="147" t="s">
        <v>1330</v>
      </c>
      <c r="G730" s="148" t="s">
        <v>287</v>
      </c>
      <c r="H730" s="149">
        <v>430.42</v>
      </c>
      <c r="I730" s="150"/>
      <c r="J730" s="151">
        <f>ROUND(I730*H730,2)</f>
        <v>0</v>
      </c>
      <c r="K730" s="147" t="s">
        <v>133</v>
      </c>
      <c r="L730" s="34"/>
      <c r="M730" s="152" t="s">
        <v>1</v>
      </c>
      <c r="N730" s="153" t="s">
        <v>42</v>
      </c>
      <c r="O730" s="59"/>
      <c r="P730" s="154">
        <f>O730*H730</f>
        <v>0</v>
      </c>
      <c r="Q730" s="154">
        <v>3.0000000000000001E-5</v>
      </c>
      <c r="R730" s="154">
        <f>Q730*H730</f>
        <v>1.2912600000000002E-2</v>
      </c>
      <c r="S730" s="154">
        <v>0</v>
      </c>
      <c r="T730" s="155">
        <f>S730*H730</f>
        <v>0</v>
      </c>
      <c r="U730" s="33"/>
      <c r="V730" s="33"/>
      <c r="W730" s="33"/>
      <c r="X730" s="33"/>
      <c r="Y730" s="33"/>
      <c r="Z730" s="33"/>
      <c r="AA730" s="33"/>
      <c r="AB730" s="33"/>
      <c r="AC730" s="33"/>
      <c r="AD730" s="33"/>
      <c r="AE730" s="33"/>
      <c r="AR730" s="156" t="s">
        <v>284</v>
      </c>
      <c r="AT730" s="156" t="s">
        <v>129</v>
      </c>
      <c r="AU730" s="156" t="s">
        <v>87</v>
      </c>
      <c r="AY730" s="18" t="s">
        <v>126</v>
      </c>
      <c r="BE730" s="157">
        <f>IF(N730="základní",J730,0)</f>
        <v>0</v>
      </c>
      <c r="BF730" s="157">
        <f>IF(N730="snížená",J730,0)</f>
        <v>0</v>
      </c>
      <c r="BG730" s="157">
        <f>IF(N730="zákl. přenesená",J730,0)</f>
        <v>0</v>
      </c>
      <c r="BH730" s="157">
        <f>IF(N730="sníž. přenesená",J730,0)</f>
        <v>0</v>
      </c>
      <c r="BI730" s="157">
        <f>IF(N730="nulová",J730,0)</f>
        <v>0</v>
      </c>
      <c r="BJ730" s="18" t="s">
        <v>85</v>
      </c>
      <c r="BK730" s="157">
        <f>ROUND(I730*H730,2)</f>
        <v>0</v>
      </c>
      <c r="BL730" s="18" t="s">
        <v>284</v>
      </c>
      <c r="BM730" s="156" t="s">
        <v>1331</v>
      </c>
    </row>
    <row r="731" spans="1:65" s="13" customFormat="1">
      <c r="B731" s="167"/>
      <c r="D731" s="158" t="s">
        <v>208</v>
      </c>
      <c r="E731" s="168" t="s">
        <v>1</v>
      </c>
      <c r="F731" s="169" t="s">
        <v>1332</v>
      </c>
      <c r="H731" s="170">
        <v>43.8</v>
      </c>
      <c r="I731" s="171"/>
      <c r="L731" s="167"/>
      <c r="M731" s="172"/>
      <c r="N731" s="173"/>
      <c r="O731" s="173"/>
      <c r="P731" s="173"/>
      <c r="Q731" s="173"/>
      <c r="R731" s="173"/>
      <c r="S731" s="173"/>
      <c r="T731" s="174"/>
      <c r="AT731" s="168" t="s">
        <v>208</v>
      </c>
      <c r="AU731" s="168" t="s">
        <v>87</v>
      </c>
      <c r="AV731" s="13" t="s">
        <v>87</v>
      </c>
      <c r="AW731" s="13" t="s">
        <v>32</v>
      </c>
      <c r="AX731" s="13" t="s">
        <v>77</v>
      </c>
      <c r="AY731" s="168" t="s">
        <v>126</v>
      </c>
    </row>
    <row r="732" spans="1:65" s="13" customFormat="1">
      <c r="B732" s="167"/>
      <c r="D732" s="158" t="s">
        <v>208</v>
      </c>
      <c r="E732" s="168" t="s">
        <v>1</v>
      </c>
      <c r="F732" s="169" t="s">
        <v>1333</v>
      </c>
      <c r="H732" s="170">
        <v>36.6</v>
      </c>
      <c r="I732" s="171"/>
      <c r="L732" s="167"/>
      <c r="M732" s="172"/>
      <c r="N732" s="173"/>
      <c r="O732" s="173"/>
      <c r="P732" s="173"/>
      <c r="Q732" s="173"/>
      <c r="R732" s="173"/>
      <c r="S732" s="173"/>
      <c r="T732" s="174"/>
      <c r="AT732" s="168" t="s">
        <v>208</v>
      </c>
      <c r="AU732" s="168" t="s">
        <v>87</v>
      </c>
      <c r="AV732" s="13" t="s">
        <v>87</v>
      </c>
      <c r="AW732" s="13" t="s">
        <v>32</v>
      </c>
      <c r="AX732" s="13" t="s">
        <v>77</v>
      </c>
      <c r="AY732" s="168" t="s">
        <v>126</v>
      </c>
    </row>
    <row r="733" spans="1:65" s="13" customFormat="1">
      <c r="B733" s="167"/>
      <c r="D733" s="158" t="s">
        <v>208</v>
      </c>
      <c r="E733" s="168" t="s">
        <v>1</v>
      </c>
      <c r="F733" s="169" t="s">
        <v>1334</v>
      </c>
      <c r="H733" s="170">
        <v>7.3</v>
      </c>
      <c r="I733" s="171"/>
      <c r="L733" s="167"/>
      <c r="M733" s="172"/>
      <c r="N733" s="173"/>
      <c r="O733" s="173"/>
      <c r="P733" s="173"/>
      <c r="Q733" s="173"/>
      <c r="R733" s="173"/>
      <c r="S733" s="173"/>
      <c r="T733" s="174"/>
      <c r="AT733" s="168" t="s">
        <v>208</v>
      </c>
      <c r="AU733" s="168" t="s">
        <v>87</v>
      </c>
      <c r="AV733" s="13" t="s">
        <v>87</v>
      </c>
      <c r="AW733" s="13" t="s">
        <v>32</v>
      </c>
      <c r="AX733" s="13" t="s">
        <v>77</v>
      </c>
      <c r="AY733" s="168" t="s">
        <v>126</v>
      </c>
    </row>
    <row r="734" spans="1:65" s="13" customFormat="1">
      <c r="B734" s="167"/>
      <c r="D734" s="158" t="s">
        <v>208</v>
      </c>
      <c r="E734" s="168" t="s">
        <v>1</v>
      </c>
      <c r="F734" s="169" t="s">
        <v>1335</v>
      </c>
      <c r="H734" s="170">
        <v>6.1</v>
      </c>
      <c r="I734" s="171"/>
      <c r="L734" s="167"/>
      <c r="M734" s="172"/>
      <c r="N734" s="173"/>
      <c r="O734" s="173"/>
      <c r="P734" s="173"/>
      <c r="Q734" s="173"/>
      <c r="R734" s="173"/>
      <c r="S734" s="173"/>
      <c r="T734" s="174"/>
      <c r="AT734" s="168" t="s">
        <v>208</v>
      </c>
      <c r="AU734" s="168" t="s">
        <v>87</v>
      </c>
      <c r="AV734" s="13" t="s">
        <v>87</v>
      </c>
      <c r="AW734" s="13" t="s">
        <v>32</v>
      </c>
      <c r="AX734" s="13" t="s">
        <v>77</v>
      </c>
      <c r="AY734" s="168" t="s">
        <v>126</v>
      </c>
    </row>
    <row r="735" spans="1:65" s="13" customFormat="1">
      <c r="B735" s="167"/>
      <c r="D735" s="158" t="s">
        <v>208</v>
      </c>
      <c r="E735" s="168" t="s">
        <v>1</v>
      </c>
      <c r="F735" s="169" t="s">
        <v>1336</v>
      </c>
      <c r="H735" s="170">
        <v>11</v>
      </c>
      <c r="I735" s="171"/>
      <c r="L735" s="167"/>
      <c r="M735" s="172"/>
      <c r="N735" s="173"/>
      <c r="O735" s="173"/>
      <c r="P735" s="173"/>
      <c r="Q735" s="173"/>
      <c r="R735" s="173"/>
      <c r="S735" s="173"/>
      <c r="T735" s="174"/>
      <c r="AT735" s="168" t="s">
        <v>208</v>
      </c>
      <c r="AU735" s="168" t="s">
        <v>87</v>
      </c>
      <c r="AV735" s="13" t="s">
        <v>87</v>
      </c>
      <c r="AW735" s="13" t="s">
        <v>32</v>
      </c>
      <c r="AX735" s="13" t="s">
        <v>77</v>
      </c>
      <c r="AY735" s="168" t="s">
        <v>126</v>
      </c>
    </row>
    <row r="736" spans="1:65" s="13" customFormat="1">
      <c r="B736" s="167"/>
      <c r="D736" s="158" t="s">
        <v>208</v>
      </c>
      <c r="E736" s="168" t="s">
        <v>1</v>
      </c>
      <c r="F736" s="169" t="s">
        <v>1337</v>
      </c>
      <c r="H736" s="170">
        <v>8.6</v>
      </c>
      <c r="I736" s="171"/>
      <c r="L736" s="167"/>
      <c r="M736" s="172"/>
      <c r="N736" s="173"/>
      <c r="O736" s="173"/>
      <c r="P736" s="173"/>
      <c r="Q736" s="173"/>
      <c r="R736" s="173"/>
      <c r="S736" s="173"/>
      <c r="T736" s="174"/>
      <c r="AT736" s="168" t="s">
        <v>208</v>
      </c>
      <c r="AU736" s="168" t="s">
        <v>87</v>
      </c>
      <c r="AV736" s="13" t="s">
        <v>87</v>
      </c>
      <c r="AW736" s="13" t="s">
        <v>32</v>
      </c>
      <c r="AX736" s="13" t="s">
        <v>77</v>
      </c>
      <c r="AY736" s="168" t="s">
        <v>126</v>
      </c>
    </row>
    <row r="737" spans="1:65" s="13" customFormat="1">
      <c r="B737" s="167"/>
      <c r="D737" s="158" t="s">
        <v>208</v>
      </c>
      <c r="E737" s="168" t="s">
        <v>1</v>
      </c>
      <c r="F737" s="169" t="s">
        <v>1338</v>
      </c>
      <c r="H737" s="170">
        <v>7.9</v>
      </c>
      <c r="I737" s="171"/>
      <c r="L737" s="167"/>
      <c r="M737" s="172"/>
      <c r="N737" s="173"/>
      <c r="O737" s="173"/>
      <c r="P737" s="173"/>
      <c r="Q737" s="173"/>
      <c r="R737" s="173"/>
      <c r="S737" s="173"/>
      <c r="T737" s="174"/>
      <c r="AT737" s="168" t="s">
        <v>208</v>
      </c>
      <c r="AU737" s="168" t="s">
        <v>87</v>
      </c>
      <c r="AV737" s="13" t="s">
        <v>87</v>
      </c>
      <c r="AW737" s="13" t="s">
        <v>32</v>
      </c>
      <c r="AX737" s="13" t="s">
        <v>77</v>
      </c>
      <c r="AY737" s="168" t="s">
        <v>126</v>
      </c>
    </row>
    <row r="738" spans="1:65" s="13" customFormat="1">
      <c r="B738" s="167"/>
      <c r="D738" s="158" t="s">
        <v>208</v>
      </c>
      <c r="E738" s="168" t="s">
        <v>1</v>
      </c>
      <c r="F738" s="169" t="s">
        <v>1339</v>
      </c>
      <c r="H738" s="170">
        <v>6.7</v>
      </c>
      <c r="I738" s="171"/>
      <c r="L738" s="167"/>
      <c r="M738" s="172"/>
      <c r="N738" s="173"/>
      <c r="O738" s="173"/>
      <c r="P738" s="173"/>
      <c r="Q738" s="173"/>
      <c r="R738" s="173"/>
      <c r="S738" s="173"/>
      <c r="T738" s="174"/>
      <c r="AT738" s="168" t="s">
        <v>208</v>
      </c>
      <c r="AU738" s="168" t="s">
        <v>87</v>
      </c>
      <c r="AV738" s="13" t="s">
        <v>87</v>
      </c>
      <c r="AW738" s="13" t="s">
        <v>32</v>
      </c>
      <c r="AX738" s="13" t="s">
        <v>77</v>
      </c>
      <c r="AY738" s="168" t="s">
        <v>126</v>
      </c>
    </row>
    <row r="739" spans="1:65" s="13" customFormat="1">
      <c r="B739" s="167"/>
      <c r="D739" s="158" t="s">
        <v>208</v>
      </c>
      <c r="E739" s="168" t="s">
        <v>1</v>
      </c>
      <c r="F739" s="169" t="s">
        <v>1340</v>
      </c>
      <c r="H739" s="170">
        <v>15</v>
      </c>
      <c r="I739" s="171"/>
      <c r="L739" s="167"/>
      <c r="M739" s="172"/>
      <c r="N739" s="173"/>
      <c r="O739" s="173"/>
      <c r="P739" s="173"/>
      <c r="Q739" s="173"/>
      <c r="R739" s="173"/>
      <c r="S739" s="173"/>
      <c r="T739" s="174"/>
      <c r="AT739" s="168" t="s">
        <v>208</v>
      </c>
      <c r="AU739" s="168" t="s">
        <v>87</v>
      </c>
      <c r="AV739" s="13" t="s">
        <v>87</v>
      </c>
      <c r="AW739" s="13" t="s">
        <v>32</v>
      </c>
      <c r="AX739" s="13" t="s">
        <v>77</v>
      </c>
      <c r="AY739" s="168" t="s">
        <v>126</v>
      </c>
    </row>
    <row r="740" spans="1:65" s="13" customFormat="1">
      <c r="B740" s="167"/>
      <c r="D740" s="158" t="s">
        <v>208</v>
      </c>
      <c r="E740" s="168" t="s">
        <v>1</v>
      </c>
      <c r="F740" s="169" t="s">
        <v>1341</v>
      </c>
      <c r="H740" s="170">
        <v>19.8</v>
      </c>
      <c r="I740" s="171"/>
      <c r="L740" s="167"/>
      <c r="M740" s="172"/>
      <c r="N740" s="173"/>
      <c r="O740" s="173"/>
      <c r="P740" s="173"/>
      <c r="Q740" s="173"/>
      <c r="R740" s="173"/>
      <c r="S740" s="173"/>
      <c r="T740" s="174"/>
      <c r="AT740" s="168" t="s">
        <v>208</v>
      </c>
      <c r="AU740" s="168" t="s">
        <v>87</v>
      </c>
      <c r="AV740" s="13" t="s">
        <v>87</v>
      </c>
      <c r="AW740" s="13" t="s">
        <v>32</v>
      </c>
      <c r="AX740" s="13" t="s">
        <v>77</v>
      </c>
      <c r="AY740" s="168" t="s">
        <v>126</v>
      </c>
    </row>
    <row r="741" spans="1:65" s="13" customFormat="1">
      <c r="B741" s="167"/>
      <c r="D741" s="158" t="s">
        <v>208</v>
      </c>
      <c r="E741" s="168" t="s">
        <v>1</v>
      </c>
      <c r="F741" s="169" t="s">
        <v>1342</v>
      </c>
      <c r="H741" s="170">
        <v>19.399999999999999</v>
      </c>
      <c r="I741" s="171"/>
      <c r="L741" s="167"/>
      <c r="M741" s="172"/>
      <c r="N741" s="173"/>
      <c r="O741" s="173"/>
      <c r="P741" s="173"/>
      <c r="Q741" s="173"/>
      <c r="R741" s="173"/>
      <c r="S741" s="173"/>
      <c r="T741" s="174"/>
      <c r="AT741" s="168" t="s">
        <v>208</v>
      </c>
      <c r="AU741" s="168" t="s">
        <v>87</v>
      </c>
      <c r="AV741" s="13" t="s">
        <v>87</v>
      </c>
      <c r="AW741" s="13" t="s">
        <v>32</v>
      </c>
      <c r="AX741" s="13" t="s">
        <v>77</v>
      </c>
      <c r="AY741" s="168" t="s">
        <v>126</v>
      </c>
    </row>
    <row r="742" spans="1:65" s="13" customFormat="1">
      <c r="B742" s="167"/>
      <c r="D742" s="158" t="s">
        <v>208</v>
      </c>
      <c r="E742" s="168" t="s">
        <v>1</v>
      </c>
      <c r="F742" s="169" t="s">
        <v>1343</v>
      </c>
      <c r="H742" s="170">
        <v>5.2</v>
      </c>
      <c r="I742" s="171"/>
      <c r="L742" s="167"/>
      <c r="M742" s="172"/>
      <c r="N742" s="173"/>
      <c r="O742" s="173"/>
      <c r="P742" s="173"/>
      <c r="Q742" s="173"/>
      <c r="R742" s="173"/>
      <c r="S742" s="173"/>
      <c r="T742" s="174"/>
      <c r="AT742" s="168" t="s">
        <v>208</v>
      </c>
      <c r="AU742" s="168" t="s">
        <v>87</v>
      </c>
      <c r="AV742" s="13" t="s">
        <v>87</v>
      </c>
      <c r="AW742" s="13" t="s">
        <v>32</v>
      </c>
      <c r="AX742" s="13" t="s">
        <v>77</v>
      </c>
      <c r="AY742" s="168" t="s">
        <v>126</v>
      </c>
    </row>
    <row r="743" spans="1:65" s="13" customFormat="1">
      <c r="B743" s="167"/>
      <c r="D743" s="158" t="s">
        <v>208</v>
      </c>
      <c r="E743" s="168" t="s">
        <v>1</v>
      </c>
      <c r="F743" s="169" t="s">
        <v>1344</v>
      </c>
      <c r="H743" s="170">
        <v>9.1</v>
      </c>
      <c r="I743" s="171"/>
      <c r="L743" s="167"/>
      <c r="M743" s="172"/>
      <c r="N743" s="173"/>
      <c r="O743" s="173"/>
      <c r="P743" s="173"/>
      <c r="Q743" s="173"/>
      <c r="R743" s="173"/>
      <c r="S743" s="173"/>
      <c r="T743" s="174"/>
      <c r="AT743" s="168" t="s">
        <v>208</v>
      </c>
      <c r="AU743" s="168" t="s">
        <v>87</v>
      </c>
      <c r="AV743" s="13" t="s">
        <v>87</v>
      </c>
      <c r="AW743" s="13" t="s">
        <v>32</v>
      </c>
      <c r="AX743" s="13" t="s">
        <v>77</v>
      </c>
      <c r="AY743" s="168" t="s">
        <v>126</v>
      </c>
    </row>
    <row r="744" spans="1:65" s="13" customFormat="1">
      <c r="B744" s="167"/>
      <c r="D744" s="158" t="s">
        <v>208</v>
      </c>
      <c r="E744" s="168" t="s">
        <v>1</v>
      </c>
      <c r="F744" s="169" t="s">
        <v>1345</v>
      </c>
      <c r="H744" s="170">
        <v>12.6</v>
      </c>
      <c r="I744" s="171"/>
      <c r="L744" s="167"/>
      <c r="M744" s="172"/>
      <c r="N744" s="173"/>
      <c r="O744" s="173"/>
      <c r="P744" s="173"/>
      <c r="Q744" s="173"/>
      <c r="R744" s="173"/>
      <c r="S744" s="173"/>
      <c r="T744" s="174"/>
      <c r="AT744" s="168" t="s">
        <v>208</v>
      </c>
      <c r="AU744" s="168" t="s">
        <v>87</v>
      </c>
      <c r="AV744" s="13" t="s">
        <v>87</v>
      </c>
      <c r="AW744" s="13" t="s">
        <v>32</v>
      </c>
      <c r="AX744" s="13" t="s">
        <v>77</v>
      </c>
      <c r="AY744" s="168" t="s">
        <v>126</v>
      </c>
    </row>
    <row r="745" spans="1:65" s="13" customFormat="1">
      <c r="B745" s="167"/>
      <c r="D745" s="158" t="s">
        <v>208</v>
      </c>
      <c r="E745" s="168" t="s">
        <v>1</v>
      </c>
      <c r="F745" s="169" t="s">
        <v>1346</v>
      </c>
      <c r="H745" s="170">
        <v>6.11</v>
      </c>
      <c r="I745" s="171"/>
      <c r="L745" s="167"/>
      <c r="M745" s="172"/>
      <c r="N745" s="173"/>
      <c r="O745" s="173"/>
      <c r="P745" s="173"/>
      <c r="Q745" s="173"/>
      <c r="R745" s="173"/>
      <c r="S745" s="173"/>
      <c r="T745" s="174"/>
      <c r="AT745" s="168" t="s">
        <v>208</v>
      </c>
      <c r="AU745" s="168" t="s">
        <v>87</v>
      </c>
      <c r="AV745" s="13" t="s">
        <v>87</v>
      </c>
      <c r="AW745" s="13" t="s">
        <v>32</v>
      </c>
      <c r="AX745" s="13" t="s">
        <v>77</v>
      </c>
      <c r="AY745" s="168" t="s">
        <v>126</v>
      </c>
    </row>
    <row r="746" spans="1:65" s="16" customFormat="1">
      <c r="B746" s="190"/>
      <c r="D746" s="158" t="s">
        <v>208</v>
      </c>
      <c r="E746" s="191" t="s">
        <v>1</v>
      </c>
      <c r="F746" s="192" t="s">
        <v>1347</v>
      </c>
      <c r="H746" s="193">
        <v>215.21</v>
      </c>
      <c r="I746" s="194"/>
      <c r="L746" s="190"/>
      <c r="M746" s="195"/>
      <c r="N746" s="196"/>
      <c r="O746" s="196"/>
      <c r="P746" s="196"/>
      <c r="Q746" s="196"/>
      <c r="R746" s="196"/>
      <c r="S746" s="196"/>
      <c r="T746" s="197"/>
      <c r="AT746" s="191" t="s">
        <v>208</v>
      </c>
      <c r="AU746" s="191" t="s">
        <v>87</v>
      </c>
      <c r="AV746" s="16" t="s">
        <v>142</v>
      </c>
      <c r="AW746" s="16" t="s">
        <v>32</v>
      </c>
      <c r="AX746" s="16" t="s">
        <v>77</v>
      </c>
      <c r="AY746" s="191" t="s">
        <v>126</v>
      </c>
    </row>
    <row r="747" spans="1:65" s="13" customFormat="1">
      <c r="B747" s="167"/>
      <c r="D747" s="158" t="s">
        <v>208</v>
      </c>
      <c r="E747" s="168" t="s">
        <v>1</v>
      </c>
      <c r="F747" s="169" t="s">
        <v>1348</v>
      </c>
      <c r="H747" s="170">
        <v>215.21</v>
      </c>
      <c r="I747" s="171"/>
      <c r="L747" s="167"/>
      <c r="M747" s="172"/>
      <c r="N747" s="173"/>
      <c r="O747" s="173"/>
      <c r="P747" s="173"/>
      <c r="Q747" s="173"/>
      <c r="R747" s="173"/>
      <c r="S747" s="173"/>
      <c r="T747" s="174"/>
      <c r="AT747" s="168" t="s">
        <v>208</v>
      </c>
      <c r="AU747" s="168" t="s">
        <v>87</v>
      </c>
      <c r="AV747" s="13" t="s">
        <v>87</v>
      </c>
      <c r="AW747" s="13" t="s">
        <v>32</v>
      </c>
      <c r="AX747" s="13" t="s">
        <v>77</v>
      </c>
      <c r="AY747" s="168" t="s">
        <v>126</v>
      </c>
    </row>
    <row r="748" spans="1:65" s="16" customFormat="1">
      <c r="B748" s="190"/>
      <c r="D748" s="158" t="s">
        <v>208</v>
      </c>
      <c r="E748" s="191" t="s">
        <v>1</v>
      </c>
      <c r="F748" s="192" t="s">
        <v>1349</v>
      </c>
      <c r="H748" s="193">
        <v>215.21</v>
      </c>
      <c r="I748" s="194"/>
      <c r="L748" s="190"/>
      <c r="M748" s="195"/>
      <c r="N748" s="196"/>
      <c r="O748" s="196"/>
      <c r="P748" s="196"/>
      <c r="Q748" s="196"/>
      <c r="R748" s="196"/>
      <c r="S748" s="196"/>
      <c r="T748" s="197"/>
      <c r="AT748" s="191" t="s">
        <v>208</v>
      </c>
      <c r="AU748" s="191" t="s">
        <v>87</v>
      </c>
      <c r="AV748" s="16" t="s">
        <v>142</v>
      </c>
      <c r="AW748" s="16" t="s">
        <v>32</v>
      </c>
      <c r="AX748" s="16" t="s">
        <v>77</v>
      </c>
      <c r="AY748" s="191" t="s">
        <v>126</v>
      </c>
    </row>
    <row r="749" spans="1:65" s="15" customFormat="1">
      <c r="B749" s="182"/>
      <c r="D749" s="158" t="s">
        <v>208</v>
      </c>
      <c r="E749" s="183" t="s">
        <v>1</v>
      </c>
      <c r="F749" s="184" t="s">
        <v>221</v>
      </c>
      <c r="H749" s="185">
        <v>430.42</v>
      </c>
      <c r="I749" s="186"/>
      <c r="L749" s="182"/>
      <c r="M749" s="187"/>
      <c r="N749" s="188"/>
      <c r="O749" s="188"/>
      <c r="P749" s="188"/>
      <c r="Q749" s="188"/>
      <c r="R749" s="188"/>
      <c r="S749" s="188"/>
      <c r="T749" s="189"/>
      <c r="AT749" s="183" t="s">
        <v>208</v>
      </c>
      <c r="AU749" s="183" t="s">
        <v>87</v>
      </c>
      <c r="AV749" s="15" t="s">
        <v>146</v>
      </c>
      <c r="AW749" s="15" t="s">
        <v>32</v>
      </c>
      <c r="AX749" s="15" t="s">
        <v>85</v>
      </c>
      <c r="AY749" s="183" t="s">
        <v>126</v>
      </c>
    </row>
    <row r="750" spans="1:65" s="2" customFormat="1" ht="21.75" customHeight="1">
      <c r="A750" s="33"/>
      <c r="B750" s="144"/>
      <c r="C750" s="145" t="s">
        <v>1350</v>
      </c>
      <c r="D750" s="145" t="s">
        <v>129</v>
      </c>
      <c r="E750" s="146" t="s">
        <v>1351</v>
      </c>
      <c r="F750" s="147" t="s">
        <v>1352</v>
      </c>
      <c r="G750" s="148" t="s">
        <v>287</v>
      </c>
      <c r="H750" s="149">
        <v>201.3</v>
      </c>
      <c r="I750" s="150"/>
      <c r="J750" s="151">
        <f>ROUND(I750*H750,2)</f>
        <v>0</v>
      </c>
      <c r="K750" s="147" t="s">
        <v>133</v>
      </c>
      <c r="L750" s="34"/>
      <c r="M750" s="152" t="s">
        <v>1</v>
      </c>
      <c r="N750" s="153" t="s">
        <v>42</v>
      </c>
      <c r="O750" s="59"/>
      <c r="P750" s="154">
        <f>O750*H750</f>
        <v>0</v>
      </c>
      <c r="Q750" s="154">
        <v>5.0000000000000002E-5</v>
      </c>
      <c r="R750" s="154">
        <f>Q750*H750</f>
        <v>1.0065000000000001E-2</v>
      </c>
      <c r="S750" s="154">
        <v>0</v>
      </c>
      <c r="T750" s="155">
        <f>S750*H750</f>
        <v>0</v>
      </c>
      <c r="U750" s="33"/>
      <c r="V750" s="33"/>
      <c r="W750" s="33"/>
      <c r="X750" s="33"/>
      <c r="Y750" s="33"/>
      <c r="Z750" s="33"/>
      <c r="AA750" s="33"/>
      <c r="AB750" s="33"/>
      <c r="AC750" s="33"/>
      <c r="AD750" s="33"/>
      <c r="AE750" s="33"/>
      <c r="AR750" s="156" t="s">
        <v>284</v>
      </c>
      <c r="AT750" s="156" t="s">
        <v>129</v>
      </c>
      <c r="AU750" s="156" t="s">
        <v>87</v>
      </c>
      <c r="AY750" s="18" t="s">
        <v>126</v>
      </c>
      <c r="BE750" s="157">
        <f>IF(N750="základní",J750,0)</f>
        <v>0</v>
      </c>
      <c r="BF750" s="157">
        <f>IF(N750="snížená",J750,0)</f>
        <v>0</v>
      </c>
      <c r="BG750" s="157">
        <f>IF(N750="zákl. přenesená",J750,0)</f>
        <v>0</v>
      </c>
      <c r="BH750" s="157">
        <f>IF(N750="sníž. přenesená",J750,0)</f>
        <v>0</v>
      </c>
      <c r="BI750" s="157">
        <f>IF(N750="nulová",J750,0)</f>
        <v>0</v>
      </c>
      <c r="BJ750" s="18" t="s">
        <v>85</v>
      </c>
      <c r="BK750" s="157">
        <f>ROUND(I750*H750,2)</f>
        <v>0</v>
      </c>
      <c r="BL750" s="18" t="s">
        <v>284</v>
      </c>
      <c r="BM750" s="156" t="s">
        <v>1353</v>
      </c>
    </row>
    <row r="751" spans="1:65" s="13" customFormat="1">
      <c r="B751" s="167"/>
      <c r="D751" s="158" t="s">
        <v>208</v>
      </c>
      <c r="E751" s="168" t="s">
        <v>1</v>
      </c>
      <c r="F751" s="169" t="s">
        <v>1354</v>
      </c>
      <c r="H751" s="170">
        <v>21.6</v>
      </c>
      <c r="I751" s="171"/>
      <c r="L751" s="167"/>
      <c r="M751" s="172"/>
      <c r="N751" s="173"/>
      <c r="O751" s="173"/>
      <c r="P751" s="173"/>
      <c r="Q751" s="173"/>
      <c r="R751" s="173"/>
      <c r="S751" s="173"/>
      <c r="T751" s="174"/>
      <c r="AT751" s="168" t="s">
        <v>208</v>
      </c>
      <c r="AU751" s="168" t="s">
        <v>87</v>
      </c>
      <c r="AV751" s="13" t="s">
        <v>87</v>
      </c>
      <c r="AW751" s="13" t="s">
        <v>32</v>
      </c>
      <c r="AX751" s="13" t="s">
        <v>77</v>
      </c>
      <c r="AY751" s="168" t="s">
        <v>126</v>
      </c>
    </row>
    <row r="752" spans="1:65" s="13" customFormat="1">
      <c r="B752" s="167"/>
      <c r="D752" s="158" t="s">
        <v>208</v>
      </c>
      <c r="E752" s="168" t="s">
        <v>1</v>
      </c>
      <c r="F752" s="169" t="s">
        <v>1354</v>
      </c>
      <c r="H752" s="170">
        <v>21.6</v>
      </c>
      <c r="I752" s="171"/>
      <c r="L752" s="167"/>
      <c r="M752" s="172"/>
      <c r="N752" s="173"/>
      <c r="O752" s="173"/>
      <c r="P752" s="173"/>
      <c r="Q752" s="173"/>
      <c r="R752" s="173"/>
      <c r="S752" s="173"/>
      <c r="T752" s="174"/>
      <c r="AT752" s="168" t="s">
        <v>208</v>
      </c>
      <c r="AU752" s="168" t="s">
        <v>87</v>
      </c>
      <c r="AV752" s="13" t="s">
        <v>87</v>
      </c>
      <c r="AW752" s="13" t="s">
        <v>32</v>
      </c>
      <c r="AX752" s="13" t="s">
        <v>77</v>
      </c>
      <c r="AY752" s="168" t="s">
        <v>126</v>
      </c>
    </row>
    <row r="753" spans="2:51" s="13" customFormat="1">
      <c r="B753" s="167"/>
      <c r="D753" s="158" t="s">
        <v>208</v>
      </c>
      <c r="E753" s="168" t="s">
        <v>1</v>
      </c>
      <c r="F753" s="169" t="s">
        <v>1355</v>
      </c>
      <c r="H753" s="170">
        <v>3.6</v>
      </c>
      <c r="I753" s="171"/>
      <c r="L753" s="167"/>
      <c r="M753" s="172"/>
      <c r="N753" s="173"/>
      <c r="O753" s="173"/>
      <c r="P753" s="173"/>
      <c r="Q753" s="173"/>
      <c r="R753" s="173"/>
      <c r="S753" s="173"/>
      <c r="T753" s="174"/>
      <c r="AT753" s="168" t="s">
        <v>208</v>
      </c>
      <c r="AU753" s="168" t="s">
        <v>87</v>
      </c>
      <c r="AV753" s="13" t="s">
        <v>87</v>
      </c>
      <c r="AW753" s="13" t="s">
        <v>32</v>
      </c>
      <c r="AX753" s="13" t="s">
        <v>77</v>
      </c>
      <c r="AY753" s="168" t="s">
        <v>126</v>
      </c>
    </row>
    <row r="754" spans="2:51" s="13" customFormat="1">
      <c r="B754" s="167"/>
      <c r="D754" s="158" t="s">
        <v>208</v>
      </c>
      <c r="E754" s="168" t="s">
        <v>1</v>
      </c>
      <c r="F754" s="169" t="s">
        <v>1355</v>
      </c>
      <c r="H754" s="170">
        <v>3.6</v>
      </c>
      <c r="I754" s="171"/>
      <c r="L754" s="167"/>
      <c r="M754" s="172"/>
      <c r="N754" s="173"/>
      <c r="O754" s="173"/>
      <c r="P754" s="173"/>
      <c r="Q754" s="173"/>
      <c r="R754" s="173"/>
      <c r="S754" s="173"/>
      <c r="T754" s="174"/>
      <c r="AT754" s="168" t="s">
        <v>208</v>
      </c>
      <c r="AU754" s="168" t="s">
        <v>87</v>
      </c>
      <c r="AV754" s="13" t="s">
        <v>87</v>
      </c>
      <c r="AW754" s="13" t="s">
        <v>32</v>
      </c>
      <c r="AX754" s="13" t="s">
        <v>77</v>
      </c>
      <c r="AY754" s="168" t="s">
        <v>126</v>
      </c>
    </row>
    <row r="755" spans="2:51" s="13" customFormat="1">
      <c r="B755" s="167"/>
      <c r="D755" s="158" t="s">
        <v>208</v>
      </c>
      <c r="E755" s="168" t="s">
        <v>1</v>
      </c>
      <c r="F755" s="169" t="s">
        <v>1356</v>
      </c>
      <c r="H755" s="170">
        <v>3.6</v>
      </c>
      <c r="I755" s="171"/>
      <c r="L755" s="167"/>
      <c r="M755" s="172"/>
      <c r="N755" s="173"/>
      <c r="O755" s="173"/>
      <c r="P755" s="173"/>
      <c r="Q755" s="173"/>
      <c r="R755" s="173"/>
      <c r="S755" s="173"/>
      <c r="T755" s="174"/>
      <c r="AT755" s="168" t="s">
        <v>208</v>
      </c>
      <c r="AU755" s="168" t="s">
        <v>87</v>
      </c>
      <c r="AV755" s="13" t="s">
        <v>87</v>
      </c>
      <c r="AW755" s="13" t="s">
        <v>32</v>
      </c>
      <c r="AX755" s="13" t="s">
        <v>77</v>
      </c>
      <c r="AY755" s="168" t="s">
        <v>126</v>
      </c>
    </row>
    <row r="756" spans="2:51" s="13" customFormat="1">
      <c r="B756" s="167"/>
      <c r="D756" s="158" t="s">
        <v>208</v>
      </c>
      <c r="E756" s="168" t="s">
        <v>1</v>
      </c>
      <c r="F756" s="169" t="s">
        <v>1356</v>
      </c>
      <c r="H756" s="170">
        <v>3.6</v>
      </c>
      <c r="I756" s="171"/>
      <c r="L756" s="167"/>
      <c r="M756" s="172"/>
      <c r="N756" s="173"/>
      <c r="O756" s="173"/>
      <c r="P756" s="173"/>
      <c r="Q756" s="173"/>
      <c r="R756" s="173"/>
      <c r="S756" s="173"/>
      <c r="T756" s="174"/>
      <c r="AT756" s="168" t="s">
        <v>208</v>
      </c>
      <c r="AU756" s="168" t="s">
        <v>87</v>
      </c>
      <c r="AV756" s="13" t="s">
        <v>87</v>
      </c>
      <c r="AW756" s="13" t="s">
        <v>32</v>
      </c>
      <c r="AX756" s="13" t="s">
        <v>77</v>
      </c>
      <c r="AY756" s="168" t="s">
        <v>126</v>
      </c>
    </row>
    <row r="757" spans="2:51" s="13" customFormat="1">
      <c r="B757" s="167"/>
      <c r="D757" s="158" t="s">
        <v>208</v>
      </c>
      <c r="E757" s="168" t="s">
        <v>1</v>
      </c>
      <c r="F757" s="169" t="s">
        <v>1191</v>
      </c>
      <c r="H757" s="170">
        <v>4.2</v>
      </c>
      <c r="I757" s="171"/>
      <c r="L757" s="167"/>
      <c r="M757" s="172"/>
      <c r="N757" s="173"/>
      <c r="O757" s="173"/>
      <c r="P757" s="173"/>
      <c r="Q757" s="173"/>
      <c r="R757" s="173"/>
      <c r="S757" s="173"/>
      <c r="T757" s="174"/>
      <c r="AT757" s="168" t="s">
        <v>208</v>
      </c>
      <c r="AU757" s="168" t="s">
        <v>87</v>
      </c>
      <c r="AV757" s="13" t="s">
        <v>87</v>
      </c>
      <c r="AW757" s="13" t="s">
        <v>32</v>
      </c>
      <c r="AX757" s="13" t="s">
        <v>77</v>
      </c>
      <c r="AY757" s="168" t="s">
        <v>126</v>
      </c>
    </row>
    <row r="758" spans="2:51" s="13" customFormat="1">
      <c r="B758" s="167"/>
      <c r="D758" s="158" t="s">
        <v>208</v>
      </c>
      <c r="E758" s="168" t="s">
        <v>1</v>
      </c>
      <c r="F758" s="169" t="s">
        <v>1191</v>
      </c>
      <c r="H758" s="170">
        <v>4.2</v>
      </c>
      <c r="I758" s="171"/>
      <c r="L758" s="167"/>
      <c r="M758" s="172"/>
      <c r="N758" s="173"/>
      <c r="O758" s="173"/>
      <c r="P758" s="173"/>
      <c r="Q758" s="173"/>
      <c r="R758" s="173"/>
      <c r="S758" s="173"/>
      <c r="T758" s="174"/>
      <c r="AT758" s="168" t="s">
        <v>208</v>
      </c>
      <c r="AU758" s="168" t="s">
        <v>87</v>
      </c>
      <c r="AV758" s="13" t="s">
        <v>87</v>
      </c>
      <c r="AW758" s="13" t="s">
        <v>32</v>
      </c>
      <c r="AX758" s="13" t="s">
        <v>77</v>
      </c>
      <c r="AY758" s="168" t="s">
        <v>126</v>
      </c>
    </row>
    <row r="759" spans="2:51" s="13" customFormat="1">
      <c r="B759" s="167"/>
      <c r="D759" s="158" t="s">
        <v>208</v>
      </c>
      <c r="E759" s="168" t="s">
        <v>1</v>
      </c>
      <c r="F759" s="169" t="s">
        <v>1357</v>
      </c>
      <c r="H759" s="170">
        <v>3</v>
      </c>
      <c r="I759" s="171"/>
      <c r="L759" s="167"/>
      <c r="M759" s="172"/>
      <c r="N759" s="173"/>
      <c r="O759" s="173"/>
      <c r="P759" s="173"/>
      <c r="Q759" s="173"/>
      <c r="R759" s="173"/>
      <c r="S759" s="173"/>
      <c r="T759" s="174"/>
      <c r="AT759" s="168" t="s">
        <v>208</v>
      </c>
      <c r="AU759" s="168" t="s">
        <v>87</v>
      </c>
      <c r="AV759" s="13" t="s">
        <v>87</v>
      </c>
      <c r="AW759" s="13" t="s">
        <v>32</v>
      </c>
      <c r="AX759" s="13" t="s">
        <v>77</v>
      </c>
      <c r="AY759" s="168" t="s">
        <v>126</v>
      </c>
    </row>
    <row r="760" spans="2:51" s="13" customFormat="1">
      <c r="B760" s="167"/>
      <c r="D760" s="158" t="s">
        <v>208</v>
      </c>
      <c r="E760" s="168" t="s">
        <v>1</v>
      </c>
      <c r="F760" s="169" t="s">
        <v>1358</v>
      </c>
      <c r="H760" s="170">
        <v>12.6</v>
      </c>
      <c r="I760" s="171"/>
      <c r="L760" s="167"/>
      <c r="M760" s="172"/>
      <c r="N760" s="173"/>
      <c r="O760" s="173"/>
      <c r="P760" s="173"/>
      <c r="Q760" s="173"/>
      <c r="R760" s="173"/>
      <c r="S760" s="173"/>
      <c r="T760" s="174"/>
      <c r="AT760" s="168" t="s">
        <v>208</v>
      </c>
      <c r="AU760" s="168" t="s">
        <v>87</v>
      </c>
      <c r="AV760" s="13" t="s">
        <v>87</v>
      </c>
      <c r="AW760" s="13" t="s">
        <v>32</v>
      </c>
      <c r="AX760" s="13" t="s">
        <v>77</v>
      </c>
      <c r="AY760" s="168" t="s">
        <v>126</v>
      </c>
    </row>
    <row r="761" spans="2:51" s="13" customFormat="1">
      <c r="B761" s="167"/>
      <c r="D761" s="158" t="s">
        <v>208</v>
      </c>
      <c r="E761" s="168" t="s">
        <v>1</v>
      </c>
      <c r="F761" s="169" t="s">
        <v>1359</v>
      </c>
      <c r="H761" s="170">
        <v>8.4</v>
      </c>
      <c r="I761" s="171"/>
      <c r="L761" s="167"/>
      <c r="M761" s="172"/>
      <c r="N761" s="173"/>
      <c r="O761" s="173"/>
      <c r="P761" s="173"/>
      <c r="Q761" s="173"/>
      <c r="R761" s="173"/>
      <c r="S761" s="173"/>
      <c r="T761" s="174"/>
      <c r="AT761" s="168" t="s">
        <v>208</v>
      </c>
      <c r="AU761" s="168" t="s">
        <v>87</v>
      </c>
      <c r="AV761" s="13" t="s">
        <v>87</v>
      </c>
      <c r="AW761" s="13" t="s">
        <v>32</v>
      </c>
      <c r="AX761" s="13" t="s">
        <v>77</v>
      </c>
      <c r="AY761" s="168" t="s">
        <v>126</v>
      </c>
    </row>
    <row r="762" spans="2:51" s="13" customFormat="1">
      <c r="B762" s="167"/>
      <c r="D762" s="158" t="s">
        <v>208</v>
      </c>
      <c r="E762" s="168" t="s">
        <v>1</v>
      </c>
      <c r="F762" s="169" t="s">
        <v>1355</v>
      </c>
      <c r="H762" s="170">
        <v>3.6</v>
      </c>
      <c r="I762" s="171"/>
      <c r="L762" s="167"/>
      <c r="M762" s="172"/>
      <c r="N762" s="173"/>
      <c r="O762" s="173"/>
      <c r="P762" s="173"/>
      <c r="Q762" s="173"/>
      <c r="R762" s="173"/>
      <c r="S762" s="173"/>
      <c r="T762" s="174"/>
      <c r="AT762" s="168" t="s">
        <v>208</v>
      </c>
      <c r="AU762" s="168" t="s">
        <v>87</v>
      </c>
      <c r="AV762" s="13" t="s">
        <v>87</v>
      </c>
      <c r="AW762" s="13" t="s">
        <v>32</v>
      </c>
      <c r="AX762" s="13" t="s">
        <v>77</v>
      </c>
      <c r="AY762" s="168" t="s">
        <v>126</v>
      </c>
    </row>
    <row r="763" spans="2:51" s="13" customFormat="1">
      <c r="B763" s="167"/>
      <c r="D763" s="158" t="s">
        <v>208</v>
      </c>
      <c r="E763" s="168" t="s">
        <v>1</v>
      </c>
      <c r="F763" s="169" t="s">
        <v>1355</v>
      </c>
      <c r="H763" s="170">
        <v>3.6</v>
      </c>
      <c r="I763" s="171"/>
      <c r="L763" s="167"/>
      <c r="M763" s="172"/>
      <c r="N763" s="173"/>
      <c r="O763" s="173"/>
      <c r="P763" s="173"/>
      <c r="Q763" s="173"/>
      <c r="R763" s="173"/>
      <c r="S763" s="173"/>
      <c r="T763" s="174"/>
      <c r="AT763" s="168" t="s">
        <v>208</v>
      </c>
      <c r="AU763" s="168" t="s">
        <v>87</v>
      </c>
      <c r="AV763" s="13" t="s">
        <v>87</v>
      </c>
      <c r="AW763" s="13" t="s">
        <v>32</v>
      </c>
      <c r="AX763" s="13" t="s">
        <v>77</v>
      </c>
      <c r="AY763" s="168" t="s">
        <v>126</v>
      </c>
    </row>
    <row r="764" spans="2:51" s="13" customFormat="1">
      <c r="B764" s="167"/>
      <c r="D764" s="158" t="s">
        <v>208</v>
      </c>
      <c r="E764" s="168" t="s">
        <v>1</v>
      </c>
      <c r="F764" s="169" t="s">
        <v>1360</v>
      </c>
      <c r="H764" s="170">
        <v>2</v>
      </c>
      <c r="I764" s="171"/>
      <c r="L764" s="167"/>
      <c r="M764" s="172"/>
      <c r="N764" s="173"/>
      <c r="O764" s="173"/>
      <c r="P764" s="173"/>
      <c r="Q764" s="173"/>
      <c r="R764" s="173"/>
      <c r="S764" s="173"/>
      <c r="T764" s="174"/>
      <c r="AT764" s="168" t="s">
        <v>208</v>
      </c>
      <c r="AU764" s="168" t="s">
        <v>87</v>
      </c>
      <c r="AV764" s="13" t="s">
        <v>87</v>
      </c>
      <c r="AW764" s="13" t="s">
        <v>32</v>
      </c>
      <c r="AX764" s="13" t="s">
        <v>77</v>
      </c>
      <c r="AY764" s="168" t="s">
        <v>126</v>
      </c>
    </row>
    <row r="765" spans="2:51" s="13" customFormat="1">
      <c r="B765" s="167"/>
      <c r="D765" s="158" t="s">
        <v>208</v>
      </c>
      <c r="E765" s="168" t="s">
        <v>1</v>
      </c>
      <c r="F765" s="169" t="s">
        <v>1361</v>
      </c>
      <c r="H765" s="170">
        <v>1.45</v>
      </c>
      <c r="I765" s="171"/>
      <c r="L765" s="167"/>
      <c r="M765" s="172"/>
      <c r="N765" s="173"/>
      <c r="O765" s="173"/>
      <c r="P765" s="173"/>
      <c r="Q765" s="173"/>
      <c r="R765" s="173"/>
      <c r="S765" s="173"/>
      <c r="T765" s="174"/>
      <c r="AT765" s="168" t="s">
        <v>208</v>
      </c>
      <c r="AU765" s="168" t="s">
        <v>87</v>
      </c>
      <c r="AV765" s="13" t="s">
        <v>87</v>
      </c>
      <c r="AW765" s="13" t="s">
        <v>32</v>
      </c>
      <c r="AX765" s="13" t="s">
        <v>77</v>
      </c>
      <c r="AY765" s="168" t="s">
        <v>126</v>
      </c>
    </row>
    <row r="766" spans="2:51" s="16" customFormat="1">
      <c r="B766" s="190"/>
      <c r="D766" s="158" t="s">
        <v>208</v>
      </c>
      <c r="E766" s="191" t="s">
        <v>1</v>
      </c>
      <c r="F766" s="192" t="s">
        <v>1347</v>
      </c>
      <c r="H766" s="193">
        <v>100.65</v>
      </c>
      <c r="I766" s="194"/>
      <c r="L766" s="190"/>
      <c r="M766" s="195"/>
      <c r="N766" s="196"/>
      <c r="O766" s="196"/>
      <c r="P766" s="196"/>
      <c r="Q766" s="196"/>
      <c r="R766" s="196"/>
      <c r="S766" s="196"/>
      <c r="T766" s="197"/>
      <c r="AT766" s="191" t="s">
        <v>208</v>
      </c>
      <c r="AU766" s="191" t="s">
        <v>87</v>
      </c>
      <c r="AV766" s="16" t="s">
        <v>142</v>
      </c>
      <c r="AW766" s="16" t="s">
        <v>32</v>
      </c>
      <c r="AX766" s="16" t="s">
        <v>77</v>
      </c>
      <c r="AY766" s="191" t="s">
        <v>126</v>
      </c>
    </row>
    <row r="767" spans="2:51" s="13" customFormat="1">
      <c r="B767" s="167"/>
      <c r="D767" s="158" t="s">
        <v>208</v>
      </c>
      <c r="E767" s="168" t="s">
        <v>1</v>
      </c>
      <c r="F767" s="169" t="s">
        <v>1362</v>
      </c>
      <c r="H767" s="170">
        <v>100.65</v>
      </c>
      <c r="I767" s="171"/>
      <c r="L767" s="167"/>
      <c r="M767" s="172"/>
      <c r="N767" s="173"/>
      <c r="O767" s="173"/>
      <c r="P767" s="173"/>
      <c r="Q767" s="173"/>
      <c r="R767" s="173"/>
      <c r="S767" s="173"/>
      <c r="T767" s="174"/>
      <c r="AT767" s="168" t="s">
        <v>208</v>
      </c>
      <c r="AU767" s="168" t="s">
        <v>87</v>
      </c>
      <c r="AV767" s="13" t="s">
        <v>87</v>
      </c>
      <c r="AW767" s="13" t="s">
        <v>32</v>
      </c>
      <c r="AX767" s="13" t="s">
        <v>77</v>
      </c>
      <c r="AY767" s="168" t="s">
        <v>126</v>
      </c>
    </row>
    <row r="768" spans="2:51" s="16" customFormat="1">
      <c r="B768" s="190"/>
      <c r="D768" s="158" t="s">
        <v>208</v>
      </c>
      <c r="E768" s="191" t="s">
        <v>1</v>
      </c>
      <c r="F768" s="192" t="s">
        <v>1349</v>
      </c>
      <c r="H768" s="193">
        <v>100.65</v>
      </c>
      <c r="I768" s="194"/>
      <c r="L768" s="190"/>
      <c r="M768" s="195"/>
      <c r="N768" s="196"/>
      <c r="O768" s="196"/>
      <c r="P768" s="196"/>
      <c r="Q768" s="196"/>
      <c r="R768" s="196"/>
      <c r="S768" s="196"/>
      <c r="T768" s="197"/>
      <c r="AT768" s="191" t="s">
        <v>208</v>
      </c>
      <c r="AU768" s="191" t="s">
        <v>87</v>
      </c>
      <c r="AV768" s="16" t="s">
        <v>142</v>
      </c>
      <c r="AW768" s="16" t="s">
        <v>32</v>
      </c>
      <c r="AX768" s="16" t="s">
        <v>77</v>
      </c>
      <c r="AY768" s="191" t="s">
        <v>126</v>
      </c>
    </row>
    <row r="769" spans="1:65" s="15" customFormat="1">
      <c r="B769" s="182"/>
      <c r="D769" s="158" t="s">
        <v>208</v>
      </c>
      <c r="E769" s="183" t="s">
        <v>1</v>
      </c>
      <c r="F769" s="184" t="s">
        <v>221</v>
      </c>
      <c r="H769" s="185">
        <v>201.3</v>
      </c>
      <c r="I769" s="186"/>
      <c r="L769" s="182"/>
      <c r="M769" s="187"/>
      <c r="N769" s="188"/>
      <c r="O769" s="188"/>
      <c r="P769" s="188"/>
      <c r="Q769" s="188"/>
      <c r="R769" s="188"/>
      <c r="S769" s="188"/>
      <c r="T769" s="189"/>
      <c r="AT769" s="183" t="s">
        <v>208</v>
      </c>
      <c r="AU769" s="183" t="s">
        <v>87</v>
      </c>
      <c r="AV769" s="15" t="s">
        <v>146</v>
      </c>
      <c r="AW769" s="15" t="s">
        <v>32</v>
      </c>
      <c r="AX769" s="15" t="s">
        <v>85</v>
      </c>
      <c r="AY769" s="183" t="s">
        <v>126</v>
      </c>
    </row>
    <row r="770" spans="1:65" s="2" customFormat="1" ht="24.2" customHeight="1">
      <c r="A770" s="33"/>
      <c r="B770" s="144"/>
      <c r="C770" s="198" t="s">
        <v>1363</v>
      </c>
      <c r="D770" s="198" t="s">
        <v>405</v>
      </c>
      <c r="E770" s="199" t="s">
        <v>1364</v>
      </c>
      <c r="F770" s="200" t="s">
        <v>1365</v>
      </c>
      <c r="G770" s="201" t="s">
        <v>287</v>
      </c>
      <c r="H770" s="202">
        <v>347.44600000000003</v>
      </c>
      <c r="I770" s="203"/>
      <c r="J770" s="204">
        <f>ROUND(I770*H770,2)</f>
        <v>0</v>
      </c>
      <c r="K770" s="200" t="s">
        <v>133</v>
      </c>
      <c r="L770" s="205"/>
      <c r="M770" s="206" t="s">
        <v>1</v>
      </c>
      <c r="N770" s="207" t="s">
        <v>42</v>
      </c>
      <c r="O770" s="59"/>
      <c r="P770" s="154">
        <f>O770*H770</f>
        <v>0</v>
      </c>
      <c r="Q770" s="154">
        <v>6.0000000000000002E-5</v>
      </c>
      <c r="R770" s="154">
        <f>Q770*H770</f>
        <v>2.0846760000000002E-2</v>
      </c>
      <c r="S770" s="154">
        <v>0</v>
      </c>
      <c r="T770" s="155">
        <f>S770*H770</f>
        <v>0</v>
      </c>
      <c r="U770" s="33"/>
      <c r="V770" s="33"/>
      <c r="W770" s="33"/>
      <c r="X770" s="33"/>
      <c r="Y770" s="33"/>
      <c r="Z770" s="33"/>
      <c r="AA770" s="33"/>
      <c r="AB770" s="33"/>
      <c r="AC770" s="33"/>
      <c r="AD770" s="33"/>
      <c r="AE770" s="33"/>
      <c r="AR770" s="156" t="s">
        <v>390</v>
      </c>
      <c r="AT770" s="156" t="s">
        <v>405</v>
      </c>
      <c r="AU770" s="156" t="s">
        <v>87</v>
      </c>
      <c r="AY770" s="18" t="s">
        <v>126</v>
      </c>
      <c r="BE770" s="157">
        <f>IF(N770="základní",J770,0)</f>
        <v>0</v>
      </c>
      <c r="BF770" s="157">
        <f>IF(N770="snížená",J770,0)</f>
        <v>0</v>
      </c>
      <c r="BG770" s="157">
        <f>IF(N770="zákl. přenesená",J770,0)</f>
        <v>0</v>
      </c>
      <c r="BH770" s="157">
        <f>IF(N770="sníž. přenesená",J770,0)</f>
        <v>0</v>
      </c>
      <c r="BI770" s="157">
        <f>IF(N770="nulová",J770,0)</f>
        <v>0</v>
      </c>
      <c r="BJ770" s="18" t="s">
        <v>85</v>
      </c>
      <c r="BK770" s="157">
        <f>ROUND(I770*H770,2)</f>
        <v>0</v>
      </c>
      <c r="BL770" s="18" t="s">
        <v>284</v>
      </c>
      <c r="BM770" s="156" t="s">
        <v>1366</v>
      </c>
    </row>
    <row r="771" spans="1:65" s="13" customFormat="1">
      <c r="B771" s="167"/>
      <c r="D771" s="158" t="s">
        <v>208</v>
      </c>
      <c r="E771" s="168" t="s">
        <v>1</v>
      </c>
      <c r="F771" s="169" t="s">
        <v>1367</v>
      </c>
      <c r="H771" s="170">
        <v>315.86</v>
      </c>
      <c r="I771" s="171"/>
      <c r="L771" s="167"/>
      <c r="M771" s="172"/>
      <c r="N771" s="173"/>
      <c r="O771" s="173"/>
      <c r="P771" s="173"/>
      <c r="Q771" s="173"/>
      <c r="R771" s="173"/>
      <c r="S771" s="173"/>
      <c r="T771" s="174"/>
      <c r="AT771" s="168" t="s">
        <v>208</v>
      </c>
      <c r="AU771" s="168" t="s">
        <v>87</v>
      </c>
      <c r="AV771" s="13" t="s">
        <v>87</v>
      </c>
      <c r="AW771" s="13" t="s">
        <v>32</v>
      </c>
      <c r="AX771" s="13" t="s">
        <v>85</v>
      </c>
      <c r="AY771" s="168" t="s">
        <v>126</v>
      </c>
    </row>
    <row r="772" spans="1:65" s="13" customFormat="1">
      <c r="B772" s="167"/>
      <c r="D772" s="158" t="s">
        <v>208</v>
      </c>
      <c r="F772" s="169" t="s">
        <v>1368</v>
      </c>
      <c r="H772" s="170">
        <v>347.44600000000003</v>
      </c>
      <c r="I772" s="171"/>
      <c r="L772" s="167"/>
      <c r="M772" s="172"/>
      <c r="N772" s="173"/>
      <c r="O772" s="173"/>
      <c r="P772" s="173"/>
      <c r="Q772" s="173"/>
      <c r="R772" s="173"/>
      <c r="S772" s="173"/>
      <c r="T772" s="174"/>
      <c r="AT772" s="168" t="s">
        <v>208</v>
      </c>
      <c r="AU772" s="168" t="s">
        <v>87</v>
      </c>
      <c r="AV772" s="13" t="s">
        <v>87</v>
      </c>
      <c r="AW772" s="13" t="s">
        <v>3</v>
      </c>
      <c r="AX772" s="13" t="s">
        <v>85</v>
      </c>
      <c r="AY772" s="168" t="s">
        <v>126</v>
      </c>
    </row>
    <row r="773" spans="1:65" s="2" customFormat="1" ht="24.2" customHeight="1">
      <c r="A773" s="33"/>
      <c r="B773" s="144"/>
      <c r="C773" s="198" t="s">
        <v>1369</v>
      </c>
      <c r="D773" s="198" t="s">
        <v>405</v>
      </c>
      <c r="E773" s="199" t="s">
        <v>1370</v>
      </c>
      <c r="F773" s="200" t="s">
        <v>1371</v>
      </c>
      <c r="G773" s="201" t="s">
        <v>287</v>
      </c>
      <c r="H773" s="202">
        <v>347.44600000000003</v>
      </c>
      <c r="I773" s="203"/>
      <c r="J773" s="204">
        <f>ROUND(I773*H773,2)</f>
        <v>0</v>
      </c>
      <c r="K773" s="200" t="s">
        <v>133</v>
      </c>
      <c r="L773" s="205"/>
      <c r="M773" s="206" t="s">
        <v>1</v>
      </c>
      <c r="N773" s="207" t="s">
        <v>42</v>
      </c>
      <c r="O773" s="59"/>
      <c r="P773" s="154">
        <f>O773*H773</f>
        <v>0</v>
      </c>
      <c r="Q773" s="154">
        <v>3.0000000000000001E-5</v>
      </c>
      <c r="R773" s="154">
        <f>Q773*H773</f>
        <v>1.0423380000000001E-2</v>
      </c>
      <c r="S773" s="154">
        <v>0</v>
      </c>
      <c r="T773" s="155">
        <f>S773*H773</f>
        <v>0</v>
      </c>
      <c r="U773" s="33"/>
      <c r="V773" s="33"/>
      <c r="W773" s="33"/>
      <c r="X773" s="33"/>
      <c r="Y773" s="33"/>
      <c r="Z773" s="33"/>
      <c r="AA773" s="33"/>
      <c r="AB773" s="33"/>
      <c r="AC773" s="33"/>
      <c r="AD773" s="33"/>
      <c r="AE773" s="33"/>
      <c r="AR773" s="156" t="s">
        <v>390</v>
      </c>
      <c r="AT773" s="156" t="s">
        <v>405</v>
      </c>
      <c r="AU773" s="156" t="s">
        <v>87</v>
      </c>
      <c r="AY773" s="18" t="s">
        <v>126</v>
      </c>
      <c r="BE773" s="157">
        <f>IF(N773="základní",J773,0)</f>
        <v>0</v>
      </c>
      <c r="BF773" s="157">
        <f>IF(N773="snížená",J773,0)</f>
        <v>0</v>
      </c>
      <c r="BG773" s="157">
        <f>IF(N773="zákl. přenesená",J773,0)</f>
        <v>0</v>
      </c>
      <c r="BH773" s="157">
        <f>IF(N773="sníž. přenesená",J773,0)</f>
        <v>0</v>
      </c>
      <c r="BI773" s="157">
        <f>IF(N773="nulová",J773,0)</f>
        <v>0</v>
      </c>
      <c r="BJ773" s="18" t="s">
        <v>85</v>
      </c>
      <c r="BK773" s="157">
        <f>ROUND(I773*H773,2)</f>
        <v>0</v>
      </c>
      <c r="BL773" s="18" t="s">
        <v>284</v>
      </c>
      <c r="BM773" s="156" t="s">
        <v>1372</v>
      </c>
    </row>
    <row r="774" spans="1:65" s="13" customFormat="1">
      <c r="B774" s="167"/>
      <c r="D774" s="158" t="s">
        <v>208</v>
      </c>
      <c r="F774" s="169" t="s">
        <v>1368</v>
      </c>
      <c r="H774" s="170">
        <v>347.44600000000003</v>
      </c>
      <c r="I774" s="171"/>
      <c r="L774" s="167"/>
      <c r="M774" s="172"/>
      <c r="N774" s="173"/>
      <c r="O774" s="173"/>
      <c r="P774" s="173"/>
      <c r="Q774" s="173"/>
      <c r="R774" s="173"/>
      <c r="S774" s="173"/>
      <c r="T774" s="174"/>
      <c r="AT774" s="168" t="s">
        <v>208</v>
      </c>
      <c r="AU774" s="168" t="s">
        <v>87</v>
      </c>
      <c r="AV774" s="13" t="s">
        <v>87</v>
      </c>
      <c r="AW774" s="13" t="s">
        <v>3</v>
      </c>
      <c r="AX774" s="13" t="s">
        <v>85</v>
      </c>
      <c r="AY774" s="168" t="s">
        <v>126</v>
      </c>
    </row>
    <row r="775" spans="1:65" s="2" customFormat="1" ht="24.2" customHeight="1">
      <c r="A775" s="33"/>
      <c r="B775" s="144"/>
      <c r="C775" s="145" t="s">
        <v>1373</v>
      </c>
      <c r="D775" s="145" t="s">
        <v>129</v>
      </c>
      <c r="E775" s="146" t="s">
        <v>1374</v>
      </c>
      <c r="F775" s="147" t="s">
        <v>1375</v>
      </c>
      <c r="G775" s="148" t="s">
        <v>212</v>
      </c>
      <c r="H775" s="149">
        <v>5</v>
      </c>
      <c r="I775" s="150"/>
      <c r="J775" s="151">
        <f>ROUND(I775*H775,2)</f>
        <v>0</v>
      </c>
      <c r="K775" s="147" t="s">
        <v>133</v>
      </c>
      <c r="L775" s="34"/>
      <c r="M775" s="152" t="s">
        <v>1</v>
      </c>
      <c r="N775" s="153" t="s">
        <v>42</v>
      </c>
      <c r="O775" s="59"/>
      <c r="P775" s="154">
        <f>O775*H775</f>
        <v>0</v>
      </c>
      <c r="Q775" s="154">
        <v>0</v>
      </c>
      <c r="R775" s="154">
        <f>Q775*H775</f>
        <v>0</v>
      </c>
      <c r="S775" s="154">
        <v>0</v>
      </c>
      <c r="T775" s="155">
        <f>S775*H775</f>
        <v>0</v>
      </c>
      <c r="U775" s="33"/>
      <c r="V775" s="33"/>
      <c r="W775" s="33"/>
      <c r="X775" s="33"/>
      <c r="Y775" s="33"/>
      <c r="Z775" s="33"/>
      <c r="AA775" s="33"/>
      <c r="AB775" s="33"/>
      <c r="AC775" s="33"/>
      <c r="AD775" s="33"/>
      <c r="AE775" s="33"/>
      <c r="AR775" s="156" t="s">
        <v>284</v>
      </c>
      <c r="AT775" s="156" t="s">
        <v>129</v>
      </c>
      <c r="AU775" s="156" t="s">
        <v>87</v>
      </c>
      <c r="AY775" s="18" t="s">
        <v>126</v>
      </c>
      <c r="BE775" s="157">
        <f>IF(N775="základní",J775,0)</f>
        <v>0</v>
      </c>
      <c r="BF775" s="157">
        <f>IF(N775="snížená",J775,0)</f>
        <v>0</v>
      </c>
      <c r="BG775" s="157">
        <f>IF(N775="zákl. přenesená",J775,0)</f>
        <v>0</v>
      </c>
      <c r="BH775" s="157">
        <f>IF(N775="sníž. přenesená",J775,0)</f>
        <v>0</v>
      </c>
      <c r="BI775" s="157">
        <f>IF(N775="nulová",J775,0)</f>
        <v>0</v>
      </c>
      <c r="BJ775" s="18" t="s">
        <v>85</v>
      </c>
      <c r="BK775" s="157">
        <f>ROUND(I775*H775,2)</f>
        <v>0</v>
      </c>
      <c r="BL775" s="18" t="s">
        <v>284</v>
      </c>
      <c r="BM775" s="156" t="s">
        <v>1376</v>
      </c>
    </row>
    <row r="776" spans="1:65" s="13" customFormat="1">
      <c r="B776" s="167"/>
      <c r="D776" s="158" t="s">
        <v>208</v>
      </c>
      <c r="E776" s="168" t="s">
        <v>1</v>
      </c>
      <c r="F776" s="169" t="s">
        <v>1256</v>
      </c>
      <c r="H776" s="170">
        <v>5</v>
      </c>
      <c r="I776" s="171"/>
      <c r="L776" s="167"/>
      <c r="M776" s="172"/>
      <c r="N776" s="173"/>
      <c r="O776" s="173"/>
      <c r="P776" s="173"/>
      <c r="Q776" s="173"/>
      <c r="R776" s="173"/>
      <c r="S776" s="173"/>
      <c r="T776" s="174"/>
      <c r="AT776" s="168" t="s">
        <v>208</v>
      </c>
      <c r="AU776" s="168" t="s">
        <v>87</v>
      </c>
      <c r="AV776" s="13" t="s">
        <v>87</v>
      </c>
      <c r="AW776" s="13" t="s">
        <v>32</v>
      </c>
      <c r="AX776" s="13" t="s">
        <v>77</v>
      </c>
      <c r="AY776" s="168" t="s">
        <v>126</v>
      </c>
    </row>
    <row r="777" spans="1:65" s="15" customFormat="1">
      <c r="B777" s="182"/>
      <c r="D777" s="158" t="s">
        <v>208</v>
      </c>
      <c r="E777" s="183" t="s">
        <v>1</v>
      </c>
      <c r="F777" s="184" t="s">
        <v>221</v>
      </c>
      <c r="H777" s="185">
        <v>5</v>
      </c>
      <c r="I777" s="186"/>
      <c r="L777" s="182"/>
      <c r="M777" s="187"/>
      <c r="N777" s="188"/>
      <c r="O777" s="188"/>
      <c r="P777" s="188"/>
      <c r="Q777" s="188"/>
      <c r="R777" s="188"/>
      <c r="S777" s="188"/>
      <c r="T777" s="189"/>
      <c r="AT777" s="183" t="s">
        <v>208</v>
      </c>
      <c r="AU777" s="183" t="s">
        <v>87</v>
      </c>
      <c r="AV777" s="15" t="s">
        <v>146</v>
      </c>
      <c r="AW777" s="15" t="s">
        <v>32</v>
      </c>
      <c r="AX777" s="15" t="s">
        <v>85</v>
      </c>
      <c r="AY777" s="183" t="s">
        <v>126</v>
      </c>
    </row>
    <row r="778" spans="1:65" s="2" customFormat="1" ht="24.2" customHeight="1">
      <c r="A778" s="33"/>
      <c r="B778" s="144"/>
      <c r="C778" s="145" t="s">
        <v>1377</v>
      </c>
      <c r="D778" s="145" t="s">
        <v>129</v>
      </c>
      <c r="E778" s="146" t="s">
        <v>1378</v>
      </c>
      <c r="F778" s="147" t="s">
        <v>1379</v>
      </c>
      <c r="G778" s="148" t="s">
        <v>212</v>
      </c>
      <c r="H778" s="149">
        <v>4</v>
      </c>
      <c r="I778" s="150"/>
      <c r="J778" s="151">
        <f>ROUND(I778*H778,2)</f>
        <v>0</v>
      </c>
      <c r="K778" s="147" t="s">
        <v>133</v>
      </c>
      <c r="L778" s="34"/>
      <c r="M778" s="152" t="s">
        <v>1</v>
      </c>
      <c r="N778" s="153" t="s">
        <v>42</v>
      </c>
      <c r="O778" s="59"/>
      <c r="P778" s="154">
        <f>O778*H778</f>
        <v>0</v>
      </c>
      <c r="Q778" s="154">
        <v>0</v>
      </c>
      <c r="R778" s="154">
        <f>Q778*H778</f>
        <v>0</v>
      </c>
      <c r="S778" s="154">
        <v>0</v>
      </c>
      <c r="T778" s="155">
        <f>S778*H778</f>
        <v>0</v>
      </c>
      <c r="U778" s="33"/>
      <c r="V778" s="33"/>
      <c r="W778" s="33"/>
      <c r="X778" s="33"/>
      <c r="Y778" s="33"/>
      <c r="Z778" s="33"/>
      <c r="AA778" s="33"/>
      <c r="AB778" s="33"/>
      <c r="AC778" s="33"/>
      <c r="AD778" s="33"/>
      <c r="AE778" s="33"/>
      <c r="AR778" s="156" t="s">
        <v>284</v>
      </c>
      <c r="AT778" s="156" t="s">
        <v>129</v>
      </c>
      <c r="AU778" s="156" t="s">
        <v>87</v>
      </c>
      <c r="AY778" s="18" t="s">
        <v>126</v>
      </c>
      <c r="BE778" s="157">
        <f>IF(N778="základní",J778,0)</f>
        <v>0</v>
      </c>
      <c r="BF778" s="157">
        <f>IF(N778="snížená",J778,0)</f>
        <v>0</v>
      </c>
      <c r="BG778" s="157">
        <f>IF(N778="zákl. přenesená",J778,0)</f>
        <v>0</v>
      </c>
      <c r="BH778" s="157">
        <f>IF(N778="sníž. přenesená",J778,0)</f>
        <v>0</v>
      </c>
      <c r="BI778" s="157">
        <f>IF(N778="nulová",J778,0)</f>
        <v>0</v>
      </c>
      <c r="BJ778" s="18" t="s">
        <v>85</v>
      </c>
      <c r="BK778" s="157">
        <f>ROUND(I778*H778,2)</f>
        <v>0</v>
      </c>
      <c r="BL778" s="18" t="s">
        <v>284</v>
      </c>
      <c r="BM778" s="156" t="s">
        <v>1380</v>
      </c>
    </row>
    <row r="779" spans="1:65" s="13" customFormat="1">
      <c r="B779" s="167"/>
      <c r="D779" s="158" t="s">
        <v>208</v>
      </c>
      <c r="E779" s="168" t="s">
        <v>1</v>
      </c>
      <c r="F779" s="169" t="s">
        <v>1381</v>
      </c>
      <c r="H779" s="170">
        <v>2</v>
      </c>
      <c r="I779" s="171"/>
      <c r="L779" s="167"/>
      <c r="M779" s="172"/>
      <c r="N779" s="173"/>
      <c r="O779" s="173"/>
      <c r="P779" s="173"/>
      <c r="Q779" s="173"/>
      <c r="R779" s="173"/>
      <c r="S779" s="173"/>
      <c r="T779" s="174"/>
      <c r="AT779" s="168" t="s">
        <v>208</v>
      </c>
      <c r="AU779" s="168" t="s">
        <v>87</v>
      </c>
      <c r="AV779" s="13" t="s">
        <v>87</v>
      </c>
      <c r="AW779" s="13" t="s">
        <v>32</v>
      </c>
      <c r="AX779" s="13" t="s">
        <v>77</v>
      </c>
      <c r="AY779" s="168" t="s">
        <v>126</v>
      </c>
    </row>
    <row r="780" spans="1:65" s="13" customFormat="1">
      <c r="B780" s="167"/>
      <c r="D780" s="158" t="s">
        <v>208</v>
      </c>
      <c r="E780" s="168" t="s">
        <v>1</v>
      </c>
      <c r="F780" s="169" t="s">
        <v>1382</v>
      </c>
      <c r="H780" s="170">
        <v>2</v>
      </c>
      <c r="I780" s="171"/>
      <c r="L780" s="167"/>
      <c r="M780" s="172"/>
      <c r="N780" s="173"/>
      <c r="O780" s="173"/>
      <c r="P780" s="173"/>
      <c r="Q780" s="173"/>
      <c r="R780" s="173"/>
      <c r="S780" s="173"/>
      <c r="T780" s="174"/>
      <c r="AT780" s="168" t="s">
        <v>208</v>
      </c>
      <c r="AU780" s="168" t="s">
        <v>87</v>
      </c>
      <c r="AV780" s="13" t="s">
        <v>87</v>
      </c>
      <c r="AW780" s="13" t="s">
        <v>32</v>
      </c>
      <c r="AX780" s="13" t="s">
        <v>77</v>
      </c>
      <c r="AY780" s="168" t="s">
        <v>126</v>
      </c>
    </row>
    <row r="781" spans="1:65" s="15" customFormat="1">
      <c r="B781" s="182"/>
      <c r="D781" s="158" t="s">
        <v>208</v>
      </c>
      <c r="E781" s="183" t="s">
        <v>1</v>
      </c>
      <c r="F781" s="184" t="s">
        <v>221</v>
      </c>
      <c r="H781" s="185">
        <v>4</v>
      </c>
      <c r="I781" s="186"/>
      <c r="L781" s="182"/>
      <c r="M781" s="187"/>
      <c r="N781" s="188"/>
      <c r="O781" s="188"/>
      <c r="P781" s="188"/>
      <c r="Q781" s="188"/>
      <c r="R781" s="188"/>
      <c r="S781" s="188"/>
      <c r="T781" s="189"/>
      <c r="AT781" s="183" t="s">
        <v>208</v>
      </c>
      <c r="AU781" s="183" t="s">
        <v>87</v>
      </c>
      <c r="AV781" s="15" t="s">
        <v>146</v>
      </c>
      <c r="AW781" s="15" t="s">
        <v>32</v>
      </c>
      <c r="AX781" s="15" t="s">
        <v>85</v>
      </c>
      <c r="AY781" s="183" t="s">
        <v>126</v>
      </c>
    </row>
    <row r="782" spans="1:65" s="2" customFormat="1" ht="24.2" customHeight="1">
      <c r="A782" s="33"/>
      <c r="B782" s="144"/>
      <c r="C782" s="145" t="s">
        <v>1383</v>
      </c>
      <c r="D782" s="145" t="s">
        <v>129</v>
      </c>
      <c r="E782" s="146" t="s">
        <v>1384</v>
      </c>
      <c r="F782" s="147" t="s">
        <v>1385</v>
      </c>
      <c r="G782" s="148" t="s">
        <v>212</v>
      </c>
      <c r="H782" s="149">
        <v>14</v>
      </c>
      <c r="I782" s="150"/>
      <c r="J782" s="151">
        <f>ROUND(I782*H782,2)</f>
        <v>0</v>
      </c>
      <c r="K782" s="147" t="s">
        <v>133</v>
      </c>
      <c r="L782" s="34"/>
      <c r="M782" s="152" t="s">
        <v>1</v>
      </c>
      <c r="N782" s="153" t="s">
        <v>42</v>
      </c>
      <c r="O782" s="59"/>
      <c r="P782" s="154">
        <f>O782*H782</f>
        <v>0</v>
      </c>
      <c r="Q782" s="154">
        <v>0</v>
      </c>
      <c r="R782" s="154">
        <f>Q782*H782</f>
        <v>0</v>
      </c>
      <c r="S782" s="154">
        <v>0</v>
      </c>
      <c r="T782" s="155">
        <f>S782*H782</f>
        <v>0</v>
      </c>
      <c r="U782" s="33"/>
      <c r="V782" s="33"/>
      <c r="W782" s="33"/>
      <c r="X782" s="33"/>
      <c r="Y782" s="33"/>
      <c r="Z782" s="33"/>
      <c r="AA782" s="33"/>
      <c r="AB782" s="33"/>
      <c r="AC782" s="33"/>
      <c r="AD782" s="33"/>
      <c r="AE782" s="33"/>
      <c r="AR782" s="156" t="s">
        <v>284</v>
      </c>
      <c r="AT782" s="156" t="s">
        <v>129</v>
      </c>
      <c r="AU782" s="156" t="s">
        <v>87</v>
      </c>
      <c r="AY782" s="18" t="s">
        <v>126</v>
      </c>
      <c r="BE782" s="157">
        <f>IF(N782="základní",J782,0)</f>
        <v>0</v>
      </c>
      <c r="BF782" s="157">
        <f>IF(N782="snížená",J782,0)</f>
        <v>0</v>
      </c>
      <c r="BG782" s="157">
        <f>IF(N782="zákl. přenesená",J782,0)</f>
        <v>0</v>
      </c>
      <c r="BH782" s="157">
        <f>IF(N782="sníž. přenesená",J782,0)</f>
        <v>0</v>
      </c>
      <c r="BI782" s="157">
        <f>IF(N782="nulová",J782,0)</f>
        <v>0</v>
      </c>
      <c r="BJ782" s="18" t="s">
        <v>85</v>
      </c>
      <c r="BK782" s="157">
        <f>ROUND(I782*H782,2)</f>
        <v>0</v>
      </c>
      <c r="BL782" s="18" t="s">
        <v>284</v>
      </c>
      <c r="BM782" s="156" t="s">
        <v>1386</v>
      </c>
    </row>
    <row r="783" spans="1:65" s="13" customFormat="1">
      <c r="B783" s="167"/>
      <c r="D783" s="158" t="s">
        <v>208</v>
      </c>
      <c r="E783" s="168" t="s">
        <v>1</v>
      </c>
      <c r="F783" s="169" t="s">
        <v>1387</v>
      </c>
      <c r="H783" s="170">
        <v>6</v>
      </c>
      <c r="I783" s="171"/>
      <c r="L783" s="167"/>
      <c r="M783" s="172"/>
      <c r="N783" s="173"/>
      <c r="O783" s="173"/>
      <c r="P783" s="173"/>
      <c r="Q783" s="173"/>
      <c r="R783" s="173"/>
      <c r="S783" s="173"/>
      <c r="T783" s="174"/>
      <c r="AT783" s="168" t="s">
        <v>208</v>
      </c>
      <c r="AU783" s="168" t="s">
        <v>87</v>
      </c>
      <c r="AV783" s="13" t="s">
        <v>87</v>
      </c>
      <c r="AW783" s="13" t="s">
        <v>32</v>
      </c>
      <c r="AX783" s="13" t="s">
        <v>77</v>
      </c>
      <c r="AY783" s="168" t="s">
        <v>126</v>
      </c>
    </row>
    <row r="784" spans="1:65" s="13" customFormat="1">
      <c r="B784" s="167"/>
      <c r="D784" s="158" t="s">
        <v>208</v>
      </c>
      <c r="E784" s="168" t="s">
        <v>1</v>
      </c>
      <c r="F784" s="169" t="s">
        <v>1388</v>
      </c>
      <c r="H784" s="170">
        <v>6</v>
      </c>
      <c r="I784" s="171"/>
      <c r="L784" s="167"/>
      <c r="M784" s="172"/>
      <c r="N784" s="173"/>
      <c r="O784" s="173"/>
      <c r="P784" s="173"/>
      <c r="Q784" s="173"/>
      <c r="R784" s="173"/>
      <c r="S784" s="173"/>
      <c r="T784" s="174"/>
      <c r="AT784" s="168" t="s">
        <v>208</v>
      </c>
      <c r="AU784" s="168" t="s">
        <v>87</v>
      </c>
      <c r="AV784" s="13" t="s">
        <v>87</v>
      </c>
      <c r="AW784" s="13" t="s">
        <v>32</v>
      </c>
      <c r="AX784" s="13" t="s">
        <v>77</v>
      </c>
      <c r="AY784" s="168" t="s">
        <v>126</v>
      </c>
    </row>
    <row r="785" spans="1:65" s="13" customFormat="1">
      <c r="B785" s="167"/>
      <c r="D785" s="158" t="s">
        <v>208</v>
      </c>
      <c r="E785" s="168" t="s">
        <v>1</v>
      </c>
      <c r="F785" s="169" t="s">
        <v>1389</v>
      </c>
      <c r="H785" s="170">
        <v>1</v>
      </c>
      <c r="I785" s="171"/>
      <c r="L785" s="167"/>
      <c r="M785" s="172"/>
      <c r="N785" s="173"/>
      <c r="O785" s="173"/>
      <c r="P785" s="173"/>
      <c r="Q785" s="173"/>
      <c r="R785" s="173"/>
      <c r="S785" s="173"/>
      <c r="T785" s="174"/>
      <c r="AT785" s="168" t="s">
        <v>208</v>
      </c>
      <c r="AU785" s="168" t="s">
        <v>87</v>
      </c>
      <c r="AV785" s="13" t="s">
        <v>87</v>
      </c>
      <c r="AW785" s="13" t="s">
        <v>32</v>
      </c>
      <c r="AX785" s="13" t="s">
        <v>77</v>
      </c>
      <c r="AY785" s="168" t="s">
        <v>126</v>
      </c>
    </row>
    <row r="786" spans="1:65" s="13" customFormat="1">
      <c r="B786" s="167"/>
      <c r="D786" s="158" t="s">
        <v>208</v>
      </c>
      <c r="E786" s="168" t="s">
        <v>1</v>
      </c>
      <c r="F786" s="169" t="s">
        <v>1390</v>
      </c>
      <c r="H786" s="170">
        <v>1</v>
      </c>
      <c r="I786" s="171"/>
      <c r="L786" s="167"/>
      <c r="M786" s="172"/>
      <c r="N786" s="173"/>
      <c r="O786" s="173"/>
      <c r="P786" s="173"/>
      <c r="Q786" s="173"/>
      <c r="R786" s="173"/>
      <c r="S786" s="173"/>
      <c r="T786" s="174"/>
      <c r="AT786" s="168" t="s">
        <v>208</v>
      </c>
      <c r="AU786" s="168" t="s">
        <v>87</v>
      </c>
      <c r="AV786" s="13" t="s">
        <v>87</v>
      </c>
      <c r="AW786" s="13" t="s">
        <v>32</v>
      </c>
      <c r="AX786" s="13" t="s">
        <v>77</v>
      </c>
      <c r="AY786" s="168" t="s">
        <v>126</v>
      </c>
    </row>
    <row r="787" spans="1:65" s="15" customFormat="1">
      <c r="B787" s="182"/>
      <c r="D787" s="158" t="s">
        <v>208</v>
      </c>
      <c r="E787" s="183" t="s">
        <v>1</v>
      </c>
      <c r="F787" s="184" t="s">
        <v>221</v>
      </c>
      <c r="H787" s="185">
        <v>14</v>
      </c>
      <c r="I787" s="186"/>
      <c r="L787" s="182"/>
      <c r="M787" s="187"/>
      <c r="N787" s="188"/>
      <c r="O787" s="188"/>
      <c r="P787" s="188"/>
      <c r="Q787" s="188"/>
      <c r="R787" s="188"/>
      <c r="S787" s="188"/>
      <c r="T787" s="189"/>
      <c r="AT787" s="183" t="s">
        <v>208</v>
      </c>
      <c r="AU787" s="183" t="s">
        <v>87</v>
      </c>
      <c r="AV787" s="15" t="s">
        <v>146</v>
      </c>
      <c r="AW787" s="15" t="s">
        <v>32</v>
      </c>
      <c r="AX787" s="15" t="s">
        <v>85</v>
      </c>
      <c r="AY787" s="183" t="s">
        <v>126</v>
      </c>
    </row>
    <row r="788" spans="1:65" s="2" customFormat="1" ht="24.2" customHeight="1">
      <c r="A788" s="33"/>
      <c r="B788" s="144"/>
      <c r="C788" s="145" t="s">
        <v>1391</v>
      </c>
      <c r="D788" s="145" t="s">
        <v>129</v>
      </c>
      <c r="E788" s="146" t="s">
        <v>1392</v>
      </c>
      <c r="F788" s="147" t="s">
        <v>1393</v>
      </c>
      <c r="G788" s="148" t="s">
        <v>212</v>
      </c>
      <c r="H788" s="149">
        <v>2</v>
      </c>
      <c r="I788" s="150"/>
      <c r="J788" s="151">
        <f>ROUND(I788*H788,2)</f>
        <v>0</v>
      </c>
      <c r="K788" s="147" t="s">
        <v>133</v>
      </c>
      <c r="L788" s="34"/>
      <c r="M788" s="152" t="s">
        <v>1</v>
      </c>
      <c r="N788" s="153" t="s">
        <v>42</v>
      </c>
      <c r="O788" s="59"/>
      <c r="P788" s="154">
        <f>O788*H788</f>
        <v>0</v>
      </c>
      <c r="Q788" s="154">
        <v>0</v>
      </c>
      <c r="R788" s="154">
        <f>Q788*H788</f>
        <v>0</v>
      </c>
      <c r="S788" s="154">
        <v>0</v>
      </c>
      <c r="T788" s="155">
        <f>S788*H788</f>
        <v>0</v>
      </c>
      <c r="U788" s="33"/>
      <c r="V788" s="33"/>
      <c r="W788" s="33"/>
      <c r="X788" s="33"/>
      <c r="Y788" s="33"/>
      <c r="Z788" s="33"/>
      <c r="AA788" s="33"/>
      <c r="AB788" s="33"/>
      <c r="AC788" s="33"/>
      <c r="AD788" s="33"/>
      <c r="AE788" s="33"/>
      <c r="AR788" s="156" t="s">
        <v>284</v>
      </c>
      <c r="AT788" s="156" t="s">
        <v>129</v>
      </c>
      <c r="AU788" s="156" t="s">
        <v>87</v>
      </c>
      <c r="AY788" s="18" t="s">
        <v>126</v>
      </c>
      <c r="BE788" s="157">
        <f>IF(N788="základní",J788,0)</f>
        <v>0</v>
      </c>
      <c r="BF788" s="157">
        <f>IF(N788="snížená",J788,0)</f>
        <v>0</v>
      </c>
      <c r="BG788" s="157">
        <f>IF(N788="zákl. přenesená",J788,0)</f>
        <v>0</v>
      </c>
      <c r="BH788" s="157">
        <f>IF(N788="sníž. přenesená",J788,0)</f>
        <v>0</v>
      </c>
      <c r="BI788" s="157">
        <f>IF(N788="nulová",J788,0)</f>
        <v>0</v>
      </c>
      <c r="BJ788" s="18" t="s">
        <v>85</v>
      </c>
      <c r="BK788" s="157">
        <f>ROUND(I788*H788,2)</f>
        <v>0</v>
      </c>
      <c r="BL788" s="18" t="s">
        <v>284</v>
      </c>
      <c r="BM788" s="156" t="s">
        <v>1394</v>
      </c>
    </row>
    <row r="789" spans="1:65" s="13" customFormat="1">
      <c r="B789" s="167"/>
      <c r="D789" s="158" t="s">
        <v>208</v>
      </c>
      <c r="E789" s="168" t="s">
        <v>1</v>
      </c>
      <c r="F789" s="169" t="s">
        <v>1395</v>
      </c>
      <c r="H789" s="170">
        <v>1</v>
      </c>
      <c r="I789" s="171"/>
      <c r="L789" s="167"/>
      <c r="M789" s="172"/>
      <c r="N789" s="173"/>
      <c r="O789" s="173"/>
      <c r="P789" s="173"/>
      <c r="Q789" s="173"/>
      <c r="R789" s="173"/>
      <c r="S789" s="173"/>
      <c r="T789" s="174"/>
      <c r="AT789" s="168" t="s">
        <v>208</v>
      </c>
      <c r="AU789" s="168" t="s">
        <v>87</v>
      </c>
      <c r="AV789" s="13" t="s">
        <v>87</v>
      </c>
      <c r="AW789" s="13" t="s">
        <v>32</v>
      </c>
      <c r="AX789" s="13" t="s">
        <v>77</v>
      </c>
      <c r="AY789" s="168" t="s">
        <v>126</v>
      </c>
    </row>
    <row r="790" spans="1:65" s="13" customFormat="1">
      <c r="B790" s="167"/>
      <c r="D790" s="158" t="s">
        <v>208</v>
      </c>
      <c r="E790" s="168" t="s">
        <v>1</v>
      </c>
      <c r="F790" s="169" t="s">
        <v>1396</v>
      </c>
      <c r="H790" s="170">
        <v>1</v>
      </c>
      <c r="I790" s="171"/>
      <c r="L790" s="167"/>
      <c r="M790" s="172"/>
      <c r="N790" s="173"/>
      <c r="O790" s="173"/>
      <c r="P790" s="173"/>
      <c r="Q790" s="173"/>
      <c r="R790" s="173"/>
      <c r="S790" s="173"/>
      <c r="T790" s="174"/>
      <c r="AT790" s="168" t="s">
        <v>208</v>
      </c>
      <c r="AU790" s="168" t="s">
        <v>87</v>
      </c>
      <c r="AV790" s="13" t="s">
        <v>87</v>
      </c>
      <c r="AW790" s="13" t="s">
        <v>32</v>
      </c>
      <c r="AX790" s="13" t="s">
        <v>77</v>
      </c>
      <c r="AY790" s="168" t="s">
        <v>126</v>
      </c>
    </row>
    <row r="791" spans="1:65" s="15" customFormat="1">
      <c r="B791" s="182"/>
      <c r="D791" s="158" t="s">
        <v>208</v>
      </c>
      <c r="E791" s="183" t="s">
        <v>1</v>
      </c>
      <c r="F791" s="184" t="s">
        <v>221</v>
      </c>
      <c r="H791" s="185">
        <v>2</v>
      </c>
      <c r="I791" s="186"/>
      <c r="L791" s="182"/>
      <c r="M791" s="187"/>
      <c r="N791" s="188"/>
      <c r="O791" s="188"/>
      <c r="P791" s="188"/>
      <c r="Q791" s="188"/>
      <c r="R791" s="188"/>
      <c r="S791" s="188"/>
      <c r="T791" s="189"/>
      <c r="AT791" s="183" t="s">
        <v>208</v>
      </c>
      <c r="AU791" s="183" t="s">
        <v>87</v>
      </c>
      <c r="AV791" s="15" t="s">
        <v>146</v>
      </c>
      <c r="AW791" s="15" t="s">
        <v>32</v>
      </c>
      <c r="AX791" s="15" t="s">
        <v>85</v>
      </c>
      <c r="AY791" s="183" t="s">
        <v>126</v>
      </c>
    </row>
    <row r="792" spans="1:65" s="2" customFormat="1" ht="16.5" customHeight="1">
      <c r="A792" s="33"/>
      <c r="B792" s="144"/>
      <c r="C792" s="198" t="s">
        <v>1397</v>
      </c>
      <c r="D792" s="198" t="s">
        <v>405</v>
      </c>
      <c r="E792" s="199" t="s">
        <v>1398</v>
      </c>
      <c r="F792" s="200" t="s">
        <v>1399</v>
      </c>
      <c r="G792" s="201" t="s">
        <v>287</v>
      </c>
      <c r="H792" s="202">
        <v>33</v>
      </c>
      <c r="I792" s="203"/>
      <c r="J792" s="204">
        <f>ROUND(I792*H792,2)</f>
        <v>0</v>
      </c>
      <c r="K792" s="200" t="s">
        <v>133</v>
      </c>
      <c r="L792" s="205"/>
      <c r="M792" s="206" t="s">
        <v>1</v>
      </c>
      <c r="N792" s="207" t="s">
        <v>42</v>
      </c>
      <c r="O792" s="59"/>
      <c r="P792" s="154">
        <f>O792*H792</f>
        <v>0</v>
      </c>
      <c r="Q792" s="154">
        <v>8.0000000000000004E-4</v>
      </c>
      <c r="R792" s="154">
        <f>Q792*H792</f>
        <v>2.64E-2</v>
      </c>
      <c r="S792" s="154">
        <v>0</v>
      </c>
      <c r="T792" s="155">
        <f>S792*H792</f>
        <v>0</v>
      </c>
      <c r="U792" s="33"/>
      <c r="V792" s="33"/>
      <c r="W792" s="33"/>
      <c r="X792" s="33"/>
      <c r="Y792" s="33"/>
      <c r="Z792" s="33"/>
      <c r="AA792" s="33"/>
      <c r="AB792" s="33"/>
      <c r="AC792" s="33"/>
      <c r="AD792" s="33"/>
      <c r="AE792" s="33"/>
      <c r="AR792" s="156" t="s">
        <v>390</v>
      </c>
      <c r="AT792" s="156" t="s">
        <v>405</v>
      </c>
      <c r="AU792" s="156" t="s">
        <v>87</v>
      </c>
      <c r="AY792" s="18" t="s">
        <v>126</v>
      </c>
      <c r="BE792" s="157">
        <f>IF(N792="základní",J792,0)</f>
        <v>0</v>
      </c>
      <c r="BF792" s="157">
        <f>IF(N792="snížená",J792,0)</f>
        <v>0</v>
      </c>
      <c r="BG792" s="157">
        <f>IF(N792="zákl. přenesená",J792,0)</f>
        <v>0</v>
      </c>
      <c r="BH792" s="157">
        <f>IF(N792="sníž. přenesená",J792,0)</f>
        <v>0</v>
      </c>
      <c r="BI792" s="157">
        <f>IF(N792="nulová",J792,0)</f>
        <v>0</v>
      </c>
      <c r="BJ792" s="18" t="s">
        <v>85</v>
      </c>
      <c r="BK792" s="157">
        <f>ROUND(I792*H792,2)</f>
        <v>0</v>
      </c>
      <c r="BL792" s="18" t="s">
        <v>284</v>
      </c>
      <c r="BM792" s="156" t="s">
        <v>1400</v>
      </c>
    </row>
    <row r="793" spans="1:65" s="13" customFormat="1">
      <c r="B793" s="167"/>
      <c r="D793" s="158" t="s">
        <v>208</v>
      </c>
      <c r="E793" s="168" t="s">
        <v>1</v>
      </c>
      <c r="F793" s="169" t="s">
        <v>1401</v>
      </c>
      <c r="H793" s="170">
        <v>25.2</v>
      </c>
      <c r="I793" s="171"/>
      <c r="L793" s="167"/>
      <c r="M793" s="172"/>
      <c r="N793" s="173"/>
      <c r="O793" s="173"/>
      <c r="P793" s="173"/>
      <c r="Q793" s="173"/>
      <c r="R793" s="173"/>
      <c r="S793" s="173"/>
      <c r="T793" s="174"/>
      <c r="AT793" s="168" t="s">
        <v>208</v>
      </c>
      <c r="AU793" s="168" t="s">
        <v>87</v>
      </c>
      <c r="AV793" s="13" t="s">
        <v>87</v>
      </c>
      <c r="AW793" s="13" t="s">
        <v>32</v>
      </c>
      <c r="AX793" s="13" t="s">
        <v>77</v>
      </c>
      <c r="AY793" s="168" t="s">
        <v>126</v>
      </c>
    </row>
    <row r="794" spans="1:65" s="13" customFormat="1">
      <c r="B794" s="167"/>
      <c r="D794" s="158" t="s">
        <v>208</v>
      </c>
      <c r="E794" s="168" t="s">
        <v>1</v>
      </c>
      <c r="F794" s="169" t="s">
        <v>1356</v>
      </c>
      <c r="H794" s="170">
        <v>3.6</v>
      </c>
      <c r="I794" s="171"/>
      <c r="L794" s="167"/>
      <c r="M794" s="172"/>
      <c r="N794" s="173"/>
      <c r="O794" s="173"/>
      <c r="P794" s="173"/>
      <c r="Q794" s="173"/>
      <c r="R794" s="173"/>
      <c r="S794" s="173"/>
      <c r="T794" s="174"/>
      <c r="AT794" s="168" t="s">
        <v>208</v>
      </c>
      <c r="AU794" s="168" t="s">
        <v>87</v>
      </c>
      <c r="AV794" s="13" t="s">
        <v>87</v>
      </c>
      <c r="AW794" s="13" t="s">
        <v>32</v>
      </c>
      <c r="AX794" s="13" t="s">
        <v>77</v>
      </c>
      <c r="AY794" s="168" t="s">
        <v>126</v>
      </c>
    </row>
    <row r="795" spans="1:65" s="13" customFormat="1">
      <c r="B795" s="167"/>
      <c r="D795" s="158" t="s">
        <v>208</v>
      </c>
      <c r="E795" s="168" t="s">
        <v>1</v>
      </c>
      <c r="F795" s="169" t="s">
        <v>1191</v>
      </c>
      <c r="H795" s="170">
        <v>4.2</v>
      </c>
      <c r="I795" s="171"/>
      <c r="L795" s="167"/>
      <c r="M795" s="172"/>
      <c r="N795" s="173"/>
      <c r="O795" s="173"/>
      <c r="P795" s="173"/>
      <c r="Q795" s="173"/>
      <c r="R795" s="173"/>
      <c r="S795" s="173"/>
      <c r="T795" s="174"/>
      <c r="AT795" s="168" t="s">
        <v>208</v>
      </c>
      <c r="AU795" s="168" t="s">
        <v>87</v>
      </c>
      <c r="AV795" s="13" t="s">
        <v>87</v>
      </c>
      <c r="AW795" s="13" t="s">
        <v>32</v>
      </c>
      <c r="AX795" s="13" t="s">
        <v>77</v>
      </c>
      <c r="AY795" s="168" t="s">
        <v>126</v>
      </c>
    </row>
    <row r="796" spans="1:65" s="15" customFormat="1">
      <c r="B796" s="182"/>
      <c r="D796" s="158" t="s">
        <v>208</v>
      </c>
      <c r="E796" s="183" t="s">
        <v>1</v>
      </c>
      <c r="F796" s="184" t="s">
        <v>221</v>
      </c>
      <c r="H796" s="185">
        <v>33</v>
      </c>
      <c r="I796" s="186"/>
      <c r="L796" s="182"/>
      <c r="M796" s="187"/>
      <c r="N796" s="188"/>
      <c r="O796" s="188"/>
      <c r="P796" s="188"/>
      <c r="Q796" s="188"/>
      <c r="R796" s="188"/>
      <c r="S796" s="188"/>
      <c r="T796" s="189"/>
      <c r="AT796" s="183" t="s">
        <v>208</v>
      </c>
      <c r="AU796" s="183" t="s">
        <v>87</v>
      </c>
      <c r="AV796" s="15" t="s">
        <v>146</v>
      </c>
      <c r="AW796" s="15" t="s">
        <v>32</v>
      </c>
      <c r="AX796" s="15" t="s">
        <v>85</v>
      </c>
      <c r="AY796" s="183" t="s">
        <v>126</v>
      </c>
    </row>
    <row r="797" spans="1:65" s="2" customFormat="1" ht="16.5" customHeight="1">
      <c r="A797" s="33"/>
      <c r="B797" s="144"/>
      <c r="C797" s="198" t="s">
        <v>1402</v>
      </c>
      <c r="D797" s="198" t="s">
        <v>405</v>
      </c>
      <c r="E797" s="199" t="s">
        <v>1403</v>
      </c>
      <c r="F797" s="200" t="s">
        <v>1404</v>
      </c>
      <c r="G797" s="201" t="s">
        <v>287</v>
      </c>
      <c r="H797" s="202">
        <v>33</v>
      </c>
      <c r="I797" s="203"/>
      <c r="J797" s="204">
        <f>ROUND(I797*H797,2)</f>
        <v>0</v>
      </c>
      <c r="K797" s="200" t="s">
        <v>133</v>
      </c>
      <c r="L797" s="205"/>
      <c r="M797" s="206" t="s">
        <v>1</v>
      </c>
      <c r="N797" s="207" t="s">
        <v>42</v>
      </c>
      <c r="O797" s="59"/>
      <c r="P797" s="154">
        <f>O797*H797</f>
        <v>0</v>
      </c>
      <c r="Q797" s="154">
        <v>1.8E-3</v>
      </c>
      <c r="R797" s="154">
        <f>Q797*H797</f>
        <v>5.9400000000000001E-2</v>
      </c>
      <c r="S797" s="154">
        <v>0</v>
      </c>
      <c r="T797" s="155">
        <f>S797*H797</f>
        <v>0</v>
      </c>
      <c r="U797" s="33"/>
      <c r="V797" s="33"/>
      <c r="W797" s="33"/>
      <c r="X797" s="33"/>
      <c r="Y797" s="33"/>
      <c r="Z797" s="33"/>
      <c r="AA797" s="33"/>
      <c r="AB797" s="33"/>
      <c r="AC797" s="33"/>
      <c r="AD797" s="33"/>
      <c r="AE797" s="33"/>
      <c r="AR797" s="156" t="s">
        <v>390</v>
      </c>
      <c r="AT797" s="156" t="s">
        <v>405</v>
      </c>
      <c r="AU797" s="156" t="s">
        <v>87</v>
      </c>
      <c r="AY797" s="18" t="s">
        <v>126</v>
      </c>
      <c r="BE797" s="157">
        <f>IF(N797="základní",J797,0)</f>
        <v>0</v>
      </c>
      <c r="BF797" s="157">
        <f>IF(N797="snížená",J797,0)</f>
        <v>0</v>
      </c>
      <c r="BG797" s="157">
        <f>IF(N797="zákl. přenesená",J797,0)</f>
        <v>0</v>
      </c>
      <c r="BH797" s="157">
        <f>IF(N797="sníž. přenesená",J797,0)</f>
        <v>0</v>
      </c>
      <c r="BI797" s="157">
        <f>IF(N797="nulová",J797,0)</f>
        <v>0</v>
      </c>
      <c r="BJ797" s="18" t="s">
        <v>85</v>
      </c>
      <c r="BK797" s="157">
        <f>ROUND(I797*H797,2)</f>
        <v>0</v>
      </c>
      <c r="BL797" s="18" t="s">
        <v>284</v>
      </c>
      <c r="BM797" s="156" t="s">
        <v>1405</v>
      </c>
    </row>
    <row r="798" spans="1:65" s="13" customFormat="1">
      <c r="B798" s="167"/>
      <c r="D798" s="158" t="s">
        <v>208</v>
      </c>
      <c r="E798" s="168" t="s">
        <v>1</v>
      </c>
      <c r="F798" s="169" t="s">
        <v>1401</v>
      </c>
      <c r="H798" s="170">
        <v>25.2</v>
      </c>
      <c r="I798" s="171"/>
      <c r="L798" s="167"/>
      <c r="M798" s="172"/>
      <c r="N798" s="173"/>
      <c r="O798" s="173"/>
      <c r="P798" s="173"/>
      <c r="Q798" s="173"/>
      <c r="R798" s="173"/>
      <c r="S798" s="173"/>
      <c r="T798" s="174"/>
      <c r="AT798" s="168" t="s">
        <v>208</v>
      </c>
      <c r="AU798" s="168" t="s">
        <v>87</v>
      </c>
      <c r="AV798" s="13" t="s">
        <v>87</v>
      </c>
      <c r="AW798" s="13" t="s">
        <v>32</v>
      </c>
      <c r="AX798" s="13" t="s">
        <v>77</v>
      </c>
      <c r="AY798" s="168" t="s">
        <v>126</v>
      </c>
    </row>
    <row r="799" spans="1:65" s="13" customFormat="1">
      <c r="B799" s="167"/>
      <c r="D799" s="158" t="s">
        <v>208</v>
      </c>
      <c r="E799" s="168" t="s">
        <v>1</v>
      </c>
      <c r="F799" s="169" t="s">
        <v>1356</v>
      </c>
      <c r="H799" s="170">
        <v>3.6</v>
      </c>
      <c r="I799" s="171"/>
      <c r="L799" s="167"/>
      <c r="M799" s="172"/>
      <c r="N799" s="173"/>
      <c r="O799" s="173"/>
      <c r="P799" s="173"/>
      <c r="Q799" s="173"/>
      <c r="R799" s="173"/>
      <c r="S799" s="173"/>
      <c r="T799" s="174"/>
      <c r="AT799" s="168" t="s">
        <v>208</v>
      </c>
      <c r="AU799" s="168" t="s">
        <v>87</v>
      </c>
      <c r="AV799" s="13" t="s">
        <v>87</v>
      </c>
      <c r="AW799" s="13" t="s">
        <v>32</v>
      </c>
      <c r="AX799" s="13" t="s">
        <v>77</v>
      </c>
      <c r="AY799" s="168" t="s">
        <v>126</v>
      </c>
    </row>
    <row r="800" spans="1:65" s="13" customFormat="1">
      <c r="B800" s="167"/>
      <c r="D800" s="158" t="s">
        <v>208</v>
      </c>
      <c r="E800" s="168" t="s">
        <v>1</v>
      </c>
      <c r="F800" s="169" t="s">
        <v>1191</v>
      </c>
      <c r="H800" s="170">
        <v>4.2</v>
      </c>
      <c r="I800" s="171"/>
      <c r="L800" s="167"/>
      <c r="M800" s="172"/>
      <c r="N800" s="173"/>
      <c r="O800" s="173"/>
      <c r="P800" s="173"/>
      <c r="Q800" s="173"/>
      <c r="R800" s="173"/>
      <c r="S800" s="173"/>
      <c r="T800" s="174"/>
      <c r="AT800" s="168" t="s">
        <v>208</v>
      </c>
      <c r="AU800" s="168" t="s">
        <v>87</v>
      </c>
      <c r="AV800" s="13" t="s">
        <v>87</v>
      </c>
      <c r="AW800" s="13" t="s">
        <v>32</v>
      </c>
      <c r="AX800" s="13" t="s">
        <v>77</v>
      </c>
      <c r="AY800" s="168" t="s">
        <v>126</v>
      </c>
    </row>
    <row r="801" spans="1:65" s="15" customFormat="1">
      <c r="B801" s="182"/>
      <c r="D801" s="158" t="s">
        <v>208</v>
      </c>
      <c r="E801" s="183" t="s">
        <v>1</v>
      </c>
      <c r="F801" s="184" t="s">
        <v>221</v>
      </c>
      <c r="H801" s="185">
        <v>33</v>
      </c>
      <c r="I801" s="186"/>
      <c r="L801" s="182"/>
      <c r="M801" s="187"/>
      <c r="N801" s="188"/>
      <c r="O801" s="188"/>
      <c r="P801" s="188"/>
      <c r="Q801" s="188"/>
      <c r="R801" s="188"/>
      <c r="S801" s="188"/>
      <c r="T801" s="189"/>
      <c r="AT801" s="183" t="s">
        <v>208</v>
      </c>
      <c r="AU801" s="183" t="s">
        <v>87</v>
      </c>
      <c r="AV801" s="15" t="s">
        <v>146</v>
      </c>
      <c r="AW801" s="15" t="s">
        <v>32</v>
      </c>
      <c r="AX801" s="15" t="s">
        <v>85</v>
      </c>
      <c r="AY801" s="183" t="s">
        <v>126</v>
      </c>
    </row>
    <row r="802" spans="1:65" s="2" customFormat="1" ht="16.5" customHeight="1">
      <c r="A802" s="33"/>
      <c r="B802" s="144"/>
      <c r="C802" s="198" t="s">
        <v>1406</v>
      </c>
      <c r="D802" s="198" t="s">
        <v>405</v>
      </c>
      <c r="E802" s="199" t="s">
        <v>1407</v>
      </c>
      <c r="F802" s="200" t="s">
        <v>1408</v>
      </c>
      <c r="G802" s="201" t="s">
        <v>287</v>
      </c>
      <c r="H802" s="202">
        <v>3</v>
      </c>
      <c r="I802" s="203"/>
      <c r="J802" s="204">
        <f>ROUND(I802*H802,2)</f>
        <v>0</v>
      </c>
      <c r="K802" s="200" t="s">
        <v>133</v>
      </c>
      <c r="L802" s="205"/>
      <c r="M802" s="206" t="s">
        <v>1</v>
      </c>
      <c r="N802" s="207" t="s">
        <v>42</v>
      </c>
      <c r="O802" s="59"/>
      <c r="P802" s="154">
        <f>O802*H802</f>
        <v>0</v>
      </c>
      <c r="Q802" s="154">
        <v>2.3999999999999998E-3</v>
      </c>
      <c r="R802" s="154">
        <f>Q802*H802</f>
        <v>7.1999999999999998E-3</v>
      </c>
      <c r="S802" s="154">
        <v>0</v>
      </c>
      <c r="T802" s="155">
        <f>S802*H802</f>
        <v>0</v>
      </c>
      <c r="U802" s="33"/>
      <c r="V802" s="33"/>
      <c r="W802" s="33"/>
      <c r="X802" s="33"/>
      <c r="Y802" s="33"/>
      <c r="Z802" s="33"/>
      <c r="AA802" s="33"/>
      <c r="AB802" s="33"/>
      <c r="AC802" s="33"/>
      <c r="AD802" s="33"/>
      <c r="AE802" s="33"/>
      <c r="AR802" s="156" t="s">
        <v>390</v>
      </c>
      <c r="AT802" s="156" t="s">
        <v>405</v>
      </c>
      <c r="AU802" s="156" t="s">
        <v>87</v>
      </c>
      <c r="AY802" s="18" t="s">
        <v>126</v>
      </c>
      <c r="BE802" s="157">
        <f>IF(N802="základní",J802,0)</f>
        <v>0</v>
      </c>
      <c r="BF802" s="157">
        <f>IF(N802="snížená",J802,0)</f>
        <v>0</v>
      </c>
      <c r="BG802" s="157">
        <f>IF(N802="zákl. přenesená",J802,0)</f>
        <v>0</v>
      </c>
      <c r="BH802" s="157">
        <f>IF(N802="sníž. přenesená",J802,0)</f>
        <v>0</v>
      </c>
      <c r="BI802" s="157">
        <f>IF(N802="nulová",J802,0)</f>
        <v>0</v>
      </c>
      <c r="BJ802" s="18" t="s">
        <v>85</v>
      </c>
      <c r="BK802" s="157">
        <f>ROUND(I802*H802,2)</f>
        <v>0</v>
      </c>
      <c r="BL802" s="18" t="s">
        <v>284</v>
      </c>
      <c r="BM802" s="156" t="s">
        <v>1409</v>
      </c>
    </row>
    <row r="803" spans="1:65" s="13" customFormat="1">
      <c r="B803" s="167"/>
      <c r="D803" s="158" t="s">
        <v>208</v>
      </c>
      <c r="E803" s="168" t="s">
        <v>1</v>
      </c>
      <c r="F803" s="169" t="s">
        <v>1357</v>
      </c>
      <c r="H803" s="170">
        <v>3</v>
      </c>
      <c r="I803" s="171"/>
      <c r="L803" s="167"/>
      <c r="M803" s="172"/>
      <c r="N803" s="173"/>
      <c r="O803" s="173"/>
      <c r="P803" s="173"/>
      <c r="Q803" s="173"/>
      <c r="R803" s="173"/>
      <c r="S803" s="173"/>
      <c r="T803" s="174"/>
      <c r="AT803" s="168" t="s">
        <v>208</v>
      </c>
      <c r="AU803" s="168" t="s">
        <v>87</v>
      </c>
      <c r="AV803" s="13" t="s">
        <v>87</v>
      </c>
      <c r="AW803" s="13" t="s">
        <v>32</v>
      </c>
      <c r="AX803" s="13" t="s">
        <v>85</v>
      </c>
      <c r="AY803" s="168" t="s">
        <v>126</v>
      </c>
    </row>
    <row r="804" spans="1:65" s="2" customFormat="1" ht="21.75" customHeight="1">
      <c r="A804" s="33"/>
      <c r="B804" s="144"/>
      <c r="C804" s="198" t="s">
        <v>1410</v>
      </c>
      <c r="D804" s="198" t="s">
        <v>405</v>
      </c>
      <c r="E804" s="199" t="s">
        <v>1411</v>
      </c>
      <c r="F804" s="200" t="s">
        <v>1412</v>
      </c>
      <c r="G804" s="201" t="s">
        <v>212</v>
      </c>
      <c r="H804" s="202">
        <v>25</v>
      </c>
      <c r="I804" s="203"/>
      <c r="J804" s="204">
        <f>ROUND(I804*H804,2)</f>
        <v>0</v>
      </c>
      <c r="K804" s="200" t="s">
        <v>133</v>
      </c>
      <c r="L804" s="205"/>
      <c r="M804" s="206" t="s">
        <v>1</v>
      </c>
      <c r="N804" s="207" t="s">
        <v>42</v>
      </c>
      <c r="O804" s="59"/>
      <c r="P804" s="154">
        <f>O804*H804</f>
        <v>0</v>
      </c>
      <c r="Q804" s="154">
        <v>6.0000000000000002E-5</v>
      </c>
      <c r="R804" s="154">
        <f>Q804*H804</f>
        <v>1.5E-3</v>
      </c>
      <c r="S804" s="154">
        <v>0</v>
      </c>
      <c r="T804" s="155">
        <f>S804*H804</f>
        <v>0</v>
      </c>
      <c r="U804" s="33"/>
      <c r="V804" s="33"/>
      <c r="W804" s="33"/>
      <c r="X804" s="33"/>
      <c r="Y804" s="33"/>
      <c r="Z804" s="33"/>
      <c r="AA804" s="33"/>
      <c r="AB804" s="33"/>
      <c r="AC804" s="33"/>
      <c r="AD804" s="33"/>
      <c r="AE804" s="33"/>
      <c r="AR804" s="156" t="s">
        <v>390</v>
      </c>
      <c r="AT804" s="156" t="s">
        <v>405</v>
      </c>
      <c r="AU804" s="156" t="s">
        <v>87</v>
      </c>
      <c r="AY804" s="18" t="s">
        <v>126</v>
      </c>
      <c r="BE804" s="157">
        <f>IF(N804="základní",J804,0)</f>
        <v>0</v>
      </c>
      <c r="BF804" s="157">
        <f>IF(N804="snížená",J804,0)</f>
        <v>0</v>
      </c>
      <c r="BG804" s="157">
        <f>IF(N804="zákl. přenesená",J804,0)</f>
        <v>0</v>
      </c>
      <c r="BH804" s="157">
        <f>IF(N804="sníž. přenesená",J804,0)</f>
        <v>0</v>
      </c>
      <c r="BI804" s="157">
        <f>IF(N804="nulová",J804,0)</f>
        <v>0</v>
      </c>
      <c r="BJ804" s="18" t="s">
        <v>85</v>
      </c>
      <c r="BK804" s="157">
        <f>ROUND(I804*H804,2)</f>
        <v>0</v>
      </c>
      <c r="BL804" s="18" t="s">
        <v>284</v>
      </c>
      <c r="BM804" s="156" t="s">
        <v>1413</v>
      </c>
    </row>
    <row r="805" spans="1:65" s="2" customFormat="1" ht="24.2" customHeight="1">
      <c r="A805" s="33"/>
      <c r="B805" s="144"/>
      <c r="C805" s="145" t="s">
        <v>1414</v>
      </c>
      <c r="D805" s="145" t="s">
        <v>129</v>
      </c>
      <c r="E805" s="146" t="s">
        <v>1415</v>
      </c>
      <c r="F805" s="147" t="s">
        <v>1416</v>
      </c>
      <c r="G805" s="148" t="s">
        <v>212</v>
      </c>
      <c r="H805" s="149">
        <v>11</v>
      </c>
      <c r="I805" s="150"/>
      <c r="J805" s="151">
        <f>ROUND(I805*H805,2)</f>
        <v>0</v>
      </c>
      <c r="K805" s="147" t="s">
        <v>133</v>
      </c>
      <c r="L805" s="34"/>
      <c r="M805" s="152" t="s">
        <v>1</v>
      </c>
      <c r="N805" s="153" t="s">
        <v>42</v>
      </c>
      <c r="O805" s="59"/>
      <c r="P805" s="154">
        <f>O805*H805</f>
        <v>0</v>
      </c>
      <c r="Q805" s="154">
        <v>0</v>
      </c>
      <c r="R805" s="154">
        <f>Q805*H805</f>
        <v>0</v>
      </c>
      <c r="S805" s="154">
        <v>0</v>
      </c>
      <c r="T805" s="155">
        <f>S805*H805</f>
        <v>0</v>
      </c>
      <c r="U805" s="33"/>
      <c r="V805" s="33"/>
      <c r="W805" s="33"/>
      <c r="X805" s="33"/>
      <c r="Y805" s="33"/>
      <c r="Z805" s="33"/>
      <c r="AA805" s="33"/>
      <c r="AB805" s="33"/>
      <c r="AC805" s="33"/>
      <c r="AD805" s="33"/>
      <c r="AE805" s="33"/>
      <c r="AR805" s="156" t="s">
        <v>284</v>
      </c>
      <c r="AT805" s="156" t="s">
        <v>129</v>
      </c>
      <c r="AU805" s="156" t="s">
        <v>87</v>
      </c>
      <c r="AY805" s="18" t="s">
        <v>126</v>
      </c>
      <c r="BE805" s="157">
        <f>IF(N805="základní",J805,0)</f>
        <v>0</v>
      </c>
      <c r="BF805" s="157">
        <f>IF(N805="snížená",J805,0)</f>
        <v>0</v>
      </c>
      <c r="BG805" s="157">
        <f>IF(N805="zákl. přenesená",J805,0)</f>
        <v>0</v>
      </c>
      <c r="BH805" s="157">
        <f>IF(N805="sníž. přenesená",J805,0)</f>
        <v>0</v>
      </c>
      <c r="BI805" s="157">
        <f>IF(N805="nulová",J805,0)</f>
        <v>0</v>
      </c>
      <c r="BJ805" s="18" t="s">
        <v>85</v>
      </c>
      <c r="BK805" s="157">
        <f>ROUND(I805*H805,2)</f>
        <v>0</v>
      </c>
      <c r="BL805" s="18" t="s">
        <v>284</v>
      </c>
      <c r="BM805" s="156" t="s">
        <v>1417</v>
      </c>
    </row>
    <row r="806" spans="1:65" s="13" customFormat="1">
      <c r="B806" s="167"/>
      <c r="D806" s="158" t="s">
        <v>208</v>
      </c>
      <c r="E806" s="168" t="s">
        <v>1</v>
      </c>
      <c r="F806" s="169" t="s">
        <v>464</v>
      </c>
      <c r="H806" s="170">
        <v>7</v>
      </c>
      <c r="I806" s="171"/>
      <c r="L806" s="167"/>
      <c r="M806" s="172"/>
      <c r="N806" s="173"/>
      <c r="O806" s="173"/>
      <c r="P806" s="173"/>
      <c r="Q806" s="173"/>
      <c r="R806" s="173"/>
      <c r="S806" s="173"/>
      <c r="T806" s="174"/>
      <c r="AT806" s="168" t="s">
        <v>208</v>
      </c>
      <c r="AU806" s="168" t="s">
        <v>87</v>
      </c>
      <c r="AV806" s="13" t="s">
        <v>87</v>
      </c>
      <c r="AW806" s="13" t="s">
        <v>32</v>
      </c>
      <c r="AX806" s="13" t="s">
        <v>77</v>
      </c>
      <c r="AY806" s="168" t="s">
        <v>126</v>
      </c>
    </row>
    <row r="807" spans="1:65" s="13" customFormat="1">
      <c r="B807" s="167"/>
      <c r="D807" s="158" t="s">
        <v>208</v>
      </c>
      <c r="E807" s="168" t="s">
        <v>1</v>
      </c>
      <c r="F807" s="169" t="s">
        <v>465</v>
      </c>
      <c r="H807" s="170">
        <v>2</v>
      </c>
      <c r="I807" s="171"/>
      <c r="L807" s="167"/>
      <c r="M807" s="172"/>
      <c r="N807" s="173"/>
      <c r="O807" s="173"/>
      <c r="P807" s="173"/>
      <c r="Q807" s="173"/>
      <c r="R807" s="173"/>
      <c r="S807" s="173"/>
      <c r="T807" s="174"/>
      <c r="AT807" s="168" t="s">
        <v>208</v>
      </c>
      <c r="AU807" s="168" t="s">
        <v>87</v>
      </c>
      <c r="AV807" s="13" t="s">
        <v>87</v>
      </c>
      <c r="AW807" s="13" t="s">
        <v>32</v>
      </c>
      <c r="AX807" s="13" t="s">
        <v>77</v>
      </c>
      <c r="AY807" s="168" t="s">
        <v>126</v>
      </c>
    </row>
    <row r="808" spans="1:65" s="13" customFormat="1">
      <c r="B808" s="167"/>
      <c r="D808" s="158" t="s">
        <v>208</v>
      </c>
      <c r="E808" s="168" t="s">
        <v>1</v>
      </c>
      <c r="F808" s="169" t="s">
        <v>466</v>
      </c>
      <c r="H808" s="170">
        <v>2</v>
      </c>
      <c r="I808" s="171"/>
      <c r="L808" s="167"/>
      <c r="M808" s="172"/>
      <c r="N808" s="173"/>
      <c r="O808" s="173"/>
      <c r="P808" s="173"/>
      <c r="Q808" s="173"/>
      <c r="R808" s="173"/>
      <c r="S808" s="173"/>
      <c r="T808" s="174"/>
      <c r="AT808" s="168" t="s">
        <v>208</v>
      </c>
      <c r="AU808" s="168" t="s">
        <v>87</v>
      </c>
      <c r="AV808" s="13" t="s">
        <v>87</v>
      </c>
      <c r="AW808" s="13" t="s">
        <v>32</v>
      </c>
      <c r="AX808" s="13" t="s">
        <v>77</v>
      </c>
      <c r="AY808" s="168" t="s">
        <v>126</v>
      </c>
    </row>
    <row r="809" spans="1:65" s="15" customFormat="1">
      <c r="B809" s="182"/>
      <c r="D809" s="158" t="s">
        <v>208</v>
      </c>
      <c r="E809" s="183" t="s">
        <v>1</v>
      </c>
      <c r="F809" s="184" t="s">
        <v>221</v>
      </c>
      <c r="H809" s="185">
        <v>11</v>
      </c>
      <c r="I809" s="186"/>
      <c r="L809" s="182"/>
      <c r="M809" s="187"/>
      <c r="N809" s="188"/>
      <c r="O809" s="188"/>
      <c r="P809" s="188"/>
      <c r="Q809" s="188"/>
      <c r="R809" s="188"/>
      <c r="S809" s="188"/>
      <c r="T809" s="189"/>
      <c r="AT809" s="183" t="s">
        <v>208</v>
      </c>
      <c r="AU809" s="183" t="s">
        <v>87</v>
      </c>
      <c r="AV809" s="15" t="s">
        <v>146</v>
      </c>
      <c r="AW809" s="15" t="s">
        <v>32</v>
      </c>
      <c r="AX809" s="15" t="s">
        <v>85</v>
      </c>
      <c r="AY809" s="183" t="s">
        <v>126</v>
      </c>
    </row>
    <row r="810" spans="1:65" s="2" customFormat="1" ht="37.9" customHeight="1">
      <c r="A810" s="33"/>
      <c r="B810" s="144"/>
      <c r="C810" s="198" t="s">
        <v>1418</v>
      </c>
      <c r="D810" s="198" t="s">
        <v>405</v>
      </c>
      <c r="E810" s="199" t="s">
        <v>1419</v>
      </c>
      <c r="F810" s="200" t="s">
        <v>1420</v>
      </c>
      <c r="G810" s="201" t="s">
        <v>212</v>
      </c>
      <c r="H810" s="202">
        <v>7</v>
      </c>
      <c r="I810" s="203"/>
      <c r="J810" s="204">
        <f>ROUND(I810*H810,2)</f>
        <v>0</v>
      </c>
      <c r="K810" s="200" t="s">
        <v>1</v>
      </c>
      <c r="L810" s="205"/>
      <c r="M810" s="206" t="s">
        <v>1</v>
      </c>
      <c r="N810" s="207" t="s">
        <v>42</v>
      </c>
      <c r="O810" s="59"/>
      <c r="P810" s="154">
        <f>O810*H810</f>
        <v>0</v>
      </c>
      <c r="Q810" s="154">
        <v>1.7999999999999999E-2</v>
      </c>
      <c r="R810" s="154">
        <f>Q810*H810</f>
        <v>0.126</v>
      </c>
      <c r="S810" s="154">
        <v>0</v>
      </c>
      <c r="T810" s="155">
        <f>S810*H810</f>
        <v>0</v>
      </c>
      <c r="U810" s="33"/>
      <c r="V810" s="33"/>
      <c r="W810" s="33"/>
      <c r="X810" s="33"/>
      <c r="Y810" s="33"/>
      <c r="Z810" s="33"/>
      <c r="AA810" s="33"/>
      <c r="AB810" s="33"/>
      <c r="AC810" s="33"/>
      <c r="AD810" s="33"/>
      <c r="AE810" s="33"/>
      <c r="AR810" s="156" t="s">
        <v>390</v>
      </c>
      <c r="AT810" s="156" t="s">
        <v>405</v>
      </c>
      <c r="AU810" s="156" t="s">
        <v>87</v>
      </c>
      <c r="AY810" s="18" t="s">
        <v>126</v>
      </c>
      <c r="BE810" s="157">
        <f>IF(N810="základní",J810,0)</f>
        <v>0</v>
      </c>
      <c r="BF810" s="157">
        <f>IF(N810="snížená",J810,0)</f>
        <v>0</v>
      </c>
      <c r="BG810" s="157">
        <f>IF(N810="zákl. přenesená",J810,0)</f>
        <v>0</v>
      </c>
      <c r="BH810" s="157">
        <f>IF(N810="sníž. přenesená",J810,0)</f>
        <v>0</v>
      </c>
      <c r="BI810" s="157">
        <f>IF(N810="nulová",J810,0)</f>
        <v>0</v>
      </c>
      <c r="BJ810" s="18" t="s">
        <v>85</v>
      </c>
      <c r="BK810" s="157">
        <f>ROUND(I810*H810,2)</f>
        <v>0</v>
      </c>
      <c r="BL810" s="18" t="s">
        <v>284</v>
      </c>
      <c r="BM810" s="156" t="s">
        <v>1421</v>
      </c>
    </row>
    <row r="811" spans="1:65" s="13" customFormat="1">
      <c r="B811" s="167"/>
      <c r="D811" s="158" t="s">
        <v>208</v>
      </c>
      <c r="E811" s="168" t="s">
        <v>1</v>
      </c>
      <c r="F811" s="169" t="s">
        <v>1422</v>
      </c>
      <c r="H811" s="170">
        <v>5</v>
      </c>
      <c r="I811" s="171"/>
      <c r="L811" s="167"/>
      <c r="M811" s="172"/>
      <c r="N811" s="173"/>
      <c r="O811" s="173"/>
      <c r="P811" s="173"/>
      <c r="Q811" s="173"/>
      <c r="R811" s="173"/>
      <c r="S811" s="173"/>
      <c r="T811" s="174"/>
      <c r="AT811" s="168" t="s">
        <v>208</v>
      </c>
      <c r="AU811" s="168" t="s">
        <v>87</v>
      </c>
      <c r="AV811" s="13" t="s">
        <v>87</v>
      </c>
      <c r="AW811" s="13" t="s">
        <v>32</v>
      </c>
      <c r="AX811" s="13" t="s">
        <v>77</v>
      </c>
      <c r="AY811" s="168" t="s">
        <v>126</v>
      </c>
    </row>
    <row r="812" spans="1:65" s="13" customFormat="1">
      <c r="B812" s="167"/>
      <c r="D812" s="158" t="s">
        <v>208</v>
      </c>
      <c r="E812" s="168" t="s">
        <v>1</v>
      </c>
      <c r="F812" s="169" t="s">
        <v>1423</v>
      </c>
      <c r="H812" s="170">
        <v>2</v>
      </c>
      <c r="I812" s="171"/>
      <c r="L812" s="167"/>
      <c r="M812" s="172"/>
      <c r="N812" s="173"/>
      <c r="O812" s="173"/>
      <c r="P812" s="173"/>
      <c r="Q812" s="173"/>
      <c r="R812" s="173"/>
      <c r="S812" s="173"/>
      <c r="T812" s="174"/>
      <c r="AT812" s="168" t="s">
        <v>208</v>
      </c>
      <c r="AU812" s="168" t="s">
        <v>87</v>
      </c>
      <c r="AV812" s="13" t="s">
        <v>87</v>
      </c>
      <c r="AW812" s="13" t="s">
        <v>32</v>
      </c>
      <c r="AX812" s="13" t="s">
        <v>77</v>
      </c>
      <c r="AY812" s="168" t="s">
        <v>126</v>
      </c>
    </row>
    <row r="813" spans="1:65" s="15" customFormat="1">
      <c r="B813" s="182"/>
      <c r="D813" s="158" t="s">
        <v>208</v>
      </c>
      <c r="E813" s="183" t="s">
        <v>1</v>
      </c>
      <c r="F813" s="184" t="s">
        <v>221</v>
      </c>
      <c r="H813" s="185">
        <v>7</v>
      </c>
      <c r="I813" s="186"/>
      <c r="L813" s="182"/>
      <c r="M813" s="187"/>
      <c r="N813" s="188"/>
      <c r="O813" s="188"/>
      <c r="P813" s="188"/>
      <c r="Q813" s="188"/>
      <c r="R813" s="188"/>
      <c r="S813" s="188"/>
      <c r="T813" s="189"/>
      <c r="AT813" s="183" t="s">
        <v>208</v>
      </c>
      <c r="AU813" s="183" t="s">
        <v>87</v>
      </c>
      <c r="AV813" s="15" t="s">
        <v>146</v>
      </c>
      <c r="AW813" s="15" t="s">
        <v>32</v>
      </c>
      <c r="AX813" s="15" t="s">
        <v>85</v>
      </c>
      <c r="AY813" s="183" t="s">
        <v>126</v>
      </c>
    </row>
    <row r="814" spans="1:65" s="2" customFormat="1" ht="37.9" customHeight="1">
      <c r="A814" s="33"/>
      <c r="B814" s="144"/>
      <c r="C814" s="198" t="s">
        <v>1424</v>
      </c>
      <c r="D814" s="198" t="s">
        <v>405</v>
      </c>
      <c r="E814" s="199" t="s">
        <v>1425</v>
      </c>
      <c r="F814" s="200" t="s">
        <v>1426</v>
      </c>
      <c r="G814" s="201" t="s">
        <v>212</v>
      </c>
      <c r="H814" s="202">
        <v>2</v>
      </c>
      <c r="I814" s="203"/>
      <c r="J814" s="204">
        <f>ROUND(I814*H814,2)</f>
        <v>0</v>
      </c>
      <c r="K814" s="200" t="s">
        <v>1</v>
      </c>
      <c r="L814" s="205"/>
      <c r="M814" s="206" t="s">
        <v>1</v>
      </c>
      <c r="N814" s="207" t="s">
        <v>42</v>
      </c>
      <c r="O814" s="59"/>
      <c r="P814" s="154">
        <f>O814*H814</f>
        <v>0</v>
      </c>
      <c r="Q814" s="154">
        <v>1.7999999999999999E-2</v>
      </c>
      <c r="R814" s="154">
        <f>Q814*H814</f>
        <v>3.5999999999999997E-2</v>
      </c>
      <c r="S814" s="154">
        <v>0</v>
      </c>
      <c r="T814" s="155">
        <f>S814*H814</f>
        <v>0</v>
      </c>
      <c r="U814" s="33"/>
      <c r="V814" s="33"/>
      <c r="W814" s="33"/>
      <c r="X814" s="33"/>
      <c r="Y814" s="33"/>
      <c r="Z814" s="33"/>
      <c r="AA814" s="33"/>
      <c r="AB814" s="33"/>
      <c r="AC814" s="33"/>
      <c r="AD814" s="33"/>
      <c r="AE814" s="33"/>
      <c r="AR814" s="156" t="s">
        <v>390</v>
      </c>
      <c r="AT814" s="156" t="s">
        <v>405</v>
      </c>
      <c r="AU814" s="156" t="s">
        <v>87</v>
      </c>
      <c r="AY814" s="18" t="s">
        <v>126</v>
      </c>
      <c r="BE814" s="157">
        <f>IF(N814="základní",J814,0)</f>
        <v>0</v>
      </c>
      <c r="BF814" s="157">
        <f>IF(N814="snížená",J814,0)</f>
        <v>0</v>
      </c>
      <c r="BG814" s="157">
        <f>IF(N814="zákl. přenesená",J814,0)</f>
        <v>0</v>
      </c>
      <c r="BH814" s="157">
        <f>IF(N814="sníž. přenesená",J814,0)</f>
        <v>0</v>
      </c>
      <c r="BI814" s="157">
        <f>IF(N814="nulová",J814,0)</f>
        <v>0</v>
      </c>
      <c r="BJ814" s="18" t="s">
        <v>85</v>
      </c>
      <c r="BK814" s="157">
        <f>ROUND(I814*H814,2)</f>
        <v>0</v>
      </c>
      <c r="BL814" s="18" t="s">
        <v>284</v>
      </c>
      <c r="BM814" s="156" t="s">
        <v>1427</v>
      </c>
    </row>
    <row r="815" spans="1:65" s="13" customFormat="1">
      <c r="B815" s="167"/>
      <c r="D815" s="158" t="s">
        <v>208</v>
      </c>
      <c r="E815" s="168" t="s">
        <v>1</v>
      </c>
      <c r="F815" s="169" t="s">
        <v>1295</v>
      </c>
      <c r="H815" s="170">
        <v>2</v>
      </c>
      <c r="I815" s="171"/>
      <c r="L815" s="167"/>
      <c r="M815" s="172"/>
      <c r="N815" s="173"/>
      <c r="O815" s="173"/>
      <c r="P815" s="173"/>
      <c r="Q815" s="173"/>
      <c r="R815" s="173"/>
      <c r="S815" s="173"/>
      <c r="T815" s="174"/>
      <c r="AT815" s="168" t="s">
        <v>208</v>
      </c>
      <c r="AU815" s="168" t="s">
        <v>87</v>
      </c>
      <c r="AV815" s="13" t="s">
        <v>87</v>
      </c>
      <c r="AW815" s="13" t="s">
        <v>32</v>
      </c>
      <c r="AX815" s="13" t="s">
        <v>85</v>
      </c>
      <c r="AY815" s="168" t="s">
        <v>126</v>
      </c>
    </row>
    <row r="816" spans="1:65" s="2" customFormat="1" ht="37.9" customHeight="1">
      <c r="A816" s="33"/>
      <c r="B816" s="144"/>
      <c r="C816" s="198" t="s">
        <v>1428</v>
      </c>
      <c r="D816" s="198" t="s">
        <v>405</v>
      </c>
      <c r="E816" s="199" t="s">
        <v>1429</v>
      </c>
      <c r="F816" s="200" t="s">
        <v>1430</v>
      </c>
      <c r="G816" s="201" t="s">
        <v>212</v>
      </c>
      <c r="H816" s="202">
        <v>2</v>
      </c>
      <c r="I816" s="203"/>
      <c r="J816" s="204">
        <f>ROUND(I816*H816,2)</f>
        <v>0</v>
      </c>
      <c r="K816" s="200" t="s">
        <v>1</v>
      </c>
      <c r="L816" s="205"/>
      <c r="M816" s="206" t="s">
        <v>1</v>
      </c>
      <c r="N816" s="207" t="s">
        <v>42</v>
      </c>
      <c r="O816" s="59"/>
      <c r="P816" s="154">
        <f>O816*H816</f>
        <v>0</v>
      </c>
      <c r="Q816" s="154">
        <v>1.7999999999999999E-2</v>
      </c>
      <c r="R816" s="154">
        <f>Q816*H816</f>
        <v>3.5999999999999997E-2</v>
      </c>
      <c r="S816" s="154">
        <v>0</v>
      </c>
      <c r="T816" s="155">
        <f>S816*H816</f>
        <v>0</v>
      </c>
      <c r="U816" s="33"/>
      <c r="V816" s="33"/>
      <c r="W816" s="33"/>
      <c r="X816" s="33"/>
      <c r="Y816" s="33"/>
      <c r="Z816" s="33"/>
      <c r="AA816" s="33"/>
      <c r="AB816" s="33"/>
      <c r="AC816" s="33"/>
      <c r="AD816" s="33"/>
      <c r="AE816" s="33"/>
      <c r="AR816" s="156" t="s">
        <v>390</v>
      </c>
      <c r="AT816" s="156" t="s">
        <v>405</v>
      </c>
      <c r="AU816" s="156" t="s">
        <v>87</v>
      </c>
      <c r="AY816" s="18" t="s">
        <v>126</v>
      </c>
      <c r="BE816" s="157">
        <f>IF(N816="základní",J816,0)</f>
        <v>0</v>
      </c>
      <c r="BF816" s="157">
        <f>IF(N816="snížená",J816,0)</f>
        <v>0</v>
      </c>
      <c r="BG816" s="157">
        <f>IF(N816="zákl. přenesená",J816,0)</f>
        <v>0</v>
      </c>
      <c r="BH816" s="157">
        <f>IF(N816="sníž. přenesená",J816,0)</f>
        <v>0</v>
      </c>
      <c r="BI816" s="157">
        <f>IF(N816="nulová",J816,0)</f>
        <v>0</v>
      </c>
      <c r="BJ816" s="18" t="s">
        <v>85</v>
      </c>
      <c r="BK816" s="157">
        <f>ROUND(I816*H816,2)</f>
        <v>0</v>
      </c>
      <c r="BL816" s="18" t="s">
        <v>284</v>
      </c>
      <c r="BM816" s="156" t="s">
        <v>1431</v>
      </c>
    </row>
    <row r="817" spans="1:65" s="13" customFormat="1">
      <c r="B817" s="167"/>
      <c r="D817" s="158" t="s">
        <v>208</v>
      </c>
      <c r="E817" s="168" t="s">
        <v>1</v>
      </c>
      <c r="F817" s="169" t="s">
        <v>1277</v>
      </c>
      <c r="H817" s="170">
        <v>1</v>
      </c>
      <c r="I817" s="171"/>
      <c r="L817" s="167"/>
      <c r="M817" s="172"/>
      <c r="N817" s="173"/>
      <c r="O817" s="173"/>
      <c r="P817" s="173"/>
      <c r="Q817" s="173"/>
      <c r="R817" s="173"/>
      <c r="S817" s="173"/>
      <c r="T817" s="174"/>
      <c r="AT817" s="168" t="s">
        <v>208</v>
      </c>
      <c r="AU817" s="168" t="s">
        <v>87</v>
      </c>
      <c r="AV817" s="13" t="s">
        <v>87</v>
      </c>
      <c r="AW817" s="13" t="s">
        <v>32</v>
      </c>
      <c r="AX817" s="13" t="s">
        <v>77</v>
      </c>
      <c r="AY817" s="168" t="s">
        <v>126</v>
      </c>
    </row>
    <row r="818" spans="1:65" s="13" customFormat="1">
      <c r="B818" s="167"/>
      <c r="D818" s="158" t="s">
        <v>208</v>
      </c>
      <c r="E818" s="168" t="s">
        <v>1</v>
      </c>
      <c r="F818" s="169" t="s">
        <v>1278</v>
      </c>
      <c r="H818" s="170">
        <v>1</v>
      </c>
      <c r="I818" s="171"/>
      <c r="L818" s="167"/>
      <c r="M818" s="172"/>
      <c r="N818" s="173"/>
      <c r="O818" s="173"/>
      <c r="P818" s="173"/>
      <c r="Q818" s="173"/>
      <c r="R818" s="173"/>
      <c r="S818" s="173"/>
      <c r="T818" s="174"/>
      <c r="AT818" s="168" t="s">
        <v>208</v>
      </c>
      <c r="AU818" s="168" t="s">
        <v>87</v>
      </c>
      <c r="AV818" s="13" t="s">
        <v>87</v>
      </c>
      <c r="AW818" s="13" t="s">
        <v>32</v>
      </c>
      <c r="AX818" s="13" t="s">
        <v>77</v>
      </c>
      <c r="AY818" s="168" t="s">
        <v>126</v>
      </c>
    </row>
    <row r="819" spans="1:65" s="15" customFormat="1">
      <c r="B819" s="182"/>
      <c r="D819" s="158" t="s">
        <v>208</v>
      </c>
      <c r="E819" s="183" t="s">
        <v>1</v>
      </c>
      <c r="F819" s="184" t="s">
        <v>221</v>
      </c>
      <c r="H819" s="185">
        <v>2</v>
      </c>
      <c r="I819" s="186"/>
      <c r="L819" s="182"/>
      <c r="M819" s="187"/>
      <c r="N819" s="188"/>
      <c r="O819" s="188"/>
      <c r="P819" s="188"/>
      <c r="Q819" s="188"/>
      <c r="R819" s="188"/>
      <c r="S819" s="188"/>
      <c r="T819" s="189"/>
      <c r="AT819" s="183" t="s">
        <v>208</v>
      </c>
      <c r="AU819" s="183" t="s">
        <v>87</v>
      </c>
      <c r="AV819" s="15" t="s">
        <v>146</v>
      </c>
      <c r="AW819" s="15" t="s">
        <v>32</v>
      </c>
      <c r="AX819" s="15" t="s">
        <v>85</v>
      </c>
      <c r="AY819" s="183" t="s">
        <v>126</v>
      </c>
    </row>
    <row r="820" spans="1:65" s="2" customFormat="1" ht="24.2" customHeight="1">
      <c r="A820" s="33"/>
      <c r="B820" s="144"/>
      <c r="C820" s="145" t="s">
        <v>1432</v>
      </c>
      <c r="D820" s="145" t="s">
        <v>129</v>
      </c>
      <c r="E820" s="146" t="s">
        <v>1433</v>
      </c>
      <c r="F820" s="147" t="s">
        <v>1434</v>
      </c>
      <c r="G820" s="148" t="s">
        <v>212</v>
      </c>
      <c r="H820" s="149">
        <v>2</v>
      </c>
      <c r="I820" s="150"/>
      <c r="J820" s="151">
        <f>ROUND(I820*H820,2)</f>
        <v>0</v>
      </c>
      <c r="K820" s="147" t="s">
        <v>133</v>
      </c>
      <c r="L820" s="34"/>
      <c r="M820" s="152" t="s">
        <v>1</v>
      </c>
      <c r="N820" s="153" t="s">
        <v>42</v>
      </c>
      <c r="O820" s="59"/>
      <c r="P820" s="154">
        <f>O820*H820</f>
        <v>0</v>
      </c>
      <c r="Q820" s="154">
        <v>0</v>
      </c>
      <c r="R820" s="154">
        <f>Q820*H820</f>
        <v>0</v>
      </c>
      <c r="S820" s="154">
        <v>0</v>
      </c>
      <c r="T820" s="155">
        <f>S820*H820</f>
        <v>0</v>
      </c>
      <c r="U820" s="33"/>
      <c r="V820" s="33"/>
      <c r="W820" s="33"/>
      <c r="X820" s="33"/>
      <c r="Y820" s="33"/>
      <c r="Z820" s="33"/>
      <c r="AA820" s="33"/>
      <c r="AB820" s="33"/>
      <c r="AC820" s="33"/>
      <c r="AD820" s="33"/>
      <c r="AE820" s="33"/>
      <c r="AR820" s="156" t="s">
        <v>284</v>
      </c>
      <c r="AT820" s="156" t="s">
        <v>129</v>
      </c>
      <c r="AU820" s="156" t="s">
        <v>87</v>
      </c>
      <c r="AY820" s="18" t="s">
        <v>126</v>
      </c>
      <c r="BE820" s="157">
        <f>IF(N820="základní",J820,0)</f>
        <v>0</v>
      </c>
      <c r="BF820" s="157">
        <f>IF(N820="snížená",J820,0)</f>
        <v>0</v>
      </c>
      <c r="BG820" s="157">
        <f>IF(N820="zákl. přenesená",J820,0)</f>
        <v>0</v>
      </c>
      <c r="BH820" s="157">
        <f>IF(N820="sníž. přenesená",J820,0)</f>
        <v>0</v>
      </c>
      <c r="BI820" s="157">
        <f>IF(N820="nulová",J820,0)</f>
        <v>0</v>
      </c>
      <c r="BJ820" s="18" t="s">
        <v>85</v>
      </c>
      <c r="BK820" s="157">
        <f>ROUND(I820*H820,2)</f>
        <v>0</v>
      </c>
      <c r="BL820" s="18" t="s">
        <v>284</v>
      </c>
      <c r="BM820" s="156" t="s">
        <v>1435</v>
      </c>
    </row>
    <row r="821" spans="1:65" s="13" customFormat="1">
      <c r="B821" s="167"/>
      <c r="D821" s="158" t="s">
        <v>208</v>
      </c>
      <c r="E821" s="168" t="s">
        <v>1</v>
      </c>
      <c r="F821" s="169" t="s">
        <v>467</v>
      </c>
      <c r="H821" s="170">
        <v>2</v>
      </c>
      <c r="I821" s="171"/>
      <c r="L821" s="167"/>
      <c r="M821" s="172"/>
      <c r="N821" s="173"/>
      <c r="O821" s="173"/>
      <c r="P821" s="173"/>
      <c r="Q821" s="173"/>
      <c r="R821" s="173"/>
      <c r="S821" s="173"/>
      <c r="T821" s="174"/>
      <c r="AT821" s="168" t="s">
        <v>208</v>
      </c>
      <c r="AU821" s="168" t="s">
        <v>87</v>
      </c>
      <c r="AV821" s="13" t="s">
        <v>87</v>
      </c>
      <c r="AW821" s="13" t="s">
        <v>32</v>
      </c>
      <c r="AX821" s="13" t="s">
        <v>85</v>
      </c>
      <c r="AY821" s="168" t="s">
        <v>126</v>
      </c>
    </row>
    <row r="822" spans="1:65" s="2" customFormat="1" ht="37.9" customHeight="1">
      <c r="A822" s="33"/>
      <c r="B822" s="144"/>
      <c r="C822" s="198" t="s">
        <v>1436</v>
      </c>
      <c r="D822" s="198" t="s">
        <v>405</v>
      </c>
      <c r="E822" s="199" t="s">
        <v>1437</v>
      </c>
      <c r="F822" s="200" t="s">
        <v>1438</v>
      </c>
      <c r="G822" s="201" t="s">
        <v>212</v>
      </c>
      <c r="H822" s="202">
        <v>2</v>
      </c>
      <c r="I822" s="203"/>
      <c r="J822" s="204">
        <f>ROUND(I822*H822,2)</f>
        <v>0</v>
      </c>
      <c r="K822" s="200" t="s">
        <v>1</v>
      </c>
      <c r="L822" s="205"/>
      <c r="M822" s="206" t="s">
        <v>1</v>
      </c>
      <c r="N822" s="207" t="s">
        <v>42</v>
      </c>
      <c r="O822" s="59"/>
      <c r="P822" s="154">
        <f>O822*H822</f>
        <v>0</v>
      </c>
      <c r="Q822" s="154">
        <v>1.7999999999999999E-2</v>
      </c>
      <c r="R822" s="154">
        <f>Q822*H822</f>
        <v>3.5999999999999997E-2</v>
      </c>
      <c r="S822" s="154">
        <v>0</v>
      </c>
      <c r="T822" s="155">
        <f>S822*H822</f>
        <v>0</v>
      </c>
      <c r="U822" s="33"/>
      <c r="V822" s="33"/>
      <c r="W822" s="33"/>
      <c r="X822" s="33"/>
      <c r="Y822" s="33"/>
      <c r="Z822" s="33"/>
      <c r="AA822" s="33"/>
      <c r="AB822" s="33"/>
      <c r="AC822" s="33"/>
      <c r="AD822" s="33"/>
      <c r="AE822" s="33"/>
      <c r="AR822" s="156" t="s">
        <v>390</v>
      </c>
      <c r="AT822" s="156" t="s">
        <v>405</v>
      </c>
      <c r="AU822" s="156" t="s">
        <v>87</v>
      </c>
      <c r="AY822" s="18" t="s">
        <v>126</v>
      </c>
      <c r="BE822" s="157">
        <f>IF(N822="základní",J822,0)</f>
        <v>0</v>
      </c>
      <c r="BF822" s="157">
        <f>IF(N822="snížená",J822,0)</f>
        <v>0</v>
      </c>
      <c r="BG822" s="157">
        <f>IF(N822="zákl. přenesená",J822,0)</f>
        <v>0</v>
      </c>
      <c r="BH822" s="157">
        <f>IF(N822="sníž. přenesená",J822,0)</f>
        <v>0</v>
      </c>
      <c r="BI822" s="157">
        <f>IF(N822="nulová",J822,0)</f>
        <v>0</v>
      </c>
      <c r="BJ822" s="18" t="s">
        <v>85</v>
      </c>
      <c r="BK822" s="157">
        <f>ROUND(I822*H822,2)</f>
        <v>0</v>
      </c>
      <c r="BL822" s="18" t="s">
        <v>284</v>
      </c>
      <c r="BM822" s="156" t="s">
        <v>1439</v>
      </c>
    </row>
    <row r="823" spans="1:65" s="13" customFormat="1">
      <c r="B823" s="167"/>
      <c r="D823" s="158" t="s">
        <v>208</v>
      </c>
      <c r="E823" s="168" t="s">
        <v>1</v>
      </c>
      <c r="F823" s="169" t="s">
        <v>1277</v>
      </c>
      <c r="H823" s="170">
        <v>1</v>
      </c>
      <c r="I823" s="171"/>
      <c r="L823" s="167"/>
      <c r="M823" s="172"/>
      <c r="N823" s="173"/>
      <c r="O823" s="173"/>
      <c r="P823" s="173"/>
      <c r="Q823" s="173"/>
      <c r="R823" s="173"/>
      <c r="S823" s="173"/>
      <c r="T823" s="174"/>
      <c r="AT823" s="168" t="s">
        <v>208</v>
      </c>
      <c r="AU823" s="168" t="s">
        <v>87</v>
      </c>
      <c r="AV823" s="13" t="s">
        <v>87</v>
      </c>
      <c r="AW823" s="13" t="s">
        <v>32</v>
      </c>
      <c r="AX823" s="13" t="s">
        <v>77</v>
      </c>
      <c r="AY823" s="168" t="s">
        <v>126</v>
      </c>
    </row>
    <row r="824" spans="1:65" s="13" customFormat="1">
      <c r="B824" s="167"/>
      <c r="D824" s="158" t="s">
        <v>208</v>
      </c>
      <c r="E824" s="168" t="s">
        <v>1</v>
      </c>
      <c r="F824" s="169" t="s">
        <v>1278</v>
      </c>
      <c r="H824" s="170">
        <v>1</v>
      </c>
      <c r="I824" s="171"/>
      <c r="L824" s="167"/>
      <c r="M824" s="172"/>
      <c r="N824" s="173"/>
      <c r="O824" s="173"/>
      <c r="P824" s="173"/>
      <c r="Q824" s="173"/>
      <c r="R824" s="173"/>
      <c r="S824" s="173"/>
      <c r="T824" s="174"/>
      <c r="AT824" s="168" t="s">
        <v>208</v>
      </c>
      <c r="AU824" s="168" t="s">
        <v>87</v>
      </c>
      <c r="AV824" s="13" t="s">
        <v>87</v>
      </c>
      <c r="AW824" s="13" t="s">
        <v>32</v>
      </c>
      <c r="AX824" s="13" t="s">
        <v>77</v>
      </c>
      <c r="AY824" s="168" t="s">
        <v>126</v>
      </c>
    </row>
    <row r="825" spans="1:65" s="15" customFormat="1">
      <c r="B825" s="182"/>
      <c r="D825" s="158" t="s">
        <v>208</v>
      </c>
      <c r="E825" s="183" t="s">
        <v>1</v>
      </c>
      <c r="F825" s="184" t="s">
        <v>221</v>
      </c>
      <c r="H825" s="185">
        <v>2</v>
      </c>
      <c r="I825" s="186"/>
      <c r="L825" s="182"/>
      <c r="M825" s="187"/>
      <c r="N825" s="188"/>
      <c r="O825" s="188"/>
      <c r="P825" s="188"/>
      <c r="Q825" s="188"/>
      <c r="R825" s="188"/>
      <c r="S825" s="188"/>
      <c r="T825" s="189"/>
      <c r="AT825" s="183" t="s">
        <v>208</v>
      </c>
      <c r="AU825" s="183" t="s">
        <v>87</v>
      </c>
      <c r="AV825" s="15" t="s">
        <v>146</v>
      </c>
      <c r="AW825" s="15" t="s">
        <v>32</v>
      </c>
      <c r="AX825" s="15" t="s">
        <v>85</v>
      </c>
      <c r="AY825" s="183" t="s">
        <v>126</v>
      </c>
    </row>
    <row r="826" spans="1:65" s="2" customFormat="1" ht="24.2" customHeight="1">
      <c r="A826" s="33"/>
      <c r="B826" s="144"/>
      <c r="C826" s="145" t="s">
        <v>1440</v>
      </c>
      <c r="D826" s="145" t="s">
        <v>129</v>
      </c>
      <c r="E826" s="146" t="s">
        <v>1441</v>
      </c>
      <c r="F826" s="147" t="s">
        <v>1442</v>
      </c>
      <c r="G826" s="148" t="s">
        <v>212</v>
      </c>
      <c r="H826" s="149">
        <v>2</v>
      </c>
      <c r="I826" s="150"/>
      <c r="J826" s="151">
        <f>ROUND(I826*H826,2)</f>
        <v>0</v>
      </c>
      <c r="K826" s="147" t="s">
        <v>133</v>
      </c>
      <c r="L826" s="34"/>
      <c r="M826" s="152" t="s">
        <v>1</v>
      </c>
      <c r="N826" s="153" t="s">
        <v>42</v>
      </c>
      <c r="O826" s="59"/>
      <c r="P826" s="154">
        <f>O826*H826</f>
        <v>0</v>
      </c>
      <c r="Q826" s="154">
        <v>0</v>
      </c>
      <c r="R826" s="154">
        <f>Q826*H826</f>
        <v>0</v>
      </c>
      <c r="S826" s="154">
        <v>0</v>
      </c>
      <c r="T826" s="155">
        <f>S826*H826</f>
        <v>0</v>
      </c>
      <c r="U826" s="33"/>
      <c r="V826" s="33"/>
      <c r="W826" s="33"/>
      <c r="X826" s="33"/>
      <c r="Y826" s="33"/>
      <c r="Z826" s="33"/>
      <c r="AA826" s="33"/>
      <c r="AB826" s="33"/>
      <c r="AC826" s="33"/>
      <c r="AD826" s="33"/>
      <c r="AE826" s="33"/>
      <c r="AR826" s="156" t="s">
        <v>284</v>
      </c>
      <c r="AT826" s="156" t="s">
        <v>129</v>
      </c>
      <c r="AU826" s="156" t="s">
        <v>87</v>
      </c>
      <c r="AY826" s="18" t="s">
        <v>126</v>
      </c>
      <c r="BE826" s="157">
        <f>IF(N826="základní",J826,0)</f>
        <v>0</v>
      </c>
      <c r="BF826" s="157">
        <f>IF(N826="snížená",J826,0)</f>
        <v>0</v>
      </c>
      <c r="BG826" s="157">
        <f>IF(N826="zákl. přenesená",J826,0)</f>
        <v>0</v>
      </c>
      <c r="BH826" s="157">
        <f>IF(N826="sníž. přenesená",J826,0)</f>
        <v>0</v>
      </c>
      <c r="BI826" s="157">
        <f>IF(N826="nulová",J826,0)</f>
        <v>0</v>
      </c>
      <c r="BJ826" s="18" t="s">
        <v>85</v>
      </c>
      <c r="BK826" s="157">
        <f>ROUND(I826*H826,2)</f>
        <v>0</v>
      </c>
      <c r="BL826" s="18" t="s">
        <v>284</v>
      </c>
      <c r="BM826" s="156" t="s">
        <v>1443</v>
      </c>
    </row>
    <row r="827" spans="1:65" s="13" customFormat="1">
      <c r="B827" s="167"/>
      <c r="D827" s="158" t="s">
        <v>208</v>
      </c>
      <c r="E827" s="168" t="s">
        <v>1</v>
      </c>
      <c r="F827" s="169" t="s">
        <v>477</v>
      </c>
      <c r="H827" s="170">
        <v>2</v>
      </c>
      <c r="I827" s="171"/>
      <c r="L827" s="167"/>
      <c r="M827" s="172"/>
      <c r="N827" s="173"/>
      <c r="O827" s="173"/>
      <c r="P827" s="173"/>
      <c r="Q827" s="173"/>
      <c r="R827" s="173"/>
      <c r="S827" s="173"/>
      <c r="T827" s="174"/>
      <c r="AT827" s="168" t="s">
        <v>208</v>
      </c>
      <c r="AU827" s="168" t="s">
        <v>87</v>
      </c>
      <c r="AV827" s="13" t="s">
        <v>87</v>
      </c>
      <c r="AW827" s="13" t="s">
        <v>32</v>
      </c>
      <c r="AX827" s="13" t="s">
        <v>85</v>
      </c>
      <c r="AY827" s="168" t="s">
        <v>126</v>
      </c>
    </row>
    <row r="828" spans="1:65" s="2" customFormat="1" ht="49.15" customHeight="1">
      <c r="A828" s="33"/>
      <c r="B828" s="144"/>
      <c r="C828" s="198" t="s">
        <v>1444</v>
      </c>
      <c r="D828" s="198" t="s">
        <v>405</v>
      </c>
      <c r="E828" s="199" t="s">
        <v>1445</v>
      </c>
      <c r="F828" s="200" t="s">
        <v>1446</v>
      </c>
      <c r="G828" s="201" t="s">
        <v>212</v>
      </c>
      <c r="H828" s="202">
        <v>2</v>
      </c>
      <c r="I828" s="203"/>
      <c r="J828" s="204">
        <f>ROUND(I828*H828,2)</f>
        <v>0</v>
      </c>
      <c r="K828" s="200" t="s">
        <v>1</v>
      </c>
      <c r="L828" s="205"/>
      <c r="M828" s="206" t="s">
        <v>1</v>
      </c>
      <c r="N828" s="207" t="s">
        <v>42</v>
      </c>
      <c r="O828" s="59"/>
      <c r="P828" s="154">
        <f>O828*H828</f>
        <v>0</v>
      </c>
      <c r="Q828" s="154">
        <v>3.5999999999999997E-2</v>
      </c>
      <c r="R828" s="154">
        <f>Q828*H828</f>
        <v>7.1999999999999995E-2</v>
      </c>
      <c r="S828" s="154">
        <v>0</v>
      </c>
      <c r="T828" s="155">
        <f>S828*H828</f>
        <v>0</v>
      </c>
      <c r="U828" s="33"/>
      <c r="V828" s="33"/>
      <c r="W828" s="33"/>
      <c r="X828" s="33"/>
      <c r="Y828" s="33"/>
      <c r="Z828" s="33"/>
      <c r="AA828" s="33"/>
      <c r="AB828" s="33"/>
      <c r="AC828" s="33"/>
      <c r="AD828" s="33"/>
      <c r="AE828" s="33"/>
      <c r="AR828" s="156" t="s">
        <v>390</v>
      </c>
      <c r="AT828" s="156" t="s">
        <v>405</v>
      </c>
      <c r="AU828" s="156" t="s">
        <v>87</v>
      </c>
      <c r="AY828" s="18" t="s">
        <v>126</v>
      </c>
      <c r="BE828" s="157">
        <f>IF(N828="základní",J828,0)</f>
        <v>0</v>
      </c>
      <c r="BF828" s="157">
        <f>IF(N828="snížená",J828,0)</f>
        <v>0</v>
      </c>
      <c r="BG828" s="157">
        <f>IF(N828="zákl. přenesená",J828,0)</f>
        <v>0</v>
      </c>
      <c r="BH828" s="157">
        <f>IF(N828="sníž. přenesená",J828,0)</f>
        <v>0</v>
      </c>
      <c r="BI828" s="157">
        <f>IF(N828="nulová",J828,0)</f>
        <v>0</v>
      </c>
      <c r="BJ828" s="18" t="s">
        <v>85</v>
      </c>
      <c r="BK828" s="157">
        <f>ROUND(I828*H828,2)</f>
        <v>0</v>
      </c>
      <c r="BL828" s="18" t="s">
        <v>284</v>
      </c>
      <c r="BM828" s="156" t="s">
        <v>1447</v>
      </c>
    </row>
    <row r="829" spans="1:65" s="2" customFormat="1" ht="24.2" customHeight="1">
      <c r="A829" s="33"/>
      <c r="B829" s="144"/>
      <c r="C829" s="145" t="s">
        <v>1448</v>
      </c>
      <c r="D829" s="145" t="s">
        <v>129</v>
      </c>
      <c r="E829" s="146" t="s">
        <v>1449</v>
      </c>
      <c r="F829" s="147" t="s">
        <v>1450</v>
      </c>
      <c r="G829" s="148" t="s">
        <v>212</v>
      </c>
      <c r="H829" s="149">
        <v>4</v>
      </c>
      <c r="I829" s="150"/>
      <c r="J829" s="151">
        <f>ROUND(I829*H829,2)</f>
        <v>0</v>
      </c>
      <c r="K829" s="147" t="s">
        <v>133</v>
      </c>
      <c r="L829" s="34"/>
      <c r="M829" s="152" t="s">
        <v>1</v>
      </c>
      <c r="N829" s="153" t="s">
        <v>42</v>
      </c>
      <c r="O829" s="59"/>
      <c r="P829" s="154">
        <f>O829*H829</f>
        <v>0</v>
      </c>
      <c r="Q829" s="154">
        <v>0</v>
      </c>
      <c r="R829" s="154">
        <f>Q829*H829</f>
        <v>0</v>
      </c>
      <c r="S829" s="154">
        <v>0</v>
      </c>
      <c r="T829" s="155">
        <f>S829*H829</f>
        <v>0</v>
      </c>
      <c r="U829" s="33"/>
      <c r="V829" s="33"/>
      <c r="W829" s="33"/>
      <c r="X829" s="33"/>
      <c r="Y829" s="33"/>
      <c r="Z829" s="33"/>
      <c r="AA829" s="33"/>
      <c r="AB829" s="33"/>
      <c r="AC829" s="33"/>
      <c r="AD829" s="33"/>
      <c r="AE829" s="33"/>
      <c r="AR829" s="156" t="s">
        <v>284</v>
      </c>
      <c r="AT829" s="156" t="s">
        <v>129</v>
      </c>
      <c r="AU829" s="156" t="s">
        <v>87</v>
      </c>
      <c r="AY829" s="18" t="s">
        <v>126</v>
      </c>
      <c r="BE829" s="157">
        <f>IF(N829="základní",J829,0)</f>
        <v>0</v>
      </c>
      <c r="BF829" s="157">
        <f>IF(N829="snížená",J829,0)</f>
        <v>0</v>
      </c>
      <c r="BG829" s="157">
        <f>IF(N829="zákl. přenesená",J829,0)</f>
        <v>0</v>
      </c>
      <c r="BH829" s="157">
        <f>IF(N829="sníž. přenesená",J829,0)</f>
        <v>0</v>
      </c>
      <c r="BI829" s="157">
        <f>IF(N829="nulová",J829,0)</f>
        <v>0</v>
      </c>
      <c r="BJ829" s="18" t="s">
        <v>85</v>
      </c>
      <c r="BK829" s="157">
        <f>ROUND(I829*H829,2)</f>
        <v>0</v>
      </c>
      <c r="BL829" s="18" t="s">
        <v>284</v>
      </c>
      <c r="BM829" s="156" t="s">
        <v>1451</v>
      </c>
    </row>
    <row r="830" spans="1:65" s="13" customFormat="1">
      <c r="B830" s="167"/>
      <c r="D830" s="158" t="s">
        <v>208</v>
      </c>
      <c r="E830" s="168" t="s">
        <v>1</v>
      </c>
      <c r="F830" s="169" t="s">
        <v>476</v>
      </c>
      <c r="H830" s="170">
        <v>2</v>
      </c>
      <c r="I830" s="171"/>
      <c r="L830" s="167"/>
      <c r="M830" s="172"/>
      <c r="N830" s="173"/>
      <c r="O830" s="173"/>
      <c r="P830" s="173"/>
      <c r="Q830" s="173"/>
      <c r="R830" s="173"/>
      <c r="S830" s="173"/>
      <c r="T830" s="174"/>
      <c r="AT830" s="168" t="s">
        <v>208</v>
      </c>
      <c r="AU830" s="168" t="s">
        <v>87</v>
      </c>
      <c r="AV830" s="13" t="s">
        <v>87</v>
      </c>
      <c r="AW830" s="13" t="s">
        <v>32</v>
      </c>
      <c r="AX830" s="13" t="s">
        <v>77</v>
      </c>
      <c r="AY830" s="168" t="s">
        <v>126</v>
      </c>
    </row>
    <row r="831" spans="1:65" s="13" customFormat="1">
      <c r="B831" s="167"/>
      <c r="D831" s="158" t="s">
        <v>208</v>
      </c>
      <c r="E831" s="168" t="s">
        <v>1</v>
      </c>
      <c r="F831" s="169" t="s">
        <v>478</v>
      </c>
      <c r="H831" s="170">
        <v>2</v>
      </c>
      <c r="I831" s="171"/>
      <c r="L831" s="167"/>
      <c r="M831" s="172"/>
      <c r="N831" s="173"/>
      <c r="O831" s="173"/>
      <c r="P831" s="173"/>
      <c r="Q831" s="173"/>
      <c r="R831" s="173"/>
      <c r="S831" s="173"/>
      <c r="T831" s="174"/>
      <c r="AT831" s="168" t="s">
        <v>208</v>
      </c>
      <c r="AU831" s="168" t="s">
        <v>87</v>
      </c>
      <c r="AV831" s="13" t="s">
        <v>87</v>
      </c>
      <c r="AW831" s="13" t="s">
        <v>32</v>
      </c>
      <c r="AX831" s="13" t="s">
        <v>77</v>
      </c>
      <c r="AY831" s="168" t="s">
        <v>126</v>
      </c>
    </row>
    <row r="832" spans="1:65" s="15" customFormat="1">
      <c r="B832" s="182"/>
      <c r="D832" s="158" t="s">
        <v>208</v>
      </c>
      <c r="E832" s="183" t="s">
        <v>1</v>
      </c>
      <c r="F832" s="184" t="s">
        <v>221</v>
      </c>
      <c r="H832" s="185">
        <v>4</v>
      </c>
      <c r="I832" s="186"/>
      <c r="L832" s="182"/>
      <c r="M832" s="187"/>
      <c r="N832" s="188"/>
      <c r="O832" s="188"/>
      <c r="P832" s="188"/>
      <c r="Q832" s="188"/>
      <c r="R832" s="188"/>
      <c r="S832" s="188"/>
      <c r="T832" s="189"/>
      <c r="AT832" s="183" t="s">
        <v>208</v>
      </c>
      <c r="AU832" s="183" t="s">
        <v>87</v>
      </c>
      <c r="AV832" s="15" t="s">
        <v>146</v>
      </c>
      <c r="AW832" s="15" t="s">
        <v>32</v>
      </c>
      <c r="AX832" s="15" t="s">
        <v>85</v>
      </c>
      <c r="AY832" s="183" t="s">
        <v>126</v>
      </c>
    </row>
    <row r="833" spans="1:65" s="2" customFormat="1" ht="49.15" customHeight="1">
      <c r="A833" s="33"/>
      <c r="B833" s="144"/>
      <c r="C833" s="198" t="s">
        <v>1452</v>
      </c>
      <c r="D833" s="198" t="s">
        <v>405</v>
      </c>
      <c r="E833" s="199" t="s">
        <v>1453</v>
      </c>
      <c r="F833" s="200" t="s">
        <v>1454</v>
      </c>
      <c r="G833" s="201" t="s">
        <v>212</v>
      </c>
      <c r="H833" s="202">
        <v>2</v>
      </c>
      <c r="I833" s="203"/>
      <c r="J833" s="204">
        <f>ROUND(I833*H833,2)</f>
        <v>0</v>
      </c>
      <c r="K833" s="200" t="s">
        <v>1</v>
      </c>
      <c r="L833" s="205"/>
      <c r="M833" s="206" t="s">
        <v>1</v>
      </c>
      <c r="N833" s="207" t="s">
        <v>42</v>
      </c>
      <c r="O833" s="59"/>
      <c r="P833" s="154">
        <f>O833*H833</f>
        <v>0</v>
      </c>
      <c r="Q833" s="154">
        <v>3.5999999999999997E-2</v>
      </c>
      <c r="R833" s="154">
        <f>Q833*H833</f>
        <v>7.1999999999999995E-2</v>
      </c>
      <c r="S833" s="154">
        <v>0</v>
      </c>
      <c r="T833" s="155">
        <f>S833*H833</f>
        <v>0</v>
      </c>
      <c r="U833" s="33"/>
      <c r="V833" s="33"/>
      <c r="W833" s="33"/>
      <c r="X833" s="33"/>
      <c r="Y833" s="33"/>
      <c r="Z833" s="33"/>
      <c r="AA833" s="33"/>
      <c r="AB833" s="33"/>
      <c r="AC833" s="33"/>
      <c r="AD833" s="33"/>
      <c r="AE833" s="33"/>
      <c r="AR833" s="156" t="s">
        <v>390</v>
      </c>
      <c r="AT833" s="156" t="s">
        <v>405</v>
      </c>
      <c r="AU833" s="156" t="s">
        <v>87</v>
      </c>
      <c r="AY833" s="18" t="s">
        <v>126</v>
      </c>
      <c r="BE833" s="157">
        <f>IF(N833="základní",J833,0)</f>
        <v>0</v>
      </c>
      <c r="BF833" s="157">
        <f>IF(N833="snížená",J833,0)</f>
        <v>0</v>
      </c>
      <c r="BG833" s="157">
        <f>IF(N833="zákl. přenesená",J833,0)</f>
        <v>0</v>
      </c>
      <c r="BH833" s="157">
        <f>IF(N833="sníž. přenesená",J833,0)</f>
        <v>0</v>
      </c>
      <c r="BI833" s="157">
        <f>IF(N833="nulová",J833,0)</f>
        <v>0</v>
      </c>
      <c r="BJ833" s="18" t="s">
        <v>85</v>
      </c>
      <c r="BK833" s="157">
        <f>ROUND(I833*H833,2)</f>
        <v>0</v>
      </c>
      <c r="BL833" s="18" t="s">
        <v>284</v>
      </c>
      <c r="BM833" s="156" t="s">
        <v>1455</v>
      </c>
    </row>
    <row r="834" spans="1:65" s="2" customFormat="1" ht="33" customHeight="1">
      <c r="A834" s="33"/>
      <c r="B834" s="144"/>
      <c r="C834" s="198" t="s">
        <v>1456</v>
      </c>
      <c r="D834" s="198" t="s">
        <v>405</v>
      </c>
      <c r="E834" s="199" t="s">
        <v>1457</v>
      </c>
      <c r="F834" s="200" t="s">
        <v>1458</v>
      </c>
      <c r="G834" s="201" t="s">
        <v>212</v>
      </c>
      <c r="H834" s="202">
        <v>2</v>
      </c>
      <c r="I834" s="203"/>
      <c r="J834" s="204">
        <f>ROUND(I834*H834,2)</f>
        <v>0</v>
      </c>
      <c r="K834" s="200" t="s">
        <v>1</v>
      </c>
      <c r="L834" s="205"/>
      <c r="M834" s="206" t="s">
        <v>1</v>
      </c>
      <c r="N834" s="207" t="s">
        <v>42</v>
      </c>
      <c r="O834" s="59"/>
      <c r="P834" s="154">
        <f>O834*H834</f>
        <v>0</v>
      </c>
      <c r="Q834" s="154">
        <v>3.5999999999999997E-2</v>
      </c>
      <c r="R834" s="154">
        <f>Q834*H834</f>
        <v>7.1999999999999995E-2</v>
      </c>
      <c r="S834" s="154">
        <v>0</v>
      </c>
      <c r="T834" s="155">
        <f>S834*H834</f>
        <v>0</v>
      </c>
      <c r="U834" s="33"/>
      <c r="V834" s="33"/>
      <c r="W834" s="33"/>
      <c r="X834" s="33"/>
      <c r="Y834" s="33"/>
      <c r="Z834" s="33"/>
      <c r="AA834" s="33"/>
      <c r="AB834" s="33"/>
      <c r="AC834" s="33"/>
      <c r="AD834" s="33"/>
      <c r="AE834" s="33"/>
      <c r="AR834" s="156" t="s">
        <v>390</v>
      </c>
      <c r="AT834" s="156" t="s">
        <v>405</v>
      </c>
      <c r="AU834" s="156" t="s">
        <v>87</v>
      </c>
      <c r="AY834" s="18" t="s">
        <v>126</v>
      </c>
      <c r="BE834" s="157">
        <f>IF(N834="základní",J834,0)</f>
        <v>0</v>
      </c>
      <c r="BF834" s="157">
        <f>IF(N834="snížená",J834,0)</f>
        <v>0</v>
      </c>
      <c r="BG834" s="157">
        <f>IF(N834="zákl. přenesená",J834,0)</f>
        <v>0</v>
      </c>
      <c r="BH834" s="157">
        <f>IF(N834="sníž. přenesená",J834,0)</f>
        <v>0</v>
      </c>
      <c r="BI834" s="157">
        <f>IF(N834="nulová",J834,0)</f>
        <v>0</v>
      </c>
      <c r="BJ834" s="18" t="s">
        <v>85</v>
      </c>
      <c r="BK834" s="157">
        <f>ROUND(I834*H834,2)</f>
        <v>0</v>
      </c>
      <c r="BL834" s="18" t="s">
        <v>284</v>
      </c>
      <c r="BM834" s="156" t="s">
        <v>1459</v>
      </c>
    </row>
    <row r="835" spans="1:65" s="2" customFormat="1" ht="16.5" customHeight="1">
      <c r="A835" s="33"/>
      <c r="B835" s="144"/>
      <c r="C835" s="145" t="s">
        <v>1460</v>
      </c>
      <c r="D835" s="145" t="s">
        <v>129</v>
      </c>
      <c r="E835" s="146" t="s">
        <v>1461</v>
      </c>
      <c r="F835" s="147" t="s">
        <v>1462</v>
      </c>
      <c r="G835" s="148" t="s">
        <v>212</v>
      </c>
      <c r="H835" s="149">
        <v>19</v>
      </c>
      <c r="I835" s="150"/>
      <c r="J835" s="151">
        <f>ROUND(I835*H835,2)</f>
        <v>0</v>
      </c>
      <c r="K835" s="147" t="s">
        <v>133</v>
      </c>
      <c r="L835" s="34"/>
      <c r="M835" s="152" t="s">
        <v>1</v>
      </c>
      <c r="N835" s="153" t="s">
        <v>42</v>
      </c>
      <c r="O835" s="59"/>
      <c r="P835" s="154">
        <f>O835*H835</f>
        <v>0</v>
      </c>
      <c r="Q835" s="154">
        <v>0</v>
      </c>
      <c r="R835" s="154">
        <f>Q835*H835</f>
        <v>0</v>
      </c>
      <c r="S835" s="154">
        <v>0</v>
      </c>
      <c r="T835" s="155">
        <f>S835*H835</f>
        <v>0</v>
      </c>
      <c r="U835" s="33"/>
      <c r="V835" s="33"/>
      <c r="W835" s="33"/>
      <c r="X835" s="33"/>
      <c r="Y835" s="33"/>
      <c r="Z835" s="33"/>
      <c r="AA835" s="33"/>
      <c r="AB835" s="33"/>
      <c r="AC835" s="33"/>
      <c r="AD835" s="33"/>
      <c r="AE835" s="33"/>
      <c r="AR835" s="156" t="s">
        <v>284</v>
      </c>
      <c r="AT835" s="156" t="s">
        <v>129</v>
      </c>
      <c r="AU835" s="156" t="s">
        <v>87</v>
      </c>
      <c r="AY835" s="18" t="s">
        <v>126</v>
      </c>
      <c r="BE835" s="157">
        <f>IF(N835="základní",J835,0)</f>
        <v>0</v>
      </c>
      <c r="BF835" s="157">
        <f>IF(N835="snížená",J835,0)</f>
        <v>0</v>
      </c>
      <c r="BG835" s="157">
        <f>IF(N835="zákl. přenesená",J835,0)</f>
        <v>0</v>
      </c>
      <c r="BH835" s="157">
        <f>IF(N835="sníž. přenesená",J835,0)</f>
        <v>0</v>
      </c>
      <c r="BI835" s="157">
        <f>IF(N835="nulová",J835,0)</f>
        <v>0</v>
      </c>
      <c r="BJ835" s="18" t="s">
        <v>85</v>
      </c>
      <c r="BK835" s="157">
        <f>ROUND(I835*H835,2)</f>
        <v>0</v>
      </c>
      <c r="BL835" s="18" t="s">
        <v>284</v>
      </c>
      <c r="BM835" s="156" t="s">
        <v>1463</v>
      </c>
    </row>
    <row r="836" spans="1:65" s="2" customFormat="1" ht="21.75" customHeight="1">
      <c r="A836" s="33"/>
      <c r="B836" s="144"/>
      <c r="C836" s="145" t="s">
        <v>1464</v>
      </c>
      <c r="D836" s="145" t="s">
        <v>129</v>
      </c>
      <c r="E836" s="146" t="s">
        <v>1465</v>
      </c>
      <c r="F836" s="147" t="s">
        <v>1466</v>
      </c>
      <c r="G836" s="148" t="s">
        <v>212</v>
      </c>
      <c r="H836" s="149">
        <v>19</v>
      </c>
      <c r="I836" s="150"/>
      <c r="J836" s="151">
        <f>ROUND(I836*H836,2)</f>
        <v>0</v>
      </c>
      <c r="K836" s="147" t="s">
        <v>133</v>
      </c>
      <c r="L836" s="34"/>
      <c r="M836" s="152" t="s">
        <v>1</v>
      </c>
      <c r="N836" s="153" t="s">
        <v>42</v>
      </c>
      <c r="O836" s="59"/>
      <c r="P836" s="154">
        <f>O836*H836</f>
        <v>0</v>
      </c>
      <c r="Q836" s="154">
        <v>0</v>
      </c>
      <c r="R836" s="154">
        <f>Q836*H836</f>
        <v>0</v>
      </c>
      <c r="S836" s="154">
        <v>0</v>
      </c>
      <c r="T836" s="155">
        <f>S836*H836</f>
        <v>0</v>
      </c>
      <c r="U836" s="33"/>
      <c r="V836" s="33"/>
      <c r="W836" s="33"/>
      <c r="X836" s="33"/>
      <c r="Y836" s="33"/>
      <c r="Z836" s="33"/>
      <c r="AA836" s="33"/>
      <c r="AB836" s="33"/>
      <c r="AC836" s="33"/>
      <c r="AD836" s="33"/>
      <c r="AE836" s="33"/>
      <c r="AR836" s="156" t="s">
        <v>284</v>
      </c>
      <c r="AT836" s="156" t="s">
        <v>129</v>
      </c>
      <c r="AU836" s="156" t="s">
        <v>87</v>
      </c>
      <c r="AY836" s="18" t="s">
        <v>126</v>
      </c>
      <c r="BE836" s="157">
        <f>IF(N836="základní",J836,0)</f>
        <v>0</v>
      </c>
      <c r="BF836" s="157">
        <f>IF(N836="snížená",J836,0)</f>
        <v>0</v>
      </c>
      <c r="BG836" s="157">
        <f>IF(N836="zákl. přenesená",J836,0)</f>
        <v>0</v>
      </c>
      <c r="BH836" s="157">
        <f>IF(N836="sníž. přenesená",J836,0)</f>
        <v>0</v>
      </c>
      <c r="BI836" s="157">
        <f>IF(N836="nulová",J836,0)</f>
        <v>0</v>
      </c>
      <c r="BJ836" s="18" t="s">
        <v>85</v>
      </c>
      <c r="BK836" s="157">
        <f>ROUND(I836*H836,2)</f>
        <v>0</v>
      </c>
      <c r="BL836" s="18" t="s">
        <v>284</v>
      </c>
      <c r="BM836" s="156" t="s">
        <v>1467</v>
      </c>
    </row>
    <row r="837" spans="1:65" s="2" customFormat="1" ht="24.2" customHeight="1">
      <c r="A837" s="33"/>
      <c r="B837" s="144"/>
      <c r="C837" s="145" t="s">
        <v>1468</v>
      </c>
      <c r="D837" s="145" t="s">
        <v>129</v>
      </c>
      <c r="E837" s="146" t="s">
        <v>1469</v>
      </c>
      <c r="F837" s="147" t="s">
        <v>1470</v>
      </c>
      <c r="G837" s="148" t="s">
        <v>277</v>
      </c>
      <c r="H837" s="149">
        <v>8.6430000000000007</v>
      </c>
      <c r="I837" s="150"/>
      <c r="J837" s="151">
        <f>ROUND(I837*H837,2)</f>
        <v>0</v>
      </c>
      <c r="K837" s="147" t="s">
        <v>133</v>
      </c>
      <c r="L837" s="34"/>
      <c r="M837" s="152" t="s">
        <v>1</v>
      </c>
      <c r="N837" s="153" t="s">
        <v>42</v>
      </c>
      <c r="O837" s="59"/>
      <c r="P837" s="154">
        <f>O837*H837</f>
        <v>0</v>
      </c>
      <c r="Q837" s="154">
        <v>0</v>
      </c>
      <c r="R837" s="154">
        <f>Q837*H837</f>
        <v>0</v>
      </c>
      <c r="S837" s="154">
        <v>0</v>
      </c>
      <c r="T837" s="155">
        <f>S837*H837</f>
        <v>0</v>
      </c>
      <c r="U837" s="33"/>
      <c r="V837" s="33"/>
      <c r="W837" s="33"/>
      <c r="X837" s="33"/>
      <c r="Y837" s="33"/>
      <c r="Z837" s="33"/>
      <c r="AA837" s="33"/>
      <c r="AB837" s="33"/>
      <c r="AC837" s="33"/>
      <c r="AD837" s="33"/>
      <c r="AE837" s="33"/>
      <c r="AR837" s="156" t="s">
        <v>284</v>
      </c>
      <c r="AT837" s="156" t="s">
        <v>129</v>
      </c>
      <c r="AU837" s="156" t="s">
        <v>87</v>
      </c>
      <c r="AY837" s="18" t="s">
        <v>126</v>
      </c>
      <c r="BE837" s="157">
        <f>IF(N837="základní",J837,0)</f>
        <v>0</v>
      </c>
      <c r="BF837" s="157">
        <f>IF(N837="snížená",J837,0)</f>
        <v>0</v>
      </c>
      <c r="BG837" s="157">
        <f>IF(N837="zákl. přenesená",J837,0)</f>
        <v>0</v>
      </c>
      <c r="BH837" s="157">
        <f>IF(N837="sníž. přenesená",J837,0)</f>
        <v>0</v>
      </c>
      <c r="BI837" s="157">
        <f>IF(N837="nulová",J837,0)</f>
        <v>0</v>
      </c>
      <c r="BJ837" s="18" t="s">
        <v>85</v>
      </c>
      <c r="BK837" s="157">
        <f>ROUND(I837*H837,2)</f>
        <v>0</v>
      </c>
      <c r="BL837" s="18" t="s">
        <v>284</v>
      </c>
      <c r="BM837" s="156" t="s">
        <v>1471</v>
      </c>
    </row>
    <row r="838" spans="1:65" s="12" customFormat="1" ht="22.9" customHeight="1">
      <c r="B838" s="131"/>
      <c r="D838" s="132" t="s">
        <v>76</v>
      </c>
      <c r="E838" s="142" t="s">
        <v>1472</v>
      </c>
      <c r="F838" s="142" t="s">
        <v>1473</v>
      </c>
      <c r="I838" s="134"/>
      <c r="J838" s="143">
        <f>BK838</f>
        <v>0</v>
      </c>
      <c r="L838" s="131"/>
      <c r="M838" s="136"/>
      <c r="N838" s="137"/>
      <c r="O838" s="137"/>
      <c r="P838" s="138">
        <f>SUM(P839:P921)</f>
        <v>0</v>
      </c>
      <c r="Q838" s="137"/>
      <c r="R838" s="138">
        <f>SUM(R839:R921)</f>
        <v>9.8402426700000003</v>
      </c>
      <c r="S838" s="137"/>
      <c r="T838" s="139">
        <f>SUM(T839:T921)</f>
        <v>26.335000000000001</v>
      </c>
      <c r="AR838" s="132" t="s">
        <v>87</v>
      </c>
      <c r="AT838" s="140" t="s">
        <v>76</v>
      </c>
      <c r="AU838" s="140" t="s">
        <v>85</v>
      </c>
      <c r="AY838" s="132" t="s">
        <v>126</v>
      </c>
      <c r="BK838" s="141">
        <f>SUM(BK839:BK921)</f>
        <v>0</v>
      </c>
    </row>
    <row r="839" spans="1:65" s="2" customFormat="1" ht="16.5" customHeight="1">
      <c r="A839" s="33"/>
      <c r="B839" s="144"/>
      <c r="C839" s="145" t="s">
        <v>1474</v>
      </c>
      <c r="D839" s="145" t="s">
        <v>129</v>
      </c>
      <c r="E839" s="146" t="s">
        <v>1475</v>
      </c>
      <c r="F839" s="147" t="s">
        <v>1476</v>
      </c>
      <c r="G839" s="148" t="s">
        <v>234</v>
      </c>
      <c r="H839" s="149">
        <v>277</v>
      </c>
      <c r="I839" s="150"/>
      <c r="J839" s="151">
        <f>ROUND(I839*H839,2)</f>
        <v>0</v>
      </c>
      <c r="K839" s="147" t="s">
        <v>133</v>
      </c>
      <c r="L839" s="34"/>
      <c r="M839" s="152" t="s">
        <v>1</v>
      </c>
      <c r="N839" s="153" t="s">
        <v>42</v>
      </c>
      <c r="O839" s="59"/>
      <c r="P839" s="154">
        <f>O839*H839</f>
        <v>0</v>
      </c>
      <c r="Q839" s="154">
        <v>0</v>
      </c>
      <c r="R839" s="154">
        <f>Q839*H839</f>
        <v>0</v>
      </c>
      <c r="S839" s="154">
        <v>3.3000000000000002E-2</v>
      </c>
      <c r="T839" s="155">
        <f>S839*H839</f>
        <v>9.141</v>
      </c>
      <c r="U839" s="33"/>
      <c r="V839" s="33"/>
      <c r="W839" s="33"/>
      <c r="X839" s="33"/>
      <c r="Y839" s="33"/>
      <c r="Z839" s="33"/>
      <c r="AA839" s="33"/>
      <c r="AB839" s="33"/>
      <c r="AC839" s="33"/>
      <c r="AD839" s="33"/>
      <c r="AE839" s="33"/>
      <c r="AR839" s="156" t="s">
        <v>284</v>
      </c>
      <c r="AT839" s="156" t="s">
        <v>129</v>
      </c>
      <c r="AU839" s="156" t="s">
        <v>87</v>
      </c>
      <c r="AY839" s="18" t="s">
        <v>126</v>
      </c>
      <c r="BE839" s="157">
        <f>IF(N839="základní",J839,0)</f>
        <v>0</v>
      </c>
      <c r="BF839" s="157">
        <f>IF(N839="snížená",J839,0)</f>
        <v>0</v>
      </c>
      <c r="BG839" s="157">
        <f>IF(N839="zákl. přenesená",J839,0)</f>
        <v>0</v>
      </c>
      <c r="BH839" s="157">
        <f>IF(N839="sníž. přenesená",J839,0)</f>
        <v>0</v>
      </c>
      <c r="BI839" s="157">
        <f>IF(N839="nulová",J839,0)</f>
        <v>0</v>
      </c>
      <c r="BJ839" s="18" t="s">
        <v>85</v>
      </c>
      <c r="BK839" s="157">
        <f>ROUND(I839*H839,2)</f>
        <v>0</v>
      </c>
      <c r="BL839" s="18" t="s">
        <v>284</v>
      </c>
      <c r="BM839" s="156" t="s">
        <v>1477</v>
      </c>
    </row>
    <row r="840" spans="1:65" s="13" customFormat="1">
      <c r="B840" s="167"/>
      <c r="D840" s="158" t="s">
        <v>208</v>
      </c>
      <c r="E840" s="168" t="s">
        <v>1</v>
      </c>
      <c r="F840" s="169" t="s">
        <v>1478</v>
      </c>
      <c r="H840" s="170">
        <v>187</v>
      </c>
      <c r="I840" s="171"/>
      <c r="L840" s="167"/>
      <c r="M840" s="172"/>
      <c r="N840" s="173"/>
      <c r="O840" s="173"/>
      <c r="P840" s="173"/>
      <c r="Q840" s="173"/>
      <c r="R840" s="173"/>
      <c r="S840" s="173"/>
      <c r="T840" s="174"/>
      <c r="AT840" s="168" t="s">
        <v>208</v>
      </c>
      <c r="AU840" s="168" t="s">
        <v>87</v>
      </c>
      <c r="AV840" s="13" t="s">
        <v>87</v>
      </c>
      <c r="AW840" s="13" t="s">
        <v>32</v>
      </c>
      <c r="AX840" s="13" t="s">
        <v>77</v>
      </c>
      <c r="AY840" s="168" t="s">
        <v>126</v>
      </c>
    </row>
    <row r="841" spans="1:65" s="13" customFormat="1">
      <c r="B841" s="167"/>
      <c r="D841" s="158" t="s">
        <v>208</v>
      </c>
      <c r="E841" s="168" t="s">
        <v>1</v>
      </c>
      <c r="F841" s="169" t="s">
        <v>1479</v>
      </c>
      <c r="H841" s="170">
        <v>45</v>
      </c>
      <c r="I841" s="171"/>
      <c r="L841" s="167"/>
      <c r="M841" s="172"/>
      <c r="N841" s="173"/>
      <c r="O841" s="173"/>
      <c r="P841" s="173"/>
      <c r="Q841" s="173"/>
      <c r="R841" s="173"/>
      <c r="S841" s="173"/>
      <c r="T841" s="174"/>
      <c r="AT841" s="168" t="s">
        <v>208</v>
      </c>
      <c r="AU841" s="168" t="s">
        <v>87</v>
      </c>
      <c r="AV841" s="13" t="s">
        <v>87</v>
      </c>
      <c r="AW841" s="13" t="s">
        <v>32</v>
      </c>
      <c r="AX841" s="13" t="s">
        <v>77</v>
      </c>
      <c r="AY841" s="168" t="s">
        <v>126</v>
      </c>
    </row>
    <row r="842" spans="1:65" s="13" customFormat="1">
      <c r="B842" s="167"/>
      <c r="D842" s="158" t="s">
        <v>208</v>
      </c>
      <c r="E842" s="168" t="s">
        <v>1</v>
      </c>
      <c r="F842" s="169" t="s">
        <v>1480</v>
      </c>
      <c r="H842" s="170">
        <v>45</v>
      </c>
      <c r="I842" s="171"/>
      <c r="L842" s="167"/>
      <c r="M842" s="172"/>
      <c r="N842" s="173"/>
      <c r="O842" s="173"/>
      <c r="P842" s="173"/>
      <c r="Q842" s="173"/>
      <c r="R842" s="173"/>
      <c r="S842" s="173"/>
      <c r="T842" s="174"/>
      <c r="AT842" s="168" t="s">
        <v>208</v>
      </c>
      <c r="AU842" s="168" t="s">
        <v>87</v>
      </c>
      <c r="AV842" s="13" t="s">
        <v>87</v>
      </c>
      <c r="AW842" s="13" t="s">
        <v>32</v>
      </c>
      <c r="AX842" s="13" t="s">
        <v>77</v>
      </c>
      <c r="AY842" s="168" t="s">
        <v>126</v>
      </c>
    </row>
    <row r="843" spans="1:65" s="15" customFormat="1">
      <c r="B843" s="182"/>
      <c r="D843" s="158" t="s">
        <v>208</v>
      </c>
      <c r="E843" s="183" t="s">
        <v>1</v>
      </c>
      <c r="F843" s="184" t="s">
        <v>221</v>
      </c>
      <c r="H843" s="185">
        <v>277</v>
      </c>
      <c r="I843" s="186"/>
      <c r="L843" s="182"/>
      <c r="M843" s="187"/>
      <c r="N843" s="188"/>
      <c r="O843" s="188"/>
      <c r="P843" s="188"/>
      <c r="Q843" s="188"/>
      <c r="R843" s="188"/>
      <c r="S843" s="188"/>
      <c r="T843" s="189"/>
      <c r="AT843" s="183" t="s">
        <v>208</v>
      </c>
      <c r="AU843" s="183" t="s">
        <v>87</v>
      </c>
      <c r="AV843" s="15" t="s">
        <v>146</v>
      </c>
      <c r="AW843" s="15" t="s">
        <v>32</v>
      </c>
      <c r="AX843" s="15" t="s">
        <v>85</v>
      </c>
      <c r="AY843" s="183" t="s">
        <v>126</v>
      </c>
    </row>
    <row r="844" spans="1:65" s="2" customFormat="1" ht="33" customHeight="1">
      <c r="A844" s="33"/>
      <c r="B844" s="144"/>
      <c r="C844" s="145" t="s">
        <v>1481</v>
      </c>
      <c r="D844" s="145" t="s">
        <v>129</v>
      </c>
      <c r="E844" s="146" t="s">
        <v>1482</v>
      </c>
      <c r="F844" s="147" t="s">
        <v>1483</v>
      </c>
      <c r="G844" s="148" t="s">
        <v>234</v>
      </c>
      <c r="H844" s="149">
        <v>298</v>
      </c>
      <c r="I844" s="150"/>
      <c r="J844" s="151">
        <f>ROUND(I844*H844,2)</f>
        <v>0</v>
      </c>
      <c r="K844" s="147" t="s">
        <v>133</v>
      </c>
      <c r="L844" s="34"/>
      <c r="M844" s="152" t="s">
        <v>1</v>
      </c>
      <c r="N844" s="153" t="s">
        <v>42</v>
      </c>
      <c r="O844" s="59"/>
      <c r="P844" s="154">
        <f>O844*H844</f>
        <v>0</v>
      </c>
      <c r="Q844" s="154">
        <v>0</v>
      </c>
      <c r="R844" s="154">
        <f>Q844*H844</f>
        <v>0</v>
      </c>
      <c r="S844" s="154">
        <v>1.0999999999999999E-2</v>
      </c>
      <c r="T844" s="155">
        <f>S844*H844</f>
        <v>3.278</v>
      </c>
      <c r="U844" s="33"/>
      <c r="V844" s="33"/>
      <c r="W844" s="33"/>
      <c r="X844" s="33"/>
      <c r="Y844" s="33"/>
      <c r="Z844" s="33"/>
      <c r="AA844" s="33"/>
      <c r="AB844" s="33"/>
      <c r="AC844" s="33"/>
      <c r="AD844" s="33"/>
      <c r="AE844" s="33"/>
      <c r="AR844" s="156" t="s">
        <v>284</v>
      </c>
      <c r="AT844" s="156" t="s">
        <v>129</v>
      </c>
      <c r="AU844" s="156" t="s">
        <v>87</v>
      </c>
      <c r="AY844" s="18" t="s">
        <v>126</v>
      </c>
      <c r="BE844" s="157">
        <f>IF(N844="základní",J844,0)</f>
        <v>0</v>
      </c>
      <c r="BF844" s="157">
        <f>IF(N844="snížená",J844,0)</f>
        <v>0</v>
      </c>
      <c r="BG844" s="157">
        <f>IF(N844="zákl. přenesená",J844,0)</f>
        <v>0</v>
      </c>
      <c r="BH844" s="157">
        <f>IF(N844="sníž. přenesená",J844,0)</f>
        <v>0</v>
      </c>
      <c r="BI844" s="157">
        <f>IF(N844="nulová",J844,0)</f>
        <v>0</v>
      </c>
      <c r="BJ844" s="18" t="s">
        <v>85</v>
      </c>
      <c r="BK844" s="157">
        <f>ROUND(I844*H844,2)</f>
        <v>0</v>
      </c>
      <c r="BL844" s="18" t="s">
        <v>284</v>
      </c>
      <c r="BM844" s="156" t="s">
        <v>1484</v>
      </c>
    </row>
    <row r="845" spans="1:65" s="13" customFormat="1">
      <c r="B845" s="167"/>
      <c r="D845" s="158" t="s">
        <v>208</v>
      </c>
      <c r="E845" s="168" t="s">
        <v>1</v>
      </c>
      <c r="F845" s="169" t="s">
        <v>1485</v>
      </c>
      <c r="H845" s="170">
        <v>121</v>
      </c>
      <c r="I845" s="171"/>
      <c r="L845" s="167"/>
      <c r="M845" s="172"/>
      <c r="N845" s="173"/>
      <c r="O845" s="173"/>
      <c r="P845" s="173"/>
      <c r="Q845" s="173"/>
      <c r="R845" s="173"/>
      <c r="S845" s="173"/>
      <c r="T845" s="174"/>
      <c r="AT845" s="168" t="s">
        <v>208</v>
      </c>
      <c r="AU845" s="168" t="s">
        <v>87</v>
      </c>
      <c r="AV845" s="13" t="s">
        <v>87</v>
      </c>
      <c r="AW845" s="13" t="s">
        <v>32</v>
      </c>
      <c r="AX845" s="13" t="s">
        <v>77</v>
      </c>
      <c r="AY845" s="168" t="s">
        <v>126</v>
      </c>
    </row>
    <row r="846" spans="1:65" s="13" customFormat="1">
      <c r="B846" s="167"/>
      <c r="D846" s="158" t="s">
        <v>208</v>
      </c>
      <c r="E846" s="168" t="s">
        <v>1</v>
      </c>
      <c r="F846" s="169" t="s">
        <v>1486</v>
      </c>
      <c r="H846" s="170">
        <v>121</v>
      </c>
      <c r="I846" s="171"/>
      <c r="L846" s="167"/>
      <c r="M846" s="172"/>
      <c r="N846" s="173"/>
      <c r="O846" s="173"/>
      <c r="P846" s="173"/>
      <c r="Q846" s="173"/>
      <c r="R846" s="173"/>
      <c r="S846" s="173"/>
      <c r="T846" s="174"/>
      <c r="AT846" s="168" t="s">
        <v>208</v>
      </c>
      <c r="AU846" s="168" t="s">
        <v>87</v>
      </c>
      <c r="AV846" s="13" t="s">
        <v>87</v>
      </c>
      <c r="AW846" s="13" t="s">
        <v>32</v>
      </c>
      <c r="AX846" s="13" t="s">
        <v>77</v>
      </c>
      <c r="AY846" s="168" t="s">
        <v>126</v>
      </c>
    </row>
    <row r="847" spans="1:65" s="13" customFormat="1">
      <c r="B847" s="167"/>
      <c r="D847" s="158" t="s">
        <v>208</v>
      </c>
      <c r="E847" s="168" t="s">
        <v>1</v>
      </c>
      <c r="F847" s="169" t="s">
        <v>1487</v>
      </c>
      <c r="H847" s="170">
        <v>28</v>
      </c>
      <c r="I847" s="171"/>
      <c r="L847" s="167"/>
      <c r="M847" s="172"/>
      <c r="N847" s="173"/>
      <c r="O847" s="173"/>
      <c r="P847" s="173"/>
      <c r="Q847" s="173"/>
      <c r="R847" s="173"/>
      <c r="S847" s="173"/>
      <c r="T847" s="174"/>
      <c r="AT847" s="168" t="s">
        <v>208</v>
      </c>
      <c r="AU847" s="168" t="s">
        <v>87</v>
      </c>
      <c r="AV847" s="13" t="s">
        <v>87</v>
      </c>
      <c r="AW847" s="13" t="s">
        <v>32</v>
      </c>
      <c r="AX847" s="13" t="s">
        <v>77</v>
      </c>
      <c r="AY847" s="168" t="s">
        <v>126</v>
      </c>
    </row>
    <row r="848" spans="1:65" s="13" customFormat="1">
      <c r="B848" s="167"/>
      <c r="D848" s="158" t="s">
        <v>208</v>
      </c>
      <c r="E848" s="168" t="s">
        <v>1</v>
      </c>
      <c r="F848" s="169" t="s">
        <v>1488</v>
      </c>
      <c r="H848" s="170">
        <v>28</v>
      </c>
      <c r="I848" s="171"/>
      <c r="L848" s="167"/>
      <c r="M848" s="172"/>
      <c r="N848" s="173"/>
      <c r="O848" s="173"/>
      <c r="P848" s="173"/>
      <c r="Q848" s="173"/>
      <c r="R848" s="173"/>
      <c r="S848" s="173"/>
      <c r="T848" s="174"/>
      <c r="AT848" s="168" t="s">
        <v>208</v>
      </c>
      <c r="AU848" s="168" t="s">
        <v>87</v>
      </c>
      <c r="AV848" s="13" t="s">
        <v>87</v>
      </c>
      <c r="AW848" s="13" t="s">
        <v>32</v>
      </c>
      <c r="AX848" s="13" t="s">
        <v>77</v>
      </c>
      <c r="AY848" s="168" t="s">
        <v>126</v>
      </c>
    </row>
    <row r="849" spans="1:65" s="15" customFormat="1">
      <c r="B849" s="182"/>
      <c r="D849" s="158" t="s">
        <v>208</v>
      </c>
      <c r="E849" s="183" t="s">
        <v>1</v>
      </c>
      <c r="F849" s="184" t="s">
        <v>221</v>
      </c>
      <c r="H849" s="185">
        <v>298</v>
      </c>
      <c r="I849" s="186"/>
      <c r="L849" s="182"/>
      <c r="M849" s="187"/>
      <c r="N849" s="188"/>
      <c r="O849" s="188"/>
      <c r="P849" s="188"/>
      <c r="Q849" s="188"/>
      <c r="R849" s="188"/>
      <c r="S849" s="188"/>
      <c r="T849" s="189"/>
      <c r="AT849" s="183" t="s">
        <v>208</v>
      </c>
      <c r="AU849" s="183" t="s">
        <v>87</v>
      </c>
      <c r="AV849" s="15" t="s">
        <v>146</v>
      </c>
      <c r="AW849" s="15" t="s">
        <v>32</v>
      </c>
      <c r="AX849" s="15" t="s">
        <v>85</v>
      </c>
      <c r="AY849" s="183" t="s">
        <v>126</v>
      </c>
    </row>
    <row r="850" spans="1:65" s="2" customFormat="1" ht="21.75" customHeight="1">
      <c r="A850" s="33"/>
      <c r="B850" s="144"/>
      <c r="C850" s="145" t="s">
        <v>1489</v>
      </c>
      <c r="D850" s="145" t="s">
        <v>129</v>
      </c>
      <c r="E850" s="146" t="s">
        <v>1490</v>
      </c>
      <c r="F850" s="147" t="s">
        <v>1491</v>
      </c>
      <c r="G850" s="148" t="s">
        <v>212</v>
      </c>
      <c r="H850" s="149">
        <v>14</v>
      </c>
      <c r="I850" s="150"/>
      <c r="J850" s="151">
        <f>ROUND(I850*H850,2)</f>
        <v>0</v>
      </c>
      <c r="K850" s="147" t="s">
        <v>133</v>
      </c>
      <c r="L850" s="34"/>
      <c r="M850" s="152" t="s">
        <v>1</v>
      </c>
      <c r="N850" s="153" t="s">
        <v>42</v>
      </c>
      <c r="O850" s="59"/>
      <c r="P850" s="154">
        <f>O850*H850</f>
        <v>0</v>
      </c>
      <c r="Q850" s="154">
        <v>0</v>
      </c>
      <c r="R850" s="154">
        <f>Q850*H850</f>
        <v>0</v>
      </c>
      <c r="S850" s="154">
        <v>0.27</v>
      </c>
      <c r="T850" s="155">
        <f>S850*H850</f>
        <v>3.7800000000000002</v>
      </c>
      <c r="U850" s="33"/>
      <c r="V850" s="33"/>
      <c r="W850" s="33"/>
      <c r="X850" s="33"/>
      <c r="Y850" s="33"/>
      <c r="Z850" s="33"/>
      <c r="AA850" s="33"/>
      <c r="AB850" s="33"/>
      <c r="AC850" s="33"/>
      <c r="AD850" s="33"/>
      <c r="AE850" s="33"/>
      <c r="AR850" s="156" t="s">
        <v>284</v>
      </c>
      <c r="AT850" s="156" t="s">
        <v>129</v>
      </c>
      <c r="AU850" s="156" t="s">
        <v>87</v>
      </c>
      <c r="AY850" s="18" t="s">
        <v>126</v>
      </c>
      <c r="BE850" s="157">
        <f>IF(N850="základní",J850,0)</f>
        <v>0</v>
      </c>
      <c r="BF850" s="157">
        <f>IF(N850="snížená",J850,0)</f>
        <v>0</v>
      </c>
      <c r="BG850" s="157">
        <f>IF(N850="zákl. přenesená",J850,0)</f>
        <v>0</v>
      </c>
      <c r="BH850" s="157">
        <f>IF(N850="sníž. přenesená",J850,0)</f>
        <v>0</v>
      </c>
      <c r="BI850" s="157">
        <f>IF(N850="nulová",J850,0)</f>
        <v>0</v>
      </c>
      <c r="BJ850" s="18" t="s">
        <v>85</v>
      </c>
      <c r="BK850" s="157">
        <f>ROUND(I850*H850,2)</f>
        <v>0</v>
      </c>
      <c r="BL850" s="18" t="s">
        <v>284</v>
      </c>
      <c r="BM850" s="156" t="s">
        <v>1492</v>
      </c>
    </row>
    <row r="851" spans="1:65" s="13" customFormat="1">
      <c r="B851" s="167"/>
      <c r="D851" s="158" t="s">
        <v>208</v>
      </c>
      <c r="E851" s="168" t="s">
        <v>1</v>
      </c>
      <c r="F851" s="169" t="s">
        <v>1493</v>
      </c>
      <c r="H851" s="170">
        <v>13</v>
      </c>
      <c r="I851" s="171"/>
      <c r="L851" s="167"/>
      <c r="M851" s="172"/>
      <c r="N851" s="173"/>
      <c r="O851" s="173"/>
      <c r="P851" s="173"/>
      <c r="Q851" s="173"/>
      <c r="R851" s="173"/>
      <c r="S851" s="173"/>
      <c r="T851" s="174"/>
      <c r="AT851" s="168" t="s">
        <v>208</v>
      </c>
      <c r="AU851" s="168" t="s">
        <v>87</v>
      </c>
      <c r="AV851" s="13" t="s">
        <v>87</v>
      </c>
      <c r="AW851" s="13" t="s">
        <v>32</v>
      </c>
      <c r="AX851" s="13" t="s">
        <v>77</v>
      </c>
      <c r="AY851" s="168" t="s">
        <v>126</v>
      </c>
    </row>
    <row r="852" spans="1:65" s="13" customFormat="1">
      <c r="B852" s="167"/>
      <c r="D852" s="158" t="s">
        <v>208</v>
      </c>
      <c r="E852" s="168" t="s">
        <v>1</v>
      </c>
      <c r="F852" s="169" t="s">
        <v>1494</v>
      </c>
      <c r="H852" s="170">
        <v>1</v>
      </c>
      <c r="I852" s="171"/>
      <c r="L852" s="167"/>
      <c r="M852" s="172"/>
      <c r="N852" s="173"/>
      <c r="O852" s="173"/>
      <c r="P852" s="173"/>
      <c r="Q852" s="173"/>
      <c r="R852" s="173"/>
      <c r="S852" s="173"/>
      <c r="T852" s="174"/>
      <c r="AT852" s="168" t="s">
        <v>208</v>
      </c>
      <c r="AU852" s="168" t="s">
        <v>87</v>
      </c>
      <c r="AV852" s="13" t="s">
        <v>87</v>
      </c>
      <c r="AW852" s="13" t="s">
        <v>32</v>
      </c>
      <c r="AX852" s="13" t="s">
        <v>77</v>
      </c>
      <c r="AY852" s="168" t="s">
        <v>126</v>
      </c>
    </row>
    <row r="853" spans="1:65" s="15" customFormat="1">
      <c r="B853" s="182"/>
      <c r="D853" s="158" t="s">
        <v>208</v>
      </c>
      <c r="E853" s="183" t="s">
        <v>1</v>
      </c>
      <c r="F853" s="184" t="s">
        <v>221</v>
      </c>
      <c r="H853" s="185">
        <v>14</v>
      </c>
      <c r="I853" s="186"/>
      <c r="L853" s="182"/>
      <c r="M853" s="187"/>
      <c r="N853" s="188"/>
      <c r="O853" s="188"/>
      <c r="P853" s="188"/>
      <c r="Q853" s="188"/>
      <c r="R853" s="188"/>
      <c r="S853" s="188"/>
      <c r="T853" s="189"/>
      <c r="AT853" s="183" t="s">
        <v>208</v>
      </c>
      <c r="AU853" s="183" t="s">
        <v>87</v>
      </c>
      <c r="AV853" s="15" t="s">
        <v>146</v>
      </c>
      <c r="AW853" s="15" t="s">
        <v>32</v>
      </c>
      <c r="AX853" s="15" t="s">
        <v>85</v>
      </c>
      <c r="AY853" s="183" t="s">
        <v>126</v>
      </c>
    </row>
    <row r="854" spans="1:65" s="2" customFormat="1" ht="16.5" customHeight="1">
      <c r="A854" s="33"/>
      <c r="B854" s="144"/>
      <c r="C854" s="145" t="s">
        <v>1495</v>
      </c>
      <c r="D854" s="145" t="s">
        <v>129</v>
      </c>
      <c r="E854" s="146" t="s">
        <v>1496</v>
      </c>
      <c r="F854" s="147" t="s">
        <v>1497</v>
      </c>
      <c r="G854" s="148" t="s">
        <v>234</v>
      </c>
      <c r="H854" s="149">
        <v>21.66</v>
      </c>
      <c r="I854" s="150"/>
      <c r="J854" s="151">
        <f>ROUND(I854*H854,2)</f>
        <v>0</v>
      </c>
      <c r="K854" s="147" t="s">
        <v>133</v>
      </c>
      <c r="L854" s="34"/>
      <c r="M854" s="152" t="s">
        <v>1</v>
      </c>
      <c r="N854" s="153" t="s">
        <v>42</v>
      </c>
      <c r="O854" s="59"/>
      <c r="P854" s="154">
        <f>O854*H854</f>
        <v>0</v>
      </c>
      <c r="Q854" s="154">
        <v>1E-4</v>
      </c>
      <c r="R854" s="154">
        <f>Q854*H854</f>
        <v>2.166E-3</v>
      </c>
      <c r="S854" s="154">
        <v>0</v>
      </c>
      <c r="T854" s="155">
        <f>S854*H854</f>
        <v>0</v>
      </c>
      <c r="U854" s="33"/>
      <c r="V854" s="33"/>
      <c r="W854" s="33"/>
      <c r="X854" s="33"/>
      <c r="Y854" s="33"/>
      <c r="Z854" s="33"/>
      <c r="AA854" s="33"/>
      <c r="AB854" s="33"/>
      <c r="AC854" s="33"/>
      <c r="AD854" s="33"/>
      <c r="AE854" s="33"/>
      <c r="AR854" s="156" t="s">
        <v>284</v>
      </c>
      <c r="AT854" s="156" t="s">
        <v>129</v>
      </c>
      <c r="AU854" s="156" t="s">
        <v>87</v>
      </c>
      <c r="AY854" s="18" t="s">
        <v>126</v>
      </c>
      <c r="BE854" s="157">
        <f>IF(N854="základní",J854,0)</f>
        <v>0</v>
      </c>
      <c r="BF854" s="157">
        <f>IF(N854="snížená",J854,0)</f>
        <v>0</v>
      </c>
      <c r="BG854" s="157">
        <f>IF(N854="zákl. přenesená",J854,0)</f>
        <v>0</v>
      </c>
      <c r="BH854" s="157">
        <f>IF(N854="sníž. přenesená",J854,0)</f>
        <v>0</v>
      </c>
      <c r="BI854" s="157">
        <f>IF(N854="nulová",J854,0)</f>
        <v>0</v>
      </c>
      <c r="BJ854" s="18" t="s">
        <v>85</v>
      </c>
      <c r="BK854" s="157">
        <f>ROUND(I854*H854,2)</f>
        <v>0</v>
      </c>
      <c r="BL854" s="18" t="s">
        <v>284</v>
      </c>
      <c r="BM854" s="156" t="s">
        <v>1498</v>
      </c>
    </row>
    <row r="855" spans="1:65" s="13" customFormat="1">
      <c r="B855" s="167"/>
      <c r="D855" s="158" t="s">
        <v>208</v>
      </c>
      <c r="E855" s="168" t="s">
        <v>1</v>
      </c>
      <c r="F855" s="169" t="s">
        <v>1499</v>
      </c>
      <c r="H855" s="170">
        <v>21.66</v>
      </c>
      <c r="I855" s="171"/>
      <c r="L855" s="167"/>
      <c r="M855" s="172"/>
      <c r="N855" s="173"/>
      <c r="O855" s="173"/>
      <c r="P855" s="173"/>
      <c r="Q855" s="173"/>
      <c r="R855" s="173"/>
      <c r="S855" s="173"/>
      <c r="T855" s="174"/>
      <c r="AT855" s="168" t="s">
        <v>208</v>
      </c>
      <c r="AU855" s="168" t="s">
        <v>87</v>
      </c>
      <c r="AV855" s="13" t="s">
        <v>87</v>
      </c>
      <c r="AW855" s="13" t="s">
        <v>32</v>
      </c>
      <c r="AX855" s="13" t="s">
        <v>85</v>
      </c>
      <c r="AY855" s="168" t="s">
        <v>126</v>
      </c>
    </row>
    <row r="856" spans="1:65" s="2" customFormat="1" ht="24.2" customHeight="1">
      <c r="A856" s="33"/>
      <c r="B856" s="144"/>
      <c r="C856" s="145" t="s">
        <v>1500</v>
      </c>
      <c r="D856" s="145" t="s">
        <v>129</v>
      </c>
      <c r="E856" s="146" t="s">
        <v>1501</v>
      </c>
      <c r="F856" s="147" t="s">
        <v>1502</v>
      </c>
      <c r="G856" s="148" t="s">
        <v>212</v>
      </c>
      <c r="H856" s="149">
        <v>1</v>
      </c>
      <c r="I856" s="150"/>
      <c r="J856" s="151">
        <f>ROUND(I856*H856,2)</f>
        <v>0</v>
      </c>
      <c r="K856" s="147" t="s">
        <v>133</v>
      </c>
      <c r="L856" s="34"/>
      <c r="M856" s="152" t="s">
        <v>1</v>
      </c>
      <c r="N856" s="153" t="s">
        <v>42</v>
      </c>
      <c r="O856" s="59"/>
      <c r="P856" s="154">
        <f>O856*H856</f>
        <v>0</v>
      </c>
      <c r="Q856" s="154">
        <v>0</v>
      </c>
      <c r="R856" s="154">
        <f>Q856*H856</f>
        <v>0</v>
      </c>
      <c r="S856" s="154">
        <v>0</v>
      </c>
      <c r="T856" s="155">
        <f>S856*H856</f>
        <v>0</v>
      </c>
      <c r="U856" s="33"/>
      <c r="V856" s="33"/>
      <c r="W856" s="33"/>
      <c r="X856" s="33"/>
      <c r="Y856" s="33"/>
      <c r="Z856" s="33"/>
      <c r="AA856" s="33"/>
      <c r="AB856" s="33"/>
      <c r="AC856" s="33"/>
      <c r="AD856" s="33"/>
      <c r="AE856" s="33"/>
      <c r="AR856" s="156" t="s">
        <v>284</v>
      </c>
      <c r="AT856" s="156" t="s">
        <v>129</v>
      </c>
      <c r="AU856" s="156" t="s">
        <v>87</v>
      </c>
      <c r="AY856" s="18" t="s">
        <v>126</v>
      </c>
      <c r="BE856" s="157">
        <f>IF(N856="základní",J856,0)</f>
        <v>0</v>
      </c>
      <c r="BF856" s="157">
        <f>IF(N856="snížená",J856,0)</f>
        <v>0</v>
      </c>
      <c r="BG856" s="157">
        <f>IF(N856="zákl. přenesená",J856,0)</f>
        <v>0</v>
      </c>
      <c r="BH856" s="157">
        <f>IF(N856="sníž. přenesená",J856,0)</f>
        <v>0</v>
      </c>
      <c r="BI856" s="157">
        <f>IF(N856="nulová",J856,0)</f>
        <v>0</v>
      </c>
      <c r="BJ856" s="18" t="s">
        <v>85</v>
      </c>
      <c r="BK856" s="157">
        <f>ROUND(I856*H856,2)</f>
        <v>0</v>
      </c>
      <c r="BL856" s="18" t="s">
        <v>284</v>
      </c>
      <c r="BM856" s="156" t="s">
        <v>1503</v>
      </c>
    </row>
    <row r="857" spans="1:65" s="13" customFormat="1">
      <c r="B857" s="167"/>
      <c r="D857" s="158" t="s">
        <v>208</v>
      </c>
      <c r="E857" s="168" t="s">
        <v>1</v>
      </c>
      <c r="F857" s="169" t="s">
        <v>1504</v>
      </c>
      <c r="H857" s="170">
        <v>1</v>
      </c>
      <c r="I857" s="171"/>
      <c r="L857" s="167"/>
      <c r="M857" s="172"/>
      <c r="N857" s="173"/>
      <c r="O857" s="173"/>
      <c r="P857" s="173"/>
      <c r="Q857" s="173"/>
      <c r="R857" s="173"/>
      <c r="S857" s="173"/>
      <c r="T857" s="174"/>
      <c r="AT857" s="168" t="s">
        <v>208</v>
      </c>
      <c r="AU857" s="168" t="s">
        <v>87</v>
      </c>
      <c r="AV857" s="13" t="s">
        <v>87</v>
      </c>
      <c r="AW857" s="13" t="s">
        <v>32</v>
      </c>
      <c r="AX857" s="13" t="s">
        <v>85</v>
      </c>
      <c r="AY857" s="168" t="s">
        <v>126</v>
      </c>
    </row>
    <row r="858" spans="1:65" s="2" customFormat="1" ht="49.15" customHeight="1">
      <c r="A858" s="33"/>
      <c r="B858" s="144"/>
      <c r="C858" s="198" t="s">
        <v>1505</v>
      </c>
      <c r="D858" s="198" t="s">
        <v>405</v>
      </c>
      <c r="E858" s="199" t="s">
        <v>1506</v>
      </c>
      <c r="F858" s="200" t="s">
        <v>1507</v>
      </c>
      <c r="G858" s="201" t="s">
        <v>212</v>
      </c>
      <c r="H858" s="202">
        <v>1</v>
      </c>
      <c r="I858" s="203"/>
      <c r="J858" s="204">
        <f>ROUND(I858*H858,2)</f>
        <v>0</v>
      </c>
      <c r="K858" s="200" t="s">
        <v>1</v>
      </c>
      <c r="L858" s="205"/>
      <c r="M858" s="206" t="s">
        <v>1</v>
      </c>
      <c r="N858" s="207" t="s">
        <v>42</v>
      </c>
      <c r="O858" s="59"/>
      <c r="P858" s="154">
        <f>O858*H858</f>
        <v>0</v>
      </c>
      <c r="Q858" s="154">
        <v>0.4</v>
      </c>
      <c r="R858" s="154">
        <f>Q858*H858</f>
        <v>0.4</v>
      </c>
      <c r="S858" s="154">
        <v>0</v>
      </c>
      <c r="T858" s="155">
        <f>S858*H858</f>
        <v>0</v>
      </c>
      <c r="U858" s="33"/>
      <c r="V858" s="33"/>
      <c r="W858" s="33"/>
      <c r="X858" s="33"/>
      <c r="Y858" s="33"/>
      <c r="Z858" s="33"/>
      <c r="AA858" s="33"/>
      <c r="AB858" s="33"/>
      <c r="AC858" s="33"/>
      <c r="AD858" s="33"/>
      <c r="AE858" s="33"/>
      <c r="AR858" s="156" t="s">
        <v>390</v>
      </c>
      <c r="AT858" s="156" t="s">
        <v>405</v>
      </c>
      <c r="AU858" s="156" t="s">
        <v>87</v>
      </c>
      <c r="AY858" s="18" t="s">
        <v>126</v>
      </c>
      <c r="BE858" s="157">
        <f>IF(N858="základní",J858,0)</f>
        <v>0</v>
      </c>
      <c r="BF858" s="157">
        <f>IF(N858="snížená",J858,0)</f>
        <v>0</v>
      </c>
      <c r="BG858" s="157">
        <f>IF(N858="zákl. přenesená",J858,0)</f>
        <v>0</v>
      </c>
      <c r="BH858" s="157">
        <f>IF(N858="sníž. přenesená",J858,0)</f>
        <v>0</v>
      </c>
      <c r="BI858" s="157">
        <f>IF(N858="nulová",J858,0)</f>
        <v>0</v>
      </c>
      <c r="BJ858" s="18" t="s">
        <v>85</v>
      </c>
      <c r="BK858" s="157">
        <f>ROUND(I858*H858,2)</f>
        <v>0</v>
      </c>
      <c r="BL858" s="18" t="s">
        <v>284</v>
      </c>
      <c r="BM858" s="156" t="s">
        <v>1508</v>
      </c>
    </row>
    <row r="859" spans="1:65" s="2" customFormat="1" ht="19.5">
      <c r="A859" s="33"/>
      <c r="B859" s="34"/>
      <c r="C859" s="33"/>
      <c r="D859" s="158" t="s">
        <v>136</v>
      </c>
      <c r="E859" s="33"/>
      <c r="F859" s="159" t="s">
        <v>1509</v>
      </c>
      <c r="G859" s="33"/>
      <c r="H859" s="33"/>
      <c r="I859" s="160"/>
      <c r="J859" s="33"/>
      <c r="K859" s="33"/>
      <c r="L859" s="34"/>
      <c r="M859" s="161"/>
      <c r="N859" s="162"/>
      <c r="O859" s="59"/>
      <c r="P859" s="59"/>
      <c r="Q859" s="59"/>
      <c r="R859" s="59"/>
      <c r="S859" s="59"/>
      <c r="T859" s="60"/>
      <c r="U859" s="33"/>
      <c r="V859" s="33"/>
      <c r="W859" s="33"/>
      <c r="X859" s="33"/>
      <c r="Y859" s="33"/>
      <c r="Z859" s="33"/>
      <c r="AA859" s="33"/>
      <c r="AB859" s="33"/>
      <c r="AC859" s="33"/>
      <c r="AD859" s="33"/>
      <c r="AE859" s="33"/>
      <c r="AT859" s="18" t="s">
        <v>136</v>
      </c>
      <c r="AU859" s="18" t="s">
        <v>87</v>
      </c>
    </row>
    <row r="860" spans="1:65" s="2" customFormat="1" ht="24.2" customHeight="1">
      <c r="A860" s="33"/>
      <c r="B860" s="144"/>
      <c r="C860" s="145" t="s">
        <v>1510</v>
      </c>
      <c r="D860" s="145" t="s">
        <v>129</v>
      </c>
      <c r="E860" s="146" t="s">
        <v>1511</v>
      </c>
      <c r="F860" s="147" t="s">
        <v>1512</v>
      </c>
      <c r="G860" s="148" t="s">
        <v>287</v>
      </c>
      <c r="H860" s="149">
        <v>15.44</v>
      </c>
      <c r="I860" s="150"/>
      <c r="J860" s="151">
        <f>ROUND(I860*H860,2)</f>
        <v>0</v>
      </c>
      <c r="K860" s="147" t="s">
        <v>133</v>
      </c>
      <c r="L860" s="34"/>
      <c r="M860" s="152" t="s">
        <v>1</v>
      </c>
      <c r="N860" s="153" t="s">
        <v>42</v>
      </c>
      <c r="O860" s="59"/>
      <c r="P860" s="154">
        <f>O860*H860</f>
        <v>0</v>
      </c>
      <c r="Q860" s="154">
        <v>0</v>
      </c>
      <c r="R860" s="154">
        <f>Q860*H860</f>
        <v>0</v>
      </c>
      <c r="S860" s="154">
        <v>0</v>
      </c>
      <c r="T860" s="155">
        <f>S860*H860</f>
        <v>0</v>
      </c>
      <c r="U860" s="33"/>
      <c r="V860" s="33"/>
      <c r="W860" s="33"/>
      <c r="X860" s="33"/>
      <c r="Y860" s="33"/>
      <c r="Z860" s="33"/>
      <c r="AA860" s="33"/>
      <c r="AB860" s="33"/>
      <c r="AC860" s="33"/>
      <c r="AD860" s="33"/>
      <c r="AE860" s="33"/>
      <c r="AR860" s="156" t="s">
        <v>284</v>
      </c>
      <c r="AT860" s="156" t="s">
        <v>129</v>
      </c>
      <c r="AU860" s="156" t="s">
        <v>87</v>
      </c>
      <c r="AY860" s="18" t="s">
        <v>126</v>
      </c>
      <c r="BE860" s="157">
        <f>IF(N860="základní",J860,0)</f>
        <v>0</v>
      </c>
      <c r="BF860" s="157">
        <f>IF(N860="snížená",J860,0)</f>
        <v>0</v>
      </c>
      <c r="BG860" s="157">
        <f>IF(N860="zákl. přenesená",J860,0)</f>
        <v>0</v>
      </c>
      <c r="BH860" s="157">
        <f>IF(N860="sníž. přenesená",J860,0)</f>
        <v>0</v>
      </c>
      <c r="BI860" s="157">
        <f>IF(N860="nulová",J860,0)</f>
        <v>0</v>
      </c>
      <c r="BJ860" s="18" t="s">
        <v>85</v>
      </c>
      <c r="BK860" s="157">
        <f>ROUND(I860*H860,2)</f>
        <v>0</v>
      </c>
      <c r="BL860" s="18" t="s">
        <v>284</v>
      </c>
      <c r="BM860" s="156" t="s">
        <v>1513</v>
      </c>
    </row>
    <row r="861" spans="1:65" s="13" customFormat="1">
      <c r="B861" s="167"/>
      <c r="D861" s="158" t="s">
        <v>208</v>
      </c>
      <c r="E861" s="168" t="s">
        <v>1</v>
      </c>
      <c r="F861" s="169" t="s">
        <v>1514</v>
      </c>
      <c r="H861" s="170">
        <v>15.44</v>
      </c>
      <c r="I861" s="171"/>
      <c r="L861" s="167"/>
      <c r="M861" s="172"/>
      <c r="N861" s="173"/>
      <c r="O861" s="173"/>
      <c r="P861" s="173"/>
      <c r="Q861" s="173"/>
      <c r="R861" s="173"/>
      <c r="S861" s="173"/>
      <c r="T861" s="174"/>
      <c r="AT861" s="168" t="s">
        <v>208</v>
      </c>
      <c r="AU861" s="168" t="s">
        <v>87</v>
      </c>
      <c r="AV861" s="13" t="s">
        <v>87</v>
      </c>
      <c r="AW861" s="13" t="s">
        <v>32</v>
      </c>
      <c r="AX861" s="13" t="s">
        <v>85</v>
      </c>
      <c r="AY861" s="168" t="s">
        <v>126</v>
      </c>
    </row>
    <row r="862" spans="1:65" s="2" customFormat="1" ht="21.75" customHeight="1">
      <c r="A862" s="33"/>
      <c r="B862" s="144"/>
      <c r="C862" s="145" t="s">
        <v>1515</v>
      </c>
      <c r="D862" s="145" t="s">
        <v>129</v>
      </c>
      <c r="E862" s="146" t="s">
        <v>1516</v>
      </c>
      <c r="F862" s="147" t="s">
        <v>1517</v>
      </c>
      <c r="G862" s="148" t="s">
        <v>287</v>
      </c>
      <c r="H862" s="149">
        <v>9.44</v>
      </c>
      <c r="I862" s="150"/>
      <c r="J862" s="151">
        <f>ROUND(I862*H862,2)</f>
        <v>0</v>
      </c>
      <c r="K862" s="147" t="s">
        <v>133</v>
      </c>
      <c r="L862" s="34"/>
      <c r="M862" s="152" t="s">
        <v>1</v>
      </c>
      <c r="N862" s="153" t="s">
        <v>42</v>
      </c>
      <c r="O862" s="59"/>
      <c r="P862" s="154">
        <f>O862*H862</f>
        <v>0</v>
      </c>
      <c r="Q862" s="154">
        <v>0</v>
      </c>
      <c r="R862" s="154">
        <f>Q862*H862</f>
        <v>0</v>
      </c>
      <c r="S862" s="154">
        <v>0</v>
      </c>
      <c r="T862" s="155">
        <f>S862*H862</f>
        <v>0</v>
      </c>
      <c r="U862" s="33"/>
      <c r="V862" s="33"/>
      <c r="W862" s="33"/>
      <c r="X862" s="33"/>
      <c r="Y862" s="33"/>
      <c r="Z862" s="33"/>
      <c r="AA862" s="33"/>
      <c r="AB862" s="33"/>
      <c r="AC862" s="33"/>
      <c r="AD862" s="33"/>
      <c r="AE862" s="33"/>
      <c r="AR862" s="156" t="s">
        <v>284</v>
      </c>
      <c r="AT862" s="156" t="s">
        <v>129</v>
      </c>
      <c r="AU862" s="156" t="s">
        <v>87</v>
      </c>
      <c r="AY862" s="18" t="s">
        <v>126</v>
      </c>
      <c r="BE862" s="157">
        <f>IF(N862="základní",J862,0)</f>
        <v>0</v>
      </c>
      <c r="BF862" s="157">
        <f>IF(N862="snížená",J862,0)</f>
        <v>0</v>
      </c>
      <c r="BG862" s="157">
        <f>IF(N862="zákl. přenesená",J862,0)</f>
        <v>0</v>
      </c>
      <c r="BH862" s="157">
        <f>IF(N862="sníž. přenesená",J862,0)</f>
        <v>0</v>
      </c>
      <c r="BI862" s="157">
        <f>IF(N862="nulová",J862,0)</f>
        <v>0</v>
      </c>
      <c r="BJ862" s="18" t="s">
        <v>85</v>
      </c>
      <c r="BK862" s="157">
        <f>ROUND(I862*H862,2)</f>
        <v>0</v>
      </c>
      <c r="BL862" s="18" t="s">
        <v>284</v>
      </c>
      <c r="BM862" s="156" t="s">
        <v>1518</v>
      </c>
    </row>
    <row r="863" spans="1:65" s="13" customFormat="1">
      <c r="B863" s="167"/>
      <c r="D863" s="158" t="s">
        <v>208</v>
      </c>
      <c r="E863" s="168" t="s">
        <v>1</v>
      </c>
      <c r="F863" s="169" t="s">
        <v>1519</v>
      </c>
      <c r="H863" s="170">
        <v>9.44</v>
      </c>
      <c r="I863" s="171"/>
      <c r="L863" s="167"/>
      <c r="M863" s="172"/>
      <c r="N863" s="173"/>
      <c r="O863" s="173"/>
      <c r="P863" s="173"/>
      <c r="Q863" s="173"/>
      <c r="R863" s="173"/>
      <c r="S863" s="173"/>
      <c r="T863" s="174"/>
      <c r="AT863" s="168" t="s">
        <v>208</v>
      </c>
      <c r="AU863" s="168" t="s">
        <v>87</v>
      </c>
      <c r="AV863" s="13" t="s">
        <v>87</v>
      </c>
      <c r="AW863" s="13" t="s">
        <v>32</v>
      </c>
      <c r="AX863" s="13" t="s">
        <v>85</v>
      </c>
      <c r="AY863" s="168" t="s">
        <v>126</v>
      </c>
    </row>
    <row r="864" spans="1:65" s="2" customFormat="1" ht="44.25" customHeight="1">
      <c r="A864" s="33"/>
      <c r="B864" s="144"/>
      <c r="C864" s="198" t="s">
        <v>1520</v>
      </c>
      <c r="D864" s="198" t="s">
        <v>405</v>
      </c>
      <c r="E864" s="199" t="s">
        <v>1521</v>
      </c>
      <c r="F864" s="200" t="s">
        <v>1522</v>
      </c>
      <c r="G864" s="201" t="s">
        <v>212</v>
      </c>
      <c r="H864" s="202">
        <v>2</v>
      </c>
      <c r="I864" s="203"/>
      <c r="J864" s="204">
        <f>ROUND(I864*H864,2)</f>
        <v>0</v>
      </c>
      <c r="K864" s="200" t="s">
        <v>1</v>
      </c>
      <c r="L864" s="205"/>
      <c r="M864" s="206" t="s">
        <v>1</v>
      </c>
      <c r="N864" s="207" t="s">
        <v>42</v>
      </c>
      <c r="O864" s="59"/>
      <c r="P864" s="154">
        <f>O864*H864</f>
        <v>0</v>
      </c>
      <c r="Q864" s="154">
        <v>0.16700000000000001</v>
      </c>
      <c r="R864" s="154">
        <f>Q864*H864</f>
        <v>0.33400000000000002</v>
      </c>
      <c r="S864" s="154">
        <v>0</v>
      </c>
      <c r="T864" s="155">
        <f>S864*H864</f>
        <v>0</v>
      </c>
      <c r="U864" s="33"/>
      <c r="V864" s="33"/>
      <c r="W864" s="33"/>
      <c r="X864" s="33"/>
      <c r="Y864" s="33"/>
      <c r="Z864" s="33"/>
      <c r="AA864" s="33"/>
      <c r="AB864" s="33"/>
      <c r="AC864" s="33"/>
      <c r="AD864" s="33"/>
      <c r="AE864" s="33"/>
      <c r="AR864" s="156" t="s">
        <v>390</v>
      </c>
      <c r="AT864" s="156" t="s">
        <v>405</v>
      </c>
      <c r="AU864" s="156" t="s">
        <v>87</v>
      </c>
      <c r="AY864" s="18" t="s">
        <v>126</v>
      </c>
      <c r="BE864" s="157">
        <f>IF(N864="základní",J864,0)</f>
        <v>0</v>
      </c>
      <c r="BF864" s="157">
        <f>IF(N864="snížená",J864,0)</f>
        <v>0</v>
      </c>
      <c r="BG864" s="157">
        <f>IF(N864="zákl. přenesená",J864,0)</f>
        <v>0</v>
      </c>
      <c r="BH864" s="157">
        <f>IF(N864="sníž. přenesená",J864,0)</f>
        <v>0</v>
      </c>
      <c r="BI864" s="157">
        <f>IF(N864="nulová",J864,0)</f>
        <v>0</v>
      </c>
      <c r="BJ864" s="18" t="s">
        <v>85</v>
      </c>
      <c r="BK864" s="157">
        <f>ROUND(I864*H864,2)</f>
        <v>0</v>
      </c>
      <c r="BL864" s="18" t="s">
        <v>284</v>
      </c>
      <c r="BM864" s="156" t="s">
        <v>1523</v>
      </c>
    </row>
    <row r="865" spans="1:65" s="2" customFormat="1" ht="19.5">
      <c r="A865" s="33"/>
      <c r="B865" s="34"/>
      <c r="C865" s="33"/>
      <c r="D865" s="158" t="s">
        <v>136</v>
      </c>
      <c r="E865" s="33"/>
      <c r="F865" s="159" t="s">
        <v>1509</v>
      </c>
      <c r="G865" s="33"/>
      <c r="H865" s="33"/>
      <c r="I865" s="160"/>
      <c r="J865" s="33"/>
      <c r="K865" s="33"/>
      <c r="L865" s="34"/>
      <c r="M865" s="161"/>
      <c r="N865" s="162"/>
      <c r="O865" s="59"/>
      <c r="P865" s="59"/>
      <c r="Q865" s="59"/>
      <c r="R865" s="59"/>
      <c r="S865" s="59"/>
      <c r="T865" s="60"/>
      <c r="U865" s="33"/>
      <c r="V865" s="33"/>
      <c r="W865" s="33"/>
      <c r="X865" s="33"/>
      <c r="Y865" s="33"/>
      <c r="Z865" s="33"/>
      <c r="AA865" s="33"/>
      <c r="AB865" s="33"/>
      <c r="AC865" s="33"/>
      <c r="AD865" s="33"/>
      <c r="AE865" s="33"/>
      <c r="AT865" s="18" t="s">
        <v>136</v>
      </c>
      <c r="AU865" s="18" t="s">
        <v>87</v>
      </c>
    </row>
    <row r="866" spans="1:65" s="2" customFormat="1" ht="24.2" customHeight="1">
      <c r="A866" s="33"/>
      <c r="B866" s="144"/>
      <c r="C866" s="145" t="s">
        <v>1524</v>
      </c>
      <c r="D866" s="145" t="s">
        <v>129</v>
      </c>
      <c r="E866" s="146" t="s">
        <v>1525</v>
      </c>
      <c r="F866" s="147" t="s">
        <v>1526</v>
      </c>
      <c r="G866" s="148" t="s">
        <v>1527</v>
      </c>
      <c r="H866" s="149">
        <v>666</v>
      </c>
      <c r="I866" s="150"/>
      <c r="J866" s="151">
        <f>ROUND(I866*H866,2)</f>
        <v>0</v>
      </c>
      <c r="K866" s="147" t="s">
        <v>133</v>
      </c>
      <c r="L866" s="34"/>
      <c r="M866" s="152" t="s">
        <v>1</v>
      </c>
      <c r="N866" s="153" t="s">
        <v>42</v>
      </c>
      <c r="O866" s="59"/>
      <c r="P866" s="154">
        <f>O866*H866</f>
        <v>0</v>
      </c>
      <c r="Q866" s="154">
        <v>6.0000000000000002E-5</v>
      </c>
      <c r="R866" s="154">
        <f>Q866*H866</f>
        <v>3.9960000000000002E-2</v>
      </c>
      <c r="S866" s="154">
        <v>0</v>
      </c>
      <c r="T866" s="155">
        <f>S866*H866</f>
        <v>0</v>
      </c>
      <c r="U866" s="33"/>
      <c r="V866" s="33"/>
      <c r="W866" s="33"/>
      <c r="X866" s="33"/>
      <c r="Y866" s="33"/>
      <c r="Z866" s="33"/>
      <c r="AA866" s="33"/>
      <c r="AB866" s="33"/>
      <c r="AC866" s="33"/>
      <c r="AD866" s="33"/>
      <c r="AE866" s="33"/>
      <c r="AR866" s="156" t="s">
        <v>284</v>
      </c>
      <c r="AT866" s="156" t="s">
        <v>129</v>
      </c>
      <c r="AU866" s="156" t="s">
        <v>87</v>
      </c>
      <c r="AY866" s="18" t="s">
        <v>126</v>
      </c>
      <c r="BE866" s="157">
        <f>IF(N866="základní",J866,0)</f>
        <v>0</v>
      </c>
      <c r="BF866" s="157">
        <f>IF(N866="snížená",J866,0)</f>
        <v>0</v>
      </c>
      <c r="BG866" s="157">
        <f>IF(N866="zákl. přenesená",J866,0)</f>
        <v>0</v>
      </c>
      <c r="BH866" s="157">
        <f>IF(N866="sníž. přenesená",J866,0)</f>
        <v>0</v>
      </c>
      <c r="BI866" s="157">
        <f>IF(N866="nulová",J866,0)</f>
        <v>0</v>
      </c>
      <c r="BJ866" s="18" t="s">
        <v>85</v>
      </c>
      <c r="BK866" s="157">
        <f>ROUND(I866*H866,2)</f>
        <v>0</v>
      </c>
      <c r="BL866" s="18" t="s">
        <v>284</v>
      </c>
      <c r="BM866" s="156" t="s">
        <v>1528</v>
      </c>
    </row>
    <row r="867" spans="1:65" s="13" customFormat="1">
      <c r="B867" s="167"/>
      <c r="D867" s="158" t="s">
        <v>208</v>
      </c>
      <c r="E867" s="168" t="s">
        <v>1</v>
      </c>
      <c r="F867" s="169" t="s">
        <v>1529</v>
      </c>
      <c r="H867" s="170">
        <v>300</v>
      </c>
      <c r="I867" s="171"/>
      <c r="L867" s="167"/>
      <c r="M867" s="172"/>
      <c r="N867" s="173"/>
      <c r="O867" s="173"/>
      <c r="P867" s="173"/>
      <c r="Q867" s="173"/>
      <c r="R867" s="173"/>
      <c r="S867" s="173"/>
      <c r="T867" s="174"/>
      <c r="AT867" s="168" t="s">
        <v>208</v>
      </c>
      <c r="AU867" s="168" t="s">
        <v>87</v>
      </c>
      <c r="AV867" s="13" t="s">
        <v>87</v>
      </c>
      <c r="AW867" s="13" t="s">
        <v>32</v>
      </c>
      <c r="AX867" s="13" t="s">
        <v>77</v>
      </c>
      <c r="AY867" s="168" t="s">
        <v>126</v>
      </c>
    </row>
    <row r="868" spans="1:65" s="13" customFormat="1">
      <c r="B868" s="167"/>
      <c r="D868" s="158" t="s">
        <v>208</v>
      </c>
      <c r="E868" s="168" t="s">
        <v>1</v>
      </c>
      <c r="F868" s="169" t="s">
        <v>1530</v>
      </c>
      <c r="H868" s="170">
        <v>366</v>
      </c>
      <c r="I868" s="171"/>
      <c r="L868" s="167"/>
      <c r="M868" s="172"/>
      <c r="N868" s="173"/>
      <c r="O868" s="173"/>
      <c r="P868" s="173"/>
      <c r="Q868" s="173"/>
      <c r="R868" s="173"/>
      <c r="S868" s="173"/>
      <c r="T868" s="174"/>
      <c r="AT868" s="168" t="s">
        <v>208</v>
      </c>
      <c r="AU868" s="168" t="s">
        <v>87</v>
      </c>
      <c r="AV868" s="13" t="s">
        <v>87</v>
      </c>
      <c r="AW868" s="13" t="s">
        <v>32</v>
      </c>
      <c r="AX868" s="13" t="s">
        <v>77</v>
      </c>
      <c r="AY868" s="168" t="s">
        <v>126</v>
      </c>
    </row>
    <row r="869" spans="1:65" s="15" customFormat="1">
      <c r="B869" s="182"/>
      <c r="D869" s="158" t="s">
        <v>208</v>
      </c>
      <c r="E869" s="183" t="s">
        <v>1</v>
      </c>
      <c r="F869" s="184" t="s">
        <v>221</v>
      </c>
      <c r="H869" s="185">
        <v>666</v>
      </c>
      <c r="I869" s="186"/>
      <c r="L869" s="182"/>
      <c r="M869" s="187"/>
      <c r="N869" s="188"/>
      <c r="O869" s="188"/>
      <c r="P869" s="188"/>
      <c r="Q869" s="188"/>
      <c r="R869" s="188"/>
      <c r="S869" s="188"/>
      <c r="T869" s="189"/>
      <c r="AT869" s="183" t="s">
        <v>208</v>
      </c>
      <c r="AU869" s="183" t="s">
        <v>87</v>
      </c>
      <c r="AV869" s="15" t="s">
        <v>146</v>
      </c>
      <c r="AW869" s="15" t="s">
        <v>32</v>
      </c>
      <c r="AX869" s="15" t="s">
        <v>85</v>
      </c>
      <c r="AY869" s="183" t="s">
        <v>126</v>
      </c>
    </row>
    <row r="870" spans="1:65" s="2" customFormat="1" ht="33" customHeight="1">
      <c r="A870" s="33"/>
      <c r="B870" s="144"/>
      <c r="C870" s="198" t="s">
        <v>1531</v>
      </c>
      <c r="D870" s="198" t="s">
        <v>405</v>
      </c>
      <c r="E870" s="199" t="s">
        <v>1532</v>
      </c>
      <c r="F870" s="200" t="s">
        <v>1533</v>
      </c>
      <c r="G870" s="201" t="s">
        <v>1527</v>
      </c>
      <c r="H870" s="202">
        <v>300</v>
      </c>
      <c r="I870" s="203"/>
      <c r="J870" s="204">
        <f>ROUND(I870*H870,2)</f>
        <v>0</v>
      </c>
      <c r="K870" s="200" t="s">
        <v>1</v>
      </c>
      <c r="L870" s="205"/>
      <c r="M870" s="206" t="s">
        <v>1</v>
      </c>
      <c r="N870" s="207" t="s">
        <v>42</v>
      </c>
      <c r="O870" s="59"/>
      <c r="P870" s="154">
        <f>O870*H870</f>
        <v>0</v>
      </c>
      <c r="Q870" s="154">
        <v>1E-3</v>
      </c>
      <c r="R870" s="154">
        <f>Q870*H870</f>
        <v>0.3</v>
      </c>
      <c r="S870" s="154">
        <v>0</v>
      </c>
      <c r="T870" s="155">
        <f>S870*H870</f>
        <v>0</v>
      </c>
      <c r="U870" s="33"/>
      <c r="V870" s="33"/>
      <c r="W870" s="33"/>
      <c r="X870" s="33"/>
      <c r="Y870" s="33"/>
      <c r="Z870" s="33"/>
      <c r="AA870" s="33"/>
      <c r="AB870" s="33"/>
      <c r="AC870" s="33"/>
      <c r="AD870" s="33"/>
      <c r="AE870" s="33"/>
      <c r="AR870" s="156" t="s">
        <v>390</v>
      </c>
      <c r="AT870" s="156" t="s">
        <v>405</v>
      </c>
      <c r="AU870" s="156" t="s">
        <v>87</v>
      </c>
      <c r="AY870" s="18" t="s">
        <v>126</v>
      </c>
      <c r="BE870" s="157">
        <f>IF(N870="základní",J870,0)</f>
        <v>0</v>
      </c>
      <c r="BF870" s="157">
        <f>IF(N870="snížená",J870,0)</f>
        <v>0</v>
      </c>
      <c r="BG870" s="157">
        <f>IF(N870="zákl. přenesená",J870,0)</f>
        <v>0</v>
      </c>
      <c r="BH870" s="157">
        <f>IF(N870="sníž. přenesená",J870,0)</f>
        <v>0</v>
      </c>
      <c r="BI870" s="157">
        <f>IF(N870="nulová",J870,0)</f>
        <v>0</v>
      </c>
      <c r="BJ870" s="18" t="s">
        <v>85</v>
      </c>
      <c r="BK870" s="157">
        <f>ROUND(I870*H870,2)</f>
        <v>0</v>
      </c>
      <c r="BL870" s="18" t="s">
        <v>284</v>
      </c>
      <c r="BM870" s="156" t="s">
        <v>1534</v>
      </c>
    </row>
    <row r="871" spans="1:65" s="2" customFormat="1" ht="19.5">
      <c r="A871" s="33"/>
      <c r="B871" s="34"/>
      <c r="C871" s="33"/>
      <c r="D871" s="158" t="s">
        <v>136</v>
      </c>
      <c r="E871" s="33"/>
      <c r="F871" s="159" t="s">
        <v>1509</v>
      </c>
      <c r="G871" s="33"/>
      <c r="H871" s="33"/>
      <c r="I871" s="160"/>
      <c r="J871" s="33"/>
      <c r="K871" s="33"/>
      <c r="L871" s="34"/>
      <c r="M871" s="161"/>
      <c r="N871" s="162"/>
      <c r="O871" s="59"/>
      <c r="P871" s="59"/>
      <c r="Q871" s="59"/>
      <c r="R871" s="59"/>
      <c r="S871" s="59"/>
      <c r="T871" s="60"/>
      <c r="U871" s="33"/>
      <c r="V871" s="33"/>
      <c r="W871" s="33"/>
      <c r="X871" s="33"/>
      <c r="Y871" s="33"/>
      <c r="Z871" s="33"/>
      <c r="AA871" s="33"/>
      <c r="AB871" s="33"/>
      <c r="AC871" s="33"/>
      <c r="AD871" s="33"/>
      <c r="AE871" s="33"/>
      <c r="AT871" s="18" t="s">
        <v>136</v>
      </c>
      <c r="AU871" s="18" t="s">
        <v>87</v>
      </c>
    </row>
    <row r="872" spans="1:65" s="2" customFormat="1" ht="33" customHeight="1">
      <c r="A872" s="33"/>
      <c r="B872" s="144"/>
      <c r="C872" s="198" t="s">
        <v>1535</v>
      </c>
      <c r="D872" s="198" t="s">
        <v>405</v>
      </c>
      <c r="E872" s="199" t="s">
        <v>1536</v>
      </c>
      <c r="F872" s="200" t="s">
        <v>1537</v>
      </c>
      <c r="G872" s="201" t="s">
        <v>1527</v>
      </c>
      <c r="H872" s="202">
        <v>366</v>
      </c>
      <c r="I872" s="203"/>
      <c r="J872" s="204">
        <f>ROUND(I872*H872,2)</f>
        <v>0</v>
      </c>
      <c r="K872" s="200" t="s">
        <v>1</v>
      </c>
      <c r="L872" s="205"/>
      <c r="M872" s="206" t="s">
        <v>1</v>
      </c>
      <c r="N872" s="207" t="s">
        <v>42</v>
      </c>
      <c r="O872" s="59"/>
      <c r="P872" s="154">
        <f>O872*H872</f>
        <v>0</v>
      </c>
      <c r="Q872" s="154">
        <v>1E-3</v>
      </c>
      <c r="R872" s="154">
        <f>Q872*H872</f>
        <v>0.36599999999999999</v>
      </c>
      <c r="S872" s="154">
        <v>0</v>
      </c>
      <c r="T872" s="155">
        <f>S872*H872</f>
        <v>0</v>
      </c>
      <c r="U872" s="33"/>
      <c r="V872" s="33"/>
      <c r="W872" s="33"/>
      <c r="X872" s="33"/>
      <c r="Y872" s="33"/>
      <c r="Z872" s="33"/>
      <c r="AA872" s="33"/>
      <c r="AB872" s="33"/>
      <c r="AC872" s="33"/>
      <c r="AD872" s="33"/>
      <c r="AE872" s="33"/>
      <c r="AR872" s="156" t="s">
        <v>390</v>
      </c>
      <c r="AT872" s="156" t="s">
        <v>405</v>
      </c>
      <c r="AU872" s="156" t="s">
        <v>87</v>
      </c>
      <c r="AY872" s="18" t="s">
        <v>126</v>
      </c>
      <c r="BE872" s="157">
        <f>IF(N872="základní",J872,0)</f>
        <v>0</v>
      </c>
      <c r="BF872" s="157">
        <f>IF(N872="snížená",J872,0)</f>
        <v>0</v>
      </c>
      <c r="BG872" s="157">
        <f>IF(N872="zákl. přenesená",J872,0)</f>
        <v>0</v>
      </c>
      <c r="BH872" s="157">
        <f>IF(N872="sníž. přenesená",J872,0)</f>
        <v>0</v>
      </c>
      <c r="BI872" s="157">
        <f>IF(N872="nulová",J872,0)</f>
        <v>0</v>
      </c>
      <c r="BJ872" s="18" t="s">
        <v>85</v>
      </c>
      <c r="BK872" s="157">
        <f>ROUND(I872*H872,2)</f>
        <v>0</v>
      </c>
      <c r="BL872" s="18" t="s">
        <v>284</v>
      </c>
      <c r="BM872" s="156" t="s">
        <v>1538</v>
      </c>
    </row>
    <row r="873" spans="1:65" s="2" customFormat="1" ht="19.5">
      <c r="A873" s="33"/>
      <c r="B873" s="34"/>
      <c r="C873" s="33"/>
      <c r="D873" s="158" t="s">
        <v>136</v>
      </c>
      <c r="E873" s="33"/>
      <c r="F873" s="159" t="s">
        <v>1509</v>
      </c>
      <c r="G873" s="33"/>
      <c r="H873" s="33"/>
      <c r="I873" s="160"/>
      <c r="J873" s="33"/>
      <c r="K873" s="33"/>
      <c r="L873" s="34"/>
      <c r="M873" s="161"/>
      <c r="N873" s="162"/>
      <c r="O873" s="59"/>
      <c r="P873" s="59"/>
      <c r="Q873" s="59"/>
      <c r="R873" s="59"/>
      <c r="S873" s="59"/>
      <c r="T873" s="60"/>
      <c r="U873" s="33"/>
      <c r="V873" s="33"/>
      <c r="W873" s="33"/>
      <c r="X873" s="33"/>
      <c r="Y873" s="33"/>
      <c r="Z873" s="33"/>
      <c r="AA873" s="33"/>
      <c r="AB873" s="33"/>
      <c r="AC873" s="33"/>
      <c r="AD873" s="33"/>
      <c r="AE873" s="33"/>
      <c r="AT873" s="18" t="s">
        <v>136</v>
      </c>
      <c r="AU873" s="18" t="s">
        <v>87</v>
      </c>
    </row>
    <row r="874" spans="1:65" s="2" customFormat="1" ht="24.2" customHeight="1">
      <c r="A874" s="33"/>
      <c r="B874" s="144"/>
      <c r="C874" s="145" t="s">
        <v>1539</v>
      </c>
      <c r="D874" s="145" t="s">
        <v>129</v>
      </c>
      <c r="E874" s="146" t="s">
        <v>1540</v>
      </c>
      <c r="F874" s="147" t="s">
        <v>1541</v>
      </c>
      <c r="G874" s="148" t="s">
        <v>287</v>
      </c>
      <c r="H874" s="149">
        <v>7.2</v>
      </c>
      <c r="I874" s="150"/>
      <c r="J874" s="151">
        <f>ROUND(I874*H874,2)</f>
        <v>0</v>
      </c>
      <c r="K874" s="147" t="s">
        <v>133</v>
      </c>
      <c r="L874" s="34"/>
      <c r="M874" s="152" t="s">
        <v>1</v>
      </c>
      <c r="N874" s="153" t="s">
        <v>42</v>
      </c>
      <c r="O874" s="59"/>
      <c r="P874" s="154">
        <f>O874*H874</f>
        <v>0</v>
      </c>
      <c r="Q874" s="154">
        <v>1.2700000000000001E-3</v>
      </c>
      <c r="R874" s="154">
        <f>Q874*H874</f>
        <v>9.1440000000000011E-3</v>
      </c>
      <c r="S874" s="154">
        <v>0</v>
      </c>
      <c r="T874" s="155">
        <f>S874*H874</f>
        <v>0</v>
      </c>
      <c r="U874" s="33"/>
      <c r="V874" s="33"/>
      <c r="W874" s="33"/>
      <c r="X874" s="33"/>
      <c r="Y874" s="33"/>
      <c r="Z874" s="33"/>
      <c r="AA874" s="33"/>
      <c r="AB874" s="33"/>
      <c r="AC874" s="33"/>
      <c r="AD874" s="33"/>
      <c r="AE874" s="33"/>
      <c r="AR874" s="156" t="s">
        <v>284</v>
      </c>
      <c r="AT874" s="156" t="s">
        <v>129</v>
      </c>
      <c r="AU874" s="156" t="s">
        <v>87</v>
      </c>
      <c r="AY874" s="18" t="s">
        <v>126</v>
      </c>
      <c r="BE874" s="157">
        <f>IF(N874="základní",J874,0)</f>
        <v>0</v>
      </c>
      <c r="BF874" s="157">
        <f>IF(N874="snížená",J874,0)</f>
        <v>0</v>
      </c>
      <c r="BG874" s="157">
        <f>IF(N874="zákl. přenesená",J874,0)</f>
        <v>0</v>
      </c>
      <c r="BH874" s="157">
        <f>IF(N874="sníž. přenesená",J874,0)</f>
        <v>0</v>
      </c>
      <c r="BI874" s="157">
        <f>IF(N874="nulová",J874,0)</f>
        <v>0</v>
      </c>
      <c r="BJ874" s="18" t="s">
        <v>85</v>
      </c>
      <c r="BK874" s="157">
        <f>ROUND(I874*H874,2)</f>
        <v>0</v>
      </c>
      <c r="BL874" s="18" t="s">
        <v>284</v>
      </c>
      <c r="BM874" s="156" t="s">
        <v>1542</v>
      </c>
    </row>
    <row r="875" spans="1:65" s="13" customFormat="1">
      <c r="B875" s="167"/>
      <c r="D875" s="158" t="s">
        <v>208</v>
      </c>
      <c r="E875" s="168" t="s">
        <v>1</v>
      </c>
      <c r="F875" s="169" t="s">
        <v>1543</v>
      </c>
      <c r="H875" s="170">
        <v>7.2</v>
      </c>
      <c r="I875" s="171"/>
      <c r="L875" s="167"/>
      <c r="M875" s="172"/>
      <c r="N875" s="173"/>
      <c r="O875" s="173"/>
      <c r="P875" s="173"/>
      <c r="Q875" s="173"/>
      <c r="R875" s="173"/>
      <c r="S875" s="173"/>
      <c r="T875" s="174"/>
      <c r="AT875" s="168" t="s">
        <v>208</v>
      </c>
      <c r="AU875" s="168" t="s">
        <v>87</v>
      </c>
      <c r="AV875" s="13" t="s">
        <v>87</v>
      </c>
      <c r="AW875" s="13" t="s">
        <v>32</v>
      </c>
      <c r="AX875" s="13" t="s">
        <v>85</v>
      </c>
      <c r="AY875" s="168" t="s">
        <v>126</v>
      </c>
    </row>
    <row r="876" spans="1:65" s="2" customFormat="1" ht="66.75" customHeight="1">
      <c r="A876" s="33"/>
      <c r="B876" s="144"/>
      <c r="C876" s="198" t="s">
        <v>1544</v>
      </c>
      <c r="D876" s="198" t="s">
        <v>405</v>
      </c>
      <c r="E876" s="199" t="s">
        <v>1545</v>
      </c>
      <c r="F876" s="200" t="s">
        <v>1546</v>
      </c>
      <c r="G876" s="201" t="s">
        <v>212</v>
      </c>
      <c r="H876" s="202">
        <v>2</v>
      </c>
      <c r="I876" s="203"/>
      <c r="J876" s="204">
        <f>ROUND(I876*H876,2)</f>
        <v>0</v>
      </c>
      <c r="K876" s="200" t="s">
        <v>1</v>
      </c>
      <c r="L876" s="205"/>
      <c r="M876" s="206" t="s">
        <v>1</v>
      </c>
      <c r="N876" s="207" t="s">
        <v>42</v>
      </c>
      <c r="O876" s="59"/>
      <c r="P876" s="154">
        <f>O876*H876</f>
        <v>0</v>
      </c>
      <c r="Q876" s="154">
        <v>0.87</v>
      </c>
      <c r="R876" s="154">
        <f>Q876*H876</f>
        <v>1.74</v>
      </c>
      <c r="S876" s="154">
        <v>0</v>
      </c>
      <c r="T876" s="155">
        <f>S876*H876</f>
        <v>0</v>
      </c>
      <c r="U876" s="33"/>
      <c r="V876" s="33"/>
      <c r="W876" s="33"/>
      <c r="X876" s="33"/>
      <c r="Y876" s="33"/>
      <c r="Z876" s="33"/>
      <c r="AA876" s="33"/>
      <c r="AB876" s="33"/>
      <c r="AC876" s="33"/>
      <c r="AD876" s="33"/>
      <c r="AE876" s="33"/>
      <c r="AR876" s="156" t="s">
        <v>390</v>
      </c>
      <c r="AT876" s="156" t="s">
        <v>405</v>
      </c>
      <c r="AU876" s="156" t="s">
        <v>87</v>
      </c>
      <c r="AY876" s="18" t="s">
        <v>126</v>
      </c>
      <c r="BE876" s="157">
        <f>IF(N876="základní",J876,0)</f>
        <v>0</v>
      </c>
      <c r="BF876" s="157">
        <f>IF(N876="snížená",J876,0)</f>
        <v>0</v>
      </c>
      <c r="BG876" s="157">
        <f>IF(N876="zákl. přenesená",J876,0)</f>
        <v>0</v>
      </c>
      <c r="BH876" s="157">
        <f>IF(N876="sníž. přenesená",J876,0)</f>
        <v>0</v>
      </c>
      <c r="BI876" s="157">
        <f>IF(N876="nulová",J876,0)</f>
        <v>0</v>
      </c>
      <c r="BJ876" s="18" t="s">
        <v>85</v>
      </c>
      <c r="BK876" s="157">
        <f>ROUND(I876*H876,2)</f>
        <v>0</v>
      </c>
      <c r="BL876" s="18" t="s">
        <v>284</v>
      </c>
      <c r="BM876" s="156" t="s">
        <v>1547</v>
      </c>
    </row>
    <row r="877" spans="1:65" s="2" customFormat="1" ht="19.5">
      <c r="A877" s="33"/>
      <c r="B877" s="34"/>
      <c r="C877" s="33"/>
      <c r="D877" s="158" t="s">
        <v>136</v>
      </c>
      <c r="E877" s="33"/>
      <c r="F877" s="159" t="s">
        <v>1548</v>
      </c>
      <c r="G877" s="33"/>
      <c r="H877" s="33"/>
      <c r="I877" s="160"/>
      <c r="J877" s="33"/>
      <c r="K877" s="33"/>
      <c r="L877" s="34"/>
      <c r="M877" s="161"/>
      <c r="N877" s="162"/>
      <c r="O877" s="59"/>
      <c r="P877" s="59"/>
      <c r="Q877" s="59"/>
      <c r="R877" s="59"/>
      <c r="S877" s="59"/>
      <c r="T877" s="60"/>
      <c r="U877" s="33"/>
      <c r="V877" s="33"/>
      <c r="W877" s="33"/>
      <c r="X877" s="33"/>
      <c r="Y877" s="33"/>
      <c r="Z877" s="33"/>
      <c r="AA877" s="33"/>
      <c r="AB877" s="33"/>
      <c r="AC877" s="33"/>
      <c r="AD877" s="33"/>
      <c r="AE877" s="33"/>
      <c r="AT877" s="18" t="s">
        <v>136</v>
      </c>
      <c r="AU877" s="18" t="s">
        <v>87</v>
      </c>
    </row>
    <row r="878" spans="1:65" s="2" customFormat="1" ht="24.2" customHeight="1">
      <c r="A878" s="33"/>
      <c r="B878" s="144"/>
      <c r="C878" s="145" t="s">
        <v>1549</v>
      </c>
      <c r="D878" s="145" t="s">
        <v>129</v>
      </c>
      <c r="E878" s="146" t="s">
        <v>1550</v>
      </c>
      <c r="F878" s="147" t="s">
        <v>1551</v>
      </c>
      <c r="G878" s="148" t="s">
        <v>234</v>
      </c>
      <c r="H878" s="149">
        <v>1.244</v>
      </c>
      <c r="I878" s="150"/>
      <c r="J878" s="151">
        <f>ROUND(I878*H878,2)</f>
        <v>0</v>
      </c>
      <c r="K878" s="147" t="s">
        <v>133</v>
      </c>
      <c r="L878" s="34"/>
      <c r="M878" s="152" t="s">
        <v>1</v>
      </c>
      <c r="N878" s="153" t="s">
        <v>42</v>
      </c>
      <c r="O878" s="59"/>
      <c r="P878" s="154">
        <f>O878*H878</f>
        <v>0</v>
      </c>
      <c r="Q878" s="154">
        <v>0</v>
      </c>
      <c r="R878" s="154">
        <f>Q878*H878</f>
        <v>0</v>
      </c>
      <c r="S878" s="154">
        <v>0</v>
      </c>
      <c r="T878" s="155">
        <f>S878*H878</f>
        <v>0</v>
      </c>
      <c r="U878" s="33"/>
      <c r="V878" s="33"/>
      <c r="W878" s="33"/>
      <c r="X878" s="33"/>
      <c r="Y878" s="33"/>
      <c r="Z878" s="33"/>
      <c r="AA878" s="33"/>
      <c r="AB878" s="33"/>
      <c r="AC878" s="33"/>
      <c r="AD878" s="33"/>
      <c r="AE878" s="33"/>
      <c r="AR878" s="156" t="s">
        <v>284</v>
      </c>
      <c r="AT878" s="156" t="s">
        <v>129</v>
      </c>
      <c r="AU878" s="156" t="s">
        <v>87</v>
      </c>
      <c r="AY878" s="18" t="s">
        <v>126</v>
      </c>
      <c r="BE878" s="157">
        <f>IF(N878="základní",J878,0)</f>
        <v>0</v>
      </c>
      <c r="BF878" s="157">
        <f>IF(N878="snížená",J878,0)</f>
        <v>0</v>
      </c>
      <c r="BG878" s="157">
        <f>IF(N878="zákl. přenesená",J878,0)</f>
        <v>0</v>
      </c>
      <c r="BH878" s="157">
        <f>IF(N878="sníž. přenesená",J878,0)</f>
        <v>0</v>
      </c>
      <c r="BI878" s="157">
        <f>IF(N878="nulová",J878,0)</f>
        <v>0</v>
      </c>
      <c r="BJ878" s="18" t="s">
        <v>85</v>
      </c>
      <c r="BK878" s="157">
        <f>ROUND(I878*H878,2)</f>
        <v>0</v>
      </c>
      <c r="BL878" s="18" t="s">
        <v>284</v>
      </c>
      <c r="BM878" s="156" t="s">
        <v>1552</v>
      </c>
    </row>
    <row r="879" spans="1:65" s="13" customFormat="1">
      <c r="B879" s="167"/>
      <c r="D879" s="158" t="s">
        <v>208</v>
      </c>
      <c r="E879" s="168" t="s">
        <v>1</v>
      </c>
      <c r="F879" s="169" t="s">
        <v>1553</v>
      </c>
      <c r="H879" s="170">
        <v>1.244</v>
      </c>
      <c r="I879" s="171"/>
      <c r="L879" s="167"/>
      <c r="M879" s="172"/>
      <c r="N879" s="173"/>
      <c r="O879" s="173"/>
      <c r="P879" s="173"/>
      <c r="Q879" s="173"/>
      <c r="R879" s="173"/>
      <c r="S879" s="173"/>
      <c r="T879" s="174"/>
      <c r="AT879" s="168" t="s">
        <v>208</v>
      </c>
      <c r="AU879" s="168" t="s">
        <v>87</v>
      </c>
      <c r="AV879" s="13" t="s">
        <v>87</v>
      </c>
      <c r="AW879" s="13" t="s">
        <v>32</v>
      </c>
      <c r="AX879" s="13" t="s">
        <v>85</v>
      </c>
      <c r="AY879" s="168" t="s">
        <v>126</v>
      </c>
    </row>
    <row r="880" spans="1:65" s="2" customFormat="1" ht="24.2" customHeight="1">
      <c r="A880" s="33"/>
      <c r="B880" s="144"/>
      <c r="C880" s="198" t="s">
        <v>1554</v>
      </c>
      <c r="D880" s="198" t="s">
        <v>405</v>
      </c>
      <c r="E880" s="199" t="s">
        <v>1555</v>
      </c>
      <c r="F880" s="200" t="s">
        <v>1556</v>
      </c>
      <c r="G880" s="201" t="s">
        <v>212</v>
      </c>
      <c r="H880" s="202">
        <v>1</v>
      </c>
      <c r="I880" s="203"/>
      <c r="J880" s="204">
        <f>ROUND(I880*H880,2)</f>
        <v>0</v>
      </c>
      <c r="K880" s="200" t="s">
        <v>1</v>
      </c>
      <c r="L880" s="205"/>
      <c r="M880" s="206" t="s">
        <v>1</v>
      </c>
      <c r="N880" s="207" t="s">
        <v>42</v>
      </c>
      <c r="O880" s="59"/>
      <c r="P880" s="154">
        <f>O880*H880</f>
        <v>0</v>
      </c>
      <c r="Q880" s="154">
        <v>4.7E-2</v>
      </c>
      <c r="R880" s="154">
        <f>Q880*H880</f>
        <v>4.7E-2</v>
      </c>
      <c r="S880" s="154">
        <v>0</v>
      </c>
      <c r="T880" s="155">
        <f>S880*H880</f>
        <v>0</v>
      </c>
      <c r="U880" s="33"/>
      <c r="V880" s="33"/>
      <c r="W880" s="33"/>
      <c r="X880" s="33"/>
      <c r="Y880" s="33"/>
      <c r="Z880" s="33"/>
      <c r="AA880" s="33"/>
      <c r="AB880" s="33"/>
      <c r="AC880" s="33"/>
      <c r="AD880" s="33"/>
      <c r="AE880" s="33"/>
      <c r="AR880" s="156" t="s">
        <v>390</v>
      </c>
      <c r="AT880" s="156" t="s">
        <v>405</v>
      </c>
      <c r="AU880" s="156" t="s">
        <v>87</v>
      </c>
      <c r="AY880" s="18" t="s">
        <v>126</v>
      </c>
      <c r="BE880" s="157">
        <f>IF(N880="základní",J880,0)</f>
        <v>0</v>
      </c>
      <c r="BF880" s="157">
        <f>IF(N880="snížená",J880,0)</f>
        <v>0</v>
      </c>
      <c r="BG880" s="157">
        <f>IF(N880="zákl. přenesená",J880,0)</f>
        <v>0</v>
      </c>
      <c r="BH880" s="157">
        <f>IF(N880="sníž. přenesená",J880,0)</f>
        <v>0</v>
      </c>
      <c r="BI880" s="157">
        <f>IF(N880="nulová",J880,0)</f>
        <v>0</v>
      </c>
      <c r="BJ880" s="18" t="s">
        <v>85</v>
      </c>
      <c r="BK880" s="157">
        <f>ROUND(I880*H880,2)</f>
        <v>0</v>
      </c>
      <c r="BL880" s="18" t="s">
        <v>284</v>
      </c>
      <c r="BM880" s="156" t="s">
        <v>1557</v>
      </c>
    </row>
    <row r="881" spans="1:65" s="2" customFormat="1" ht="19.5">
      <c r="A881" s="33"/>
      <c r="B881" s="34"/>
      <c r="C881" s="33"/>
      <c r="D881" s="158" t="s">
        <v>136</v>
      </c>
      <c r="E881" s="33"/>
      <c r="F881" s="159" t="s">
        <v>1548</v>
      </c>
      <c r="G881" s="33"/>
      <c r="H881" s="33"/>
      <c r="I881" s="160"/>
      <c r="J881" s="33"/>
      <c r="K881" s="33"/>
      <c r="L881" s="34"/>
      <c r="M881" s="161"/>
      <c r="N881" s="162"/>
      <c r="O881" s="59"/>
      <c r="P881" s="59"/>
      <c r="Q881" s="59"/>
      <c r="R881" s="59"/>
      <c r="S881" s="59"/>
      <c r="T881" s="60"/>
      <c r="U881" s="33"/>
      <c r="V881" s="33"/>
      <c r="W881" s="33"/>
      <c r="X881" s="33"/>
      <c r="Y881" s="33"/>
      <c r="Z881" s="33"/>
      <c r="AA881" s="33"/>
      <c r="AB881" s="33"/>
      <c r="AC881" s="33"/>
      <c r="AD881" s="33"/>
      <c r="AE881" s="33"/>
      <c r="AT881" s="18" t="s">
        <v>136</v>
      </c>
      <c r="AU881" s="18" t="s">
        <v>87</v>
      </c>
    </row>
    <row r="882" spans="1:65" s="2" customFormat="1" ht="24.2" customHeight="1">
      <c r="A882" s="33"/>
      <c r="B882" s="144"/>
      <c r="C882" s="145" t="s">
        <v>1558</v>
      </c>
      <c r="D882" s="145" t="s">
        <v>129</v>
      </c>
      <c r="E882" s="146" t="s">
        <v>1559</v>
      </c>
      <c r="F882" s="147" t="s">
        <v>1560</v>
      </c>
      <c r="G882" s="148" t="s">
        <v>212</v>
      </c>
      <c r="H882" s="149">
        <v>1</v>
      </c>
      <c r="I882" s="150"/>
      <c r="J882" s="151">
        <f>ROUND(I882*H882,2)</f>
        <v>0</v>
      </c>
      <c r="K882" s="147" t="s">
        <v>133</v>
      </c>
      <c r="L882" s="34"/>
      <c r="M882" s="152" t="s">
        <v>1</v>
      </c>
      <c r="N882" s="153" t="s">
        <v>42</v>
      </c>
      <c r="O882" s="59"/>
      <c r="P882" s="154">
        <f>O882*H882</f>
        <v>0</v>
      </c>
      <c r="Q882" s="154">
        <v>0</v>
      </c>
      <c r="R882" s="154">
        <f>Q882*H882</f>
        <v>0</v>
      </c>
      <c r="S882" s="154">
        <v>0</v>
      </c>
      <c r="T882" s="155">
        <f>S882*H882</f>
        <v>0</v>
      </c>
      <c r="U882" s="33"/>
      <c r="V882" s="33"/>
      <c r="W882" s="33"/>
      <c r="X882" s="33"/>
      <c r="Y882" s="33"/>
      <c r="Z882" s="33"/>
      <c r="AA882" s="33"/>
      <c r="AB882" s="33"/>
      <c r="AC882" s="33"/>
      <c r="AD882" s="33"/>
      <c r="AE882" s="33"/>
      <c r="AR882" s="156" t="s">
        <v>284</v>
      </c>
      <c r="AT882" s="156" t="s">
        <v>129</v>
      </c>
      <c r="AU882" s="156" t="s">
        <v>87</v>
      </c>
      <c r="AY882" s="18" t="s">
        <v>126</v>
      </c>
      <c r="BE882" s="157">
        <f>IF(N882="základní",J882,0)</f>
        <v>0</v>
      </c>
      <c r="BF882" s="157">
        <f>IF(N882="snížená",J882,0)</f>
        <v>0</v>
      </c>
      <c r="BG882" s="157">
        <f>IF(N882="zákl. přenesená",J882,0)</f>
        <v>0</v>
      </c>
      <c r="BH882" s="157">
        <f>IF(N882="sníž. přenesená",J882,0)</f>
        <v>0</v>
      </c>
      <c r="BI882" s="157">
        <f>IF(N882="nulová",J882,0)</f>
        <v>0</v>
      </c>
      <c r="BJ882" s="18" t="s">
        <v>85</v>
      </c>
      <c r="BK882" s="157">
        <f>ROUND(I882*H882,2)</f>
        <v>0</v>
      </c>
      <c r="BL882" s="18" t="s">
        <v>284</v>
      </c>
      <c r="BM882" s="156" t="s">
        <v>1561</v>
      </c>
    </row>
    <row r="883" spans="1:65" s="13" customFormat="1">
      <c r="B883" s="167"/>
      <c r="D883" s="158" t="s">
        <v>208</v>
      </c>
      <c r="E883" s="168" t="s">
        <v>1</v>
      </c>
      <c r="F883" s="169" t="s">
        <v>1562</v>
      </c>
      <c r="H883" s="170">
        <v>1</v>
      </c>
      <c r="I883" s="171"/>
      <c r="L883" s="167"/>
      <c r="M883" s="172"/>
      <c r="N883" s="173"/>
      <c r="O883" s="173"/>
      <c r="P883" s="173"/>
      <c r="Q883" s="173"/>
      <c r="R883" s="173"/>
      <c r="S883" s="173"/>
      <c r="T883" s="174"/>
      <c r="AT883" s="168" t="s">
        <v>208</v>
      </c>
      <c r="AU883" s="168" t="s">
        <v>87</v>
      </c>
      <c r="AV883" s="13" t="s">
        <v>87</v>
      </c>
      <c r="AW883" s="13" t="s">
        <v>32</v>
      </c>
      <c r="AX883" s="13" t="s">
        <v>85</v>
      </c>
      <c r="AY883" s="168" t="s">
        <v>126</v>
      </c>
    </row>
    <row r="884" spans="1:65" s="2" customFormat="1" ht="37.9" customHeight="1">
      <c r="A884" s="33"/>
      <c r="B884" s="144"/>
      <c r="C884" s="198" t="s">
        <v>1563</v>
      </c>
      <c r="D884" s="198" t="s">
        <v>405</v>
      </c>
      <c r="E884" s="199" t="s">
        <v>1564</v>
      </c>
      <c r="F884" s="200" t="s">
        <v>1565</v>
      </c>
      <c r="G884" s="201" t="s">
        <v>212</v>
      </c>
      <c r="H884" s="202">
        <v>1</v>
      </c>
      <c r="I884" s="203"/>
      <c r="J884" s="204">
        <f>ROUND(I884*H884,2)</f>
        <v>0</v>
      </c>
      <c r="K884" s="200" t="s">
        <v>1</v>
      </c>
      <c r="L884" s="205"/>
      <c r="M884" s="206" t="s">
        <v>1</v>
      </c>
      <c r="N884" s="207" t="s">
        <v>42</v>
      </c>
      <c r="O884" s="59"/>
      <c r="P884" s="154">
        <f>O884*H884</f>
        <v>0</v>
      </c>
      <c r="Q884" s="154">
        <v>2.4E-2</v>
      </c>
      <c r="R884" s="154">
        <f>Q884*H884</f>
        <v>2.4E-2</v>
      </c>
      <c r="S884" s="154">
        <v>0</v>
      </c>
      <c r="T884" s="155">
        <f>S884*H884</f>
        <v>0</v>
      </c>
      <c r="U884" s="33"/>
      <c r="V884" s="33"/>
      <c r="W884" s="33"/>
      <c r="X884" s="33"/>
      <c r="Y884" s="33"/>
      <c r="Z884" s="33"/>
      <c r="AA884" s="33"/>
      <c r="AB884" s="33"/>
      <c r="AC884" s="33"/>
      <c r="AD884" s="33"/>
      <c r="AE884" s="33"/>
      <c r="AR884" s="156" t="s">
        <v>390</v>
      </c>
      <c r="AT884" s="156" t="s">
        <v>405</v>
      </c>
      <c r="AU884" s="156" t="s">
        <v>87</v>
      </c>
      <c r="AY884" s="18" t="s">
        <v>126</v>
      </c>
      <c r="BE884" s="157">
        <f>IF(N884="základní",J884,0)</f>
        <v>0</v>
      </c>
      <c r="BF884" s="157">
        <f>IF(N884="snížená",J884,0)</f>
        <v>0</v>
      </c>
      <c r="BG884" s="157">
        <f>IF(N884="zákl. přenesená",J884,0)</f>
        <v>0</v>
      </c>
      <c r="BH884" s="157">
        <f>IF(N884="sníž. přenesená",J884,0)</f>
        <v>0</v>
      </c>
      <c r="BI884" s="157">
        <f>IF(N884="nulová",J884,0)</f>
        <v>0</v>
      </c>
      <c r="BJ884" s="18" t="s">
        <v>85</v>
      </c>
      <c r="BK884" s="157">
        <f>ROUND(I884*H884,2)</f>
        <v>0</v>
      </c>
      <c r="BL884" s="18" t="s">
        <v>284</v>
      </c>
      <c r="BM884" s="156" t="s">
        <v>1566</v>
      </c>
    </row>
    <row r="885" spans="1:65" s="2" customFormat="1" ht="19.5">
      <c r="A885" s="33"/>
      <c r="B885" s="34"/>
      <c r="C885" s="33"/>
      <c r="D885" s="158" t="s">
        <v>136</v>
      </c>
      <c r="E885" s="33"/>
      <c r="F885" s="159" t="s">
        <v>1548</v>
      </c>
      <c r="G885" s="33"/>
      <c r="H885" s="33"/>
      <c r="I885" s="160"/>
      <c r="J885" s="33"/>
      <c r="K885" s="33"/>
      <c r="L885" s="34"/>
      <c r="M885" s="161"/>
      <c r="N885" s="162"/>
      <c r="O885" s="59"/>
      <c r="P885" s="59"/>
      <c r="Q885" s="59"/>
      <c r="R885" s="59"/>
      <c r="S885" s="59"/>
      <c r="T885" s="60"/>
      <c r="U885" s="33"/>
      <c r="V885" s="33"/>
      <c r="W885" s="33"/>
      <c r="X885" s="33"/>
      <c r="Y885" s="33"/>
      <c r="Z885" s="33"/>
      <c r="AA885" s="33"/>
      <c r="AB885" s="33"/>
      <c r="AC885" s="33"/>
      <c r="AD885" s="33"/>
      <c r="AE885" s="33"/>
      <c r="AT885" s="18" t="s">
        <v>136</v>
      </c>
      <c r="AU885" s="18" t="s">
        <v>87</v>
      </c>
    </row>
    <row r="886" spans="1:65" s="2" customFormat="1" ht="49.15" customHeight="1">
      <c r="A886" s="33"/>
      <c r="B886" s="144"/>
      <c r="C886" s="145" t="s">
        <v>1567</v>
      </c>
      <c r="D886" s="145" t="s">
        <v>129</v>
      </c>
      <c r="E886" s="146" t="s">
        <v>1568</v>
      </c>
      <c r="F886" s="147" t="s">
        <v>1569</v>
      </c>
      <c r="G886" s="148" t="s">
        <v>132</v>
      </c>
      <c r="H886" s="149">
        <v>1</v>
      </c>
      <c r="I886" s="150"/>
      <c r="J886" s="151">
        <f>ROUND(I886*H886,2)</f>
        <v>0</v>
      </c>
      <c r="K886" s="147" t="s">
        <v>1</v>
      </c>
      <c r="L886" s="34"/>
      <c r="M886" s="152" t="s">
        <v>1</v>
      </c>
      <c r="N886" s="153" t="s">
        <v>42</v>
      </c>
      <c r="O886" s="59"/>
      <c r="P886" s="154">
        <f>O886*H886</f>
        <v>0</v>
      </c>
      <c r="Q886" s="154">
        <v>0</v>
      </c>
      <c r="R886" s="154">
        <f>Q886*H886</f>
        <v>0</v>
      </c>
      <c r="S886" s="154">
        <v>0</v>
      </c>
      <c r="T886" s="155">
        <f>S886*H886</f>
        <v>0</v>
      </c>
      <c r="U886" s="33"/>
      <c r="V886" s="33"/>
      <c r="W886" s="33"/>
      <c r="X886" s="33"/>
      <c r="Y886" s="33"/>
      <c r="Z886" s="33"/>
      <c r="AA886" s="33"/>
      <c r="AB886" s="33"/>
      <c r="AC886" s="33"/>
      <c r="AD886" s="33"/>
      <c r="AE886" s="33"/>
      <c r="AR886" s="156" t="s">
        <v>284</v>
      </c>
      <c r="AT886" s="156" t="s">
        <v>129</v>
      </c>
      <c r="AU886" s="156" t="s">
        <v>87</v>
      </c>
      <c r="AY886" s="18" t="s">
        <v>126</v>
      </c>
      <c r="BE886" s="157">
        <f>IF(N886="základní",J886,0)</f>
        <v>0</v>
      </c>
      <c r="BF886" s="157">
        <f>IF(N886="snížená",J886,0)</f>
        <v>0</v>
      </c>
      <c r="BG886" s="157">
        <f>IF(N886="zákl. přenesená",J886,0)</f>
        <v>0</v>
      </c>
      <c r="BH886" s="157">
        <f>IF(N886="sníž. přenesená",J886,0)</f>
        <v>0</v>
      </c>
      <c r="BI886" s="157">
        <f>IF(N886="nulová",J886,0)</f>
        <v>0</v>
      </c>
      <c r="BJ886" s="18" t="s">
        <v>85</v>
      </c>
      <c r="BK886" s="157">
        <f>ROUND(I886*H886,2)</f>
        <v>0</v>
      </c>
      <c r="BL886" s="18" t="s">
        <v>284</v>
      </c>
      <c r="BM886" s="156" t="s">
        <v>1570</v>
      </c>
    </row>
    <row r="887" spans="1:65" s="2" customFormat="1" ht="19.5">
      <c r="A887" s="33"/>
      <c r="B887" s="34"/>
      <c r="C887" s="33"/>
      <c r="D887" s="158" t="s">
        <v>136</v>
      </c>
      <c r="E887" s="33"/>
      <c r="F887" s="159" t="s">
        <v>1571</v>
      </c>
      <c r="G887" s="33"/>
      <c r="H887" s="33"/>
      <c r="I887" s="160"/>
      <c r="J887" s="33"/>
      <c r="K887" s="33"/>
      <c r="L887" s="34"/>
      <c r="M887" s="161"/>
      <c r="N887" s="162"/>
      <c r="O887" s="59"/>
      <c r="P887" s="59"/>
      <c r="Q887" s="59"/>
      <c r="R887" s="59"/>
      <c r="S887" s="59"/>
      <c r="T887" s="60"/>
      <c r="U887" s="33"/>
      <c r="V887" s="33"/>
      <c r="W887" s="33"/>
      <c r="X887" s="33"/>
      <c r="Y887" s="33"/>
      <c r="Z887" s="33"/>
      <c r="AA887" s="33"/>
      <c r="AB887" s="33"/>
      <c r="AC887" s="33"/>
      <c r="AD887" s="33"/>
      <c r="AE887" s="33"/>
      <c r="AT887" s="18" t="s">
        <v>136</v>
      </c>
      <c r="AU887" s="18" t="s">
        <v>87</v>
      </c>
    </row>
    <row r="888" spans="1:65" s="2" customFormat="1" ht="16.5" customHeight="1">
      <c r="A888" s="33"/>
      <c r="B888" s="144"/>
      <c r="C888" s="145" t="s">
        <v>1572</v>
      </c>
      <c r="D888" s="145" t="s">
        <v>129</v>
      </c>
      <c r="E888" s="146" t="s">
        <v>1573</v>
      </c>
      <c r="F888" s="147" t="s">
        <v>1574</v>
      </c>
      <c r="G888" s="148" t="s">
        <v>234</v>
      </c>
      <c r="H888" s="149">
        <v>38.430999999999997</v>
      </c>
      <c r="I888" s="150"/>
      <c r="J888" s="151">
        <f>ROUND(I888*H888,2)</f>
        <v>0</v>
      </c>
      <c r="K888" s="147" t="s">
        <v>133</v>
      </c>
      <c r="L888" s="34"/>
      <c r="M888" s="152" t="s">
        <v>1</v>
      </c>
      <c r="N888" s="153" t="s">
        <v>42</v>
      </c>
      <c r="O888" s="59"/>
      <c r="P888" s="154">
        <f>O888*H888</f>
        <v>0</v>
      </c>
      <c r="Q888" s="154">
        <v>1.0000000000000001E-5</v>
      </c>
      <c r="R888" s="154">
        <f>Q888*H888</f>
        <v>3.8431000000000001E-4</v>
      </c>
      <c r="S888" s="154">
        <v>0</v>
      </c>
      <c r="T888" s="155">
        <f>S888*H888</f>
        <v>0</v>
      </c>
      <c r="U888" s="33"/>
      <c r="V888" s="33"/>
      <c r="W888" s="33"/>
      <c r="X888" s="33"/>
      <c r="Y888" s="33"/>
      <c r="Z888" s="33"/>
      <c r="AA888" s="33"/>
      <c r="AB888" s="33"/>
      <c r="AC888" s="33"/>
      <c r="AD888" s="33"/>
      <c r="AE888" s="33"/>
      <c r="AR888" s="156" t="s">
        <v>284</v>
      </c>
      <c r="AT888" s="156" t="s">
        <v>129</v>
      </c>
      <c r="AU888" s="156" t="s">
        <v>87</v>
      </c>
      <c r="AY888" s="18" t="s">
        <v>126</v>
      </c>
      <c r="BE888" s="157">
        <f>IF(N888="základní",J888,0)</f>
        <v>0</v>
      </c>
      <c r="BF888" s="157">
        <f>IF(N888="snížená",J888,0)</f>
        <v>0</v>
      </c>
      <c r="BG888" s="157">
        <f>IF(N888="zákl. přenesená",J888,0)</f>
        <v>0</v>
      </c>
      <c r="BH888" s="157">
        <f>IF(N888="sníž. přenesená",J888,0)</f>
        <v>0</v>
      </c>
      <c r="BI888" s="157">
        <f>IF(N888="nulová",J888,0)</f>
        <v>0</v>
      </c>
      <c r="BJ888" s="18" t="s">
        <v>85</v>
      </c>
      <c r="BK888" s="157">
        <f>ROUND(I888*H888,2)</f>
        <v>0</v>
      </c>
      <c r="BL888" s="18" t="s">
        <v>284</v>
      </c>
      <c r="BM888" s="156" t="s">
        <v>1575</v>
      </c>
    </row>
    <row r="889" spans="1:65" s="13" customFormat="1">
      <c r="B889" s="167"/>
      <c r="D889" s="158" t="s">
        <v>208</v>
      </c>
      <c r="E889" s="168" t="s">
        <v>1</v>
      </c>
      <c r="F889" s="169" t="s">
        <v>1576</v>
      </c>
      <c r="H889" s="170">
        <v>38.430999999999997</v>
      </c>
      <c r="I889" s="171"/>
      <c r="L889" s="167"/>
      <c r="M889" s="172"/>
      <c r="N889" s="173"/>
      <c r="O889" s="173"/>
      <c r="P889" s="173"/>
      <c r="Q889" s="173"/>
      <c r="R889" s="173"/>
      <c r="S889" s="173"/>
      <c r="T889" s="174"/>
      <c r="AT889" s="168" t="s">
        <v>208</v>
      </c>
      <c r="AU889" s="168" t="s">
        <v>87</v>
      </c>
      <c r="AV889" s="13" t="s">
        <v>87</v>
      </c>
      <c r="AW889" s="13" t="s">
        <v>32</v>
      </c>
      <c r="AX889" s="13" t="s">
        <v>85</v>
      </c>
      <c r="AY889" s="168" t="s">
        <v>126</v>
      </c>
    </row>
    <row r="890" spans="1:65" s="2" customFormat="1" ht="24.2" customHeight="1">
      <c r="A890" s="33"/>
      <c r="B890" s="144"/>
      <c r="C890" s="198" t="s">
        <v>1577</v>
      </c>
      <c r="D890" s="198" t="s">
        <v>405</v>
      </c>
      <c r="E890" s="199" t="s">
        <v>1578</v>
      </c>
      <c r="F890" s="200" t="s">
        <v>1579</v>
      </c>
      <c r="G890" s="201" t="s">
        <v>1527</v>
      </c>
      <c r="H890" s="202">
        <v>1260</v>
      </c>
      <c r="I890" s="203"/>
      <c r="J890" s="204">
        <f>ROUND(I890*H890,2)</f>
        <v>0</v>
      </c>
      <c r="K890" s="200" t="s">
        <v>1</v>
      </c>
      <c r="L890" s="205"/>
      <c r="M890" s="206" t="s">
        <v>1</v>
      </c>
      <c r="N890" s="207" t="s">
        <v>42</v>
      </c>
      <c r="O890" s="59"/>
      <c r="P890" s="154">
        <f>O890*H890</f>
        <v>0</v>
      </c>
      <c r="Q890" s="154">
        <v>1E-3</v>
      </c>
      <c r="R890" s="154">
        <f>Q890*H890</f>
        <v>1.26</v>
      </c>
      <c r="S890" s="154">
        <v>0</v>
      </c>
      <c r="T890" s="155">
        <f>S890*H890</f>
        <v>0</v>
      </c>
      <c r="U890" s="33"/>
      <c r="V890" s="33"/>
      <c r="W890" s="33"/>
      <c r="X890" s="33"/>
      <c r="Y890" s="33"/>
      <c r="Z890" s="33"/>
      <c r="AA890" s="33"/>
      <c r="AB890" s="33"/>
      <c r="AC890" s="33"/>
      <c r="AD890" s="33"/>
      <c r="AE890" s="33"/>
      <c r="AR890" s="156" t="s">
        <v>390</v>
      </c>
      <c r="AT890" s="156" t="s">
        <v>405</v>
      </c>
      <c r="AU890" s="156" t="s">
        <v>87</v>
      </c>
      <c r="AY890" s="18" t="s">
        <v>126</v>
      </c>
      <c r="BE890" s="157">
        <f>IF(N890="základní",J890,0)</f>
        <v>0</v>
      </c>
      <c r="BF890" s="157">
        <f>IF(N890="snížená",J890,0)</f>
        <v>0</v>
      </c>
      <c r="BG890" s="157">
        <f>IF(N890="zákl. přenesená",J890,0)</f>
        <v>0</v>
      </c>
      <c r="BH890" s="157">
        <f>IF(N890="sníž. přenesená",J890,0)</f>
        <v>0</v>
      </c>
      <c r="BI890" s="157">
        <f>IF(N890="nulová",J890,0)</f>
        <v>0</v>
      </c>
      <c r="BJ890" s="18" t="s">
        <v>85</v>
      </c>
      <c r="BK890" s="157">
        <f>ROUND(I890*H890,2)</f>
        <v>0</v>
      </c>
      <c r="BL890" s="18" t="s">
        <v>284</v>
      </c>
      <c r="BM890" s="156" t="s">
        <v>1580</v>
      </c>
    </row>
    <row r="891" spans="1:65" s="2" customFormat="1" ht="19.5">
      <c r="A891" s="33"/>
      <c r="B891" s="34"/>
      <c r="C891" s="33"/>
      <c r="D891" s="158" t="s">
        <v>136</v>
      </c>
      <c r="E891" s="33"/>
      <c r="F891" s="159" t="s">
        <v>1581</v>
      </c>
      <c r="G891" s="33"/>
      <c r="H891" s="33"/>
      <c r="I891" s="160"/>
      <c r="J891" s="33"/>
      <c r="K891" s="33"/>
      <c r="L891" s="34"/>
      <c r="M891" s="161"/>
      <c r="N891" s="162"/>
      <c r="O891" s="59"/>
      <c r="P891" s="59"/>
      <c r="Q891" s="59"/>
      <c r="R891" s="59"/>
      <c r="S891" s="59"/>
      <c r="T891" s="60"/>
      <c r="U891" s="33"/>
      <c r="V891" s="33"/>
      <c r="W891" s="33"/>
      <c r="X891" s="33"/>
      <c r="Y891" s="33"/>
      <c r="Z891" s="33"/>
      <c r="AA891" s="33"/>
      <c r="AB891" s="33"/>
      <c r="AC891" s="33"/>
      <c r="AD891" s="33"/>
      <c r="AE891" s="33"/>
      <c r="AT891" s="18" t="s">
        <v>136</v>
      </c>
      <c r="AU891" s="18" t="s">
        <v>87</v>
      </c>
    </row>
    <row r="892" spans="1:65" s="2" customFormat="1" ht="21.75" customHeight="1">
      <c r="A892" s="33"/>
      <c r="B892" s="144"/>
      <c r="C892" s="145" t="s">
        <v>1582</v>
      </c>
      <c r="D892" s="145" t="s">
        <v>129</v>
      </c>
      <c r="E892" s="146" t="s">
        <v>1583</v>
      </c>
      <c r="F892" s="147" t="s">
        <v>1584</v>
      </c>
      <c r="G892" s="148" t="s">
        <v>212</v>
      </c>
      <c r="H892" s="149">
        <v>8</v>
      </c>
      <c r="I892" s="150"/>
      <c r="J892" s="151">
        <f>ROUND(I892*H892,2)</f>
        <v>0</v>
      </c>
      <c r="K892" s="147" t="s">
        <v>133</v>
      </c>
      <c r="L892" s="34"/>
      <c r="M892" s="152" t="s">
        <v>1</v>
      </c>
      <c r="N892" s="153" t="s">
        <v>42</v>
      </c>
      <c r="O892" s="59"/>
      <c r="P892" s="154">
        <f>O892*H892</f>
        <v>0</v>
      </c>
      <c r="Q892" s="154">
        <v>6.0000000000000002E-5</v>
      </c>
      <c r="R892" s="154">
        <f>Q892*H892</f>
        <v>4.8000000000000001E-4</v>
      </c>
      <c r="S892" s="154">
        <v>0</v>
      </c>
      <c r="T892" s="155">
        <f>S892*H892</f>
        <v>0</v>
      </c>
      <c r="U892" s="33"/>
      <c r="V892" s="33"/>
      <c r="W892" s="33"/>
      <c r="X892" s="33"/>
      <c r="Y892" s="33"/>
      <c r="Z892" s="33"/>
      <c r="AA892" s="33"/>
      <c r="AB892" s="33"/>
      <c r="AC892" s="33"/>
      <c r="AD892" s="33"/>
      <c r="AE892" s="33"/>
      <c r="AR892" s="156" t="s">
        <v>284</v>
      </c>
      <c r="AT892" s="156" t="s">
        <v>129</v>
      </c>
      <c r="AU892" s="156" t="s">
        <v>87</v>
      </c>
      <c r="AY892" s="18" t="s">
        <v>126</v>
      </c>
      <c r="BE892" s="157">
        <f>IF(N892="základní",J892,0)</f>
        <v>0</v>
      </c>
      <c r="BF892" s="157">
        <f>IF(N892="snížená",J892,0)</f>
        <v>0</v>
      </c>
      <c r="BG892" s="157">
        <f>IF(N892="zákl. přenesená",J892,0)</f>
        <v>0</v>
      </c>
      <c r="BH892" s="157">
        <f>IF(N892="sníž. přenesená",J892,0)</f>
        <v>0</v>
      </c>
      <c r="BI892" s="157">
        <f>IF(N892="nulová",J892,0)</f>
        <v>0</v>
      </c>
      <c r="BJ892" s="18" t="s">
        <v>85</v>
      </c>
      <c r="BK892" s="157">
        <f>ROUND(I892*H892,2)</f>
        <v>0</v>
      </c>
      <c r="BL892" s="18" t="s">
        <v>284</v>
      </c>
      <c r="BM892" s="156" t="s">
        <v>1585</v>
      </c>
    </row>
    <row r="893" spans="1:65" s="2" customFormat="1" ht="16.5" customHeight="1">
      <c r="A893" s="33"/>
      <c r="B893" s="144"/>
      <c r="C893" s="198" t="s">
        <v>1586</v>
      </c>
      <c r="D893" s="198" t="s">
        <v>405</v>
      </c>
      <c r="E893" s="199" t="s">
        <v>1587</v>
      </c>
      <c r="F893" s="200" t="s">
        <v>1588</v>
      </c>
      <c r="G893" s="201" t="s">
        <v>212</v>
      </c>
      <c r="H893" s="202">
        <v>8</v>
      </c>
      <c r="I893" s="203"/>
      <c r="J893" s="204">
        <f>ROUND(I893*H893,2)</f>
        <v>0</v>
      </c>
      <c r="K893" s="200" t="s">
        <v>1</v>
      </c>
      <c r="L893" s="205"/>
      <c r="M893" s="206" t="s">
        <v>1</v>
      </c>
      <c r="N893" s="207" t="s">
        <v>42</v>
      </c>
      <c r="O893" s="59"/>
      <c r="P893" s="154">
        <f>O893*H893</f>
        <v>0</v>
      </c>
      <c r="Q893" s="154">
        <v>0.20499999999999999</v>
      </c>
      <c r="R893" s="154">
        <f>Q893*H893</f>
        <v>1.64</v>
      </c>
      <c r="S893" s="154">
        <v>0</v>
      </c>
      <c r="T893" s="155">
        <f>S893*H893</f>
        <v>0</v>
      </c>
      <c r="U893" s="33"/>
      <c r="V893" s="33"/>
      <c r="W893" s="33"/>
      <c r="X893" s="33"/>
      <c r="Y893" s="33"/>
      <c r="Z893" s="33"/>
      <c r="AA893" s="33"/>
      <c r="AB893" s="33"/>
      <c r="AC893" s="33"/>
      <c r="AD893" s="33"/>
      <c r="AE893" s="33"/>
      <c r="AR893" s="156" t="s">
        <v>390</v>
      </c>
      <c r="AT893" s="156" t="s">
        <v>405</v>
      </c>
      <c r="AU893" s="156" t="s">
        <v>87</v>
      </c>
      <c r="AY893" s="18" t="s">
        <v>126</v>
      </c>
      <c r="BE893" s="157">
        <f>IF(N893="základní",J893,0)</f>
        <v>0</v>
      </c>
      <c r="BF893" s="157">
        <f>IF(N893="snížená",J893,0)</f>
        <v>0</v>
      </c>
      <c r="BG893" s="157">
        <f>IF(N893="zákl. přenesená",J893,0)</f>
        <v>0</v>
      </c>
      <c r="BH893" s="157">
        <f>IF(N893="sníž. přenesená",J893,0)</f>
        <v>0</v>
      </c>
      <c r="BI893" s="157">
        <f>IF(N893="nulová",J893,0)</f>
        <v>0</v>
      </c>
      <c r="BJ893" s="18" t="s">
        <v>85</v>
      </c>
      <c r="BK893" s="157">
        <f>ROUND(I893*H893,2)</f>
        <v>0</v>
      </c>
      <c r="BL893" s="18" t="s">
        <v>284</v>
      </c>
      <c r="BM893" s="156" t="s">
        <v>1589</v>
      </c>
    </row>
    <row r="894" spans="1:65" s="2" customFormat="1" ht="29.25">
      <c r="A894" s="33"/>
      <c r="B894" s="34"/>
      <c r="C894" s="33"/>
      <c r="D894" s="158" t="s">
        <v>136</v>
      </c>
      <c r="E894" s="33"/>
      <c r="F894" s="159" t="s">
        <v>1590</v>
      </c>
      <c r="G894" s="33"/>
      <c r="H894" s="33"/>
      <c r="I894" s="160"/>
      <c r="J894" s="33"/>
      <c r="K894" s="33"/>
      <c r="L894" s="34"/>
      <c r="M894" s="161"/>
      <c r="N894" s="162"/>
      <c r="O894" s="59"/>
      <c r="P894" s="59"/>
      <c r="Q894" s="59"/>
      <c r="R894" s="59"/>
      <c r="S894" s="59"/>
      <c r="T894" s="60"/>
      <c r="U894" s="33"/>
      <c r="V894" s="33"/>
      <c r="W894" s="33"/>
      <c r="X894" s="33"/>
      <c r="Y894" s="33"/>
      <c r="Z894" s="33"/>
      <c r="AA894" s="33"/>
      <c r="AB894" s="33"/>
      <c r="AC894" s="33"/>
      <c r="AD894" s="33"/>
      <c r="AE894" s="33"/>
      <c r="AT894" s="18" t="s">
        <v>136</v>
      </c>
      <c r="AU894" s="18" t="s">
        <v>87</v>
      </c>
    </row>
    <row r="895" spans="1:65" s="2" customFormat="1" ht="24.2" customHeight="1">
      <c r="A895" s="33"/>
      <c r="B895" s="144"/>
      <c r="C895" s="145" t="s">
        <v>1591</v>
      </c>
      <c r="D895" s="145" t="s">
        <v>129</v>
      </c>
      <c r="E895" s="146" t="s">
        <v>1592</v>
      </c>
      <c r="F895" s="147" t="s">
        <v>1593</v>
      </c>
      <c r="G895" s="148" t="s">
        <v>212</v>
      </c>
      <c r="H895" s="149">
        <v>8</v>
      </c>
      <c r="I895" s="150"/>
      <c r="J895" s="151">
        <f>ROUND(I895*H895,2)</f>
        <v>0</v>
      </c>
      <c r="K895" s="147" t="s">
        <v>133</v>
      </c>
      <c r="L895" s="34"/>
      <c r="M895" s="152" t="s">
        <v>1</v>
      </c>
      <c r="N895" s="153" t="s">
        <v>42</v>
      </c>
      <c r="O895" s="59"/>
      <c r="P895" s="154">
        <f>O895*H895</f>
        <v>0</v>
      </c>
      <c r="Q895" s="154">
        <v>8.4999999999999995E-4</v>
      </c>
      <c r="R895" s="154">
        <f>Q895*H895</f>
        <v>6.7999999999999996E-3</v>
      </c>
      <c r="S895" s="154">
        <v>0</v>
      </c>
      <c r="T895" s="155">
        <f>S895*H895</f>
        <v>0</v>
      </c>
      <c r="U895" s="33"/>
      <c r="V895" s="33"/>
      <c r="W895" s="33"/>
      <c r="X895" s="33"/>
      <c r="Y895" s="33"/>
      <c r="Z895" s="33"/>
      <c r="AA895" s="33"/>
      <c r="AB895" s="33"/>
      <c r="AC895" s="33"/>
      <c r="AD895" s="33"/>
      <c r="AE895" s="33"/>
      <c r="AR895" s="156" t="s">
        <v>284</v>
      </c>
      <c r="AT895" s="156" t="s">
        <v>129</v>
      </c>
      <c r="AU895" s="156" t="s">
        <v>87</v>
      </c>
      <c r="AY895" s="18" t="s">
        <v>126</v>
      </c>
      <c r="BE895" s="157">
        <f>IF(N895="základní",J895,0)</f>
        <v>0</v>
      </c>
      <c r="BF895" s="157">
        <f>IF(N895="snížená",J895,0)</f>
        <v>0</v>
      </c>
      <c r="BG895" s="157">
        <f>IF(N895="zákl. přenesená",J895,0)</f>
        <v>0</v>
      </c>
      <c r="BH895" s="157">
        <f>IF(N895="sníž. přenesená",J895,0)</f>
        <v>0</v>
      </c>
      <c r="BI895" s="157">
        <f>IF(N895="nulová",J895,0)</f>
        <v>0</v>
      </c>
      <c r="BJ895" s="18" t="s">
        <v>85</v>
      </c>
      <c r="BK895" s="157">
        <f>ROUND(I895*H895,2)</f>
        <v>0</v>
      </c>
      <c r="BL895" s="18" t="s">
        <v>284</v>
      </c>
      <c r="BM895" s="156" t="s">
        <v>1594</v>
      </c>
    </row>
    <row r="896" spans="1:65" s="13" customFormat="1">
      <c r="B896" s="167"/>
      <c r="D896" s="158" t="s">
        <v>208</v>
      </c>
      <c r="E896" s="168" t="s">
        <v>1</v>
      </c>
      <c r="F896" s="169" t="s">
        <v>1595</v>
      </c>
      <c r="H896" s="170">
        <v>3</v>
      </c>
      <c r="I896" s="171"/>
      <c r="L896" s="167"/>
      <c r="M896" s="172"/>
      <c r="N896" s="173"/>
      <c r="O896" s="173"/>
      <c r="P896" s="173"/>
      <c r="Q896" s="173"/>
      <c r="R896" s="173"/>
      <c r="S896" s="173"/>
      <c r="T896" s="174"/>
      <c r="AT896" s="168" t="s">
        <v>208</v>
      </c>
      <c r="AU896" s="168" t="s">
        <v>87</v>
      </c>
      <c r="AV896" s="13" t="s">
        <v>87</v>
      </c>
      <c r="AW896" s="13" t="s">
        <v>32</v>
      </c>
      <c r="AX896" s="13" t="s">
        <v>77</v>
      </c>
      <c r="AY896" s="168" t="s">
        <v>126</v>
      </c>
    </row>
    <row r="897" spans="1:65" s="13" customFormat="1">
      <c r="B897" s="167"/>
      <c r="D897" s="158" t="s">
        <v>208</v>
      </c>
      <c r="E897" s="168" t="s">
        <v>1</v>
      </c>
      <c r="F897" s="169" t="s">
        <v>1596</v>
      </c>
      <c r="H897" s="170">
        <v>4</v>
      </c>
      <c r="I897" s="171"/>
      <c r="L897" s="167"/>
      <c r="M897" s="172"/>
      <c r="N897" s="173"/>
      <c r="O897" s="173"/>
      <c r="P897" s="173"/>
      <c r="Q897" s="173"/>
      <c r="R897" s="173"/>
      <c r="S897" s="173"/>
      <c r="T897" s="174"/>
      <c r="AT897" s="168" t="s">
        <v>208</v>
      </c>
      <c r="AU897" s="168" t="s">
        <v>87</v>
      </c>
      <c r="AV897" s="13" t="s">
        <v>87</v>
      </c>
      <c r="AW897" s="13" t="s">
        <v>32</v>
      </c>
      <c r="AX897" s="13" t="s">
        <v>77</v>
      </c>
      <c r="AY897" s="168" t="s">
        <v>126</v>
      </c>
    </row>
    <row r="898" spans="1:65" s="13" customFormat="1">
      <c r="B898" s="167"/>
      <c r="D898" s="158" t="s">
        <v>208</v>
      </c>
      <c r="E898" s="168" t="s">
        <v>1</v>
      </c>
      <c r="F898" s="169" t="s">
        <v>1597</v>
      </c>
      <c r="H898" s="170">
        <v>1</v>
      </c>
      <c r="I898" s="171"/>
      <c r="L898" s="167"/>
      <c r="M898" s="172"/>
      <c r="N898" s="173"/>
      <c r="O898" s="173"/>
      <c r="P898" s="173"/>
      <c r="Q898" s="173"/>
      <c r="R898" s="173"/>
      <c r="S898" s="173"/>
      <c r="T898" s="174"/>
      <c r="AT898" s="168" t="s">
        <v>208</v>
      </c>
      <c r="AU898" s="168" t="s">
        <v>87</v>
      </c>
      <c r="AV898" s="13" t="s">
        <v>87</v>
      </c>
      <c r="AW898" s="13" t="s">
        <v>32</v>
      </c>
      <c r="AX898" s="13" t="s">
        <v>77</v>
      </c>
      <c r="AY898" s="168" t="s">
        <v>126</v>
      </c>
    </row>
    <row r="899" spans="1:65" s="15" customFormat="1">
      <c r="B899" s="182"/>
      <c r="D899" s="158" t="s">
        <v>208</v>
      </c>
      <c r="E899" s="183" t="s">
        <v>1</v>
      </c>
      <c r="F899" s="184" t="s">
        <v>221</v>
      </c>
      <c r="H899" s="185">
        <v>8</v>
      </c>
      <c r="I899" s="186"/>
      <c r="L899" s="182"/>
      <c r="M899" s="187"/>
      <c r="N899" s="188"/>
      <c r="O899" s="188"/>
      <c r="P899" s="188"/>
      <c r="Q899" s="188"/>
      <c r="R899" s="188"/>
      <c r="S899" s="188"/>
      <c r="T899" s="189"/>
      <c r="AT899" s="183" t="s">
        <v>208</v>
      </c>
      <c r="AU899" s="183" t="s">
        <v>87</v>
      </c>
      <c r="AV899" s="15" t="s">
        <v>146</v>
      </c>
      <c r="AW899" s="15" t="s">
        <v>32</v>
      </c>
      <c r="AX899" s="15" t="s">
        <v>85</v>
      </c>
      <c r="AY899" s="183" t="s">
        <v>126</v>
      </c>
    </row>
    <row r="900" spans="1:65" s="2" customFormat="1" ht="62.65" customHeight="1">
      <c r="A900" s="33"/>
      <c r="B900" s="144"/>
      <c r="C900" s="198" t="s">
        <v>1598</v>
      </c>
      <c r="D900" s="198" t="s">
        <v>405</v>
      </c>
      <c r="E900" s="199" t="s">
        <v>1599</v>
      </c>
      <c r="F900" s="200" t="s">
        <v>1600</v>
      </c>
      <c r="G900" s="201" t="s">
        <v>212</v>
      </c>
      <c r="H900" s="202">
        <v>3</v>
      </c>
      <c r="I900" s="203"/>
      <c r="J900" s="204">
        <f>ROUND(I900*H900,2)</f>
        <v>0</v>
      </c>
      <c r="K900" s="200" t="s">
        <v>1</v>
      </c>
      <c r="L900" s="205"/>
      <c r="M900" s="206" t="s">
        <v>1</v>
      </c>
      <c r="N900" s="207" t="s">
        <v>42</v>
      </c>
      <c r="O900" s="59"/>
      <c r="P900" s="154">
        <f>O900*H900</f>
        <v>0</v>
      </c>
      <c r="Q900" s="154">
        <v>0.23899999999999999</v>
      </c>
      <c r="R900" s="154">
        <f>Q900*H900</f>
        <v>0.71699999999999997</v>
      </c>
      <c r="S900" s="154">
        <v>0</v>
      </c>
      <c r="T900" s="155">
        <f>S900*H900</f>
        <v>0</v>
      </c>
      <c r="U900" s="33"/>
      <c r="V900" s="33"/>
      <c r="W900" s="33"/>
      <c r="X900" s="33"/>
      <c r="Y900" s="33"/>
      <c r="Z900" s="33"/>
      <c r="AA900" s="33"/>
      <c r="AB900" s="33"/>
      <c r="AC900" s="33"/>
      <c r="AD900" s="33"/>
      <c r="AE900" s="33"/>
      <c r="AR900" s="156" t="s">
        <v>390</v>
      </c>
      <c r="AT900" s="156" t="s">
        <v>405</v>
      </c>
      <c r="AU900" s="156" t="s">
        <v>87</v>
      </c>
      <c r="AY900" s="18" t="s">
        <v>126</v>
      </c>
      <c r="BE900" s="157">
        <f>IF(N900="základní",J900,0)</f>
        <v>0</v>
      </c>
      <c r="BF900" s="157">
        <f>IF(N900="snížená",J900,0)</f>
        <v>0</v>
      </c>
      <c r="BG900" s="157">
        <f>IF(N900="zákl. přenesená",J900,0)</f>
        <v>0</v>
      </c>
      <c r="BH900" s="157">
        <f>IF(N900="sníž. přenesená",J900,0)</f>
        <v>0</v>
      </c>
      <c r="BI900" s="157">
        <f>IF(N900="nulová",J900,0)</f>
        <v>0</v>
      </c>
      <c r="BJ900" s="18" t="s">
        <v>85</v>
      </c>
      <c r="BK900" s="157">
        <f>ROUND(I900*H900,2)</f>
        <v>0</v>
      </c>
      <c r="BL900" s="18" t="s">
        <v>284</v>
      </c>
      <c r="BM900" s="156" t="s">
        <v>1601</v>
      </c>
    </row>
    <row r="901" spans="1:65" s="2" customFormat="1" ht="29.25">
      <c r="A901" s="33"/>
      <c r="B901" s="34"/>
      <c r="C901" s="33"/>
      <c r="D901" s="158" t="s">
        <v>136</v>
      </c>
      <c r="E901" s="33"/>
      <c r="F901" s="159" t="s">
        <v>1602</v>
      </c>
      <c r="G901" s="33"/>
      <c r="H901" s="33"/>
      <c r="I901" s="160"/>
      <c r="J901" s="33"/>
      <c r="K901" s="33"/>
      <c r="L901" s="34"/>
      <c r="M901" s="161"/>
      <c r="N901" s="162"/>
      <c r="O901" s="59"/>
      <c r="P901" s="59"/>
      <c r="Q901" s="59"/>
      <c r="R901" s="59"/>
      <c r="S901" s="59"/>
      <c r="T901" s="60"/>
      <c r="U901" s="33"/>
      <c r="V901" s="33"/>
      <c r="W901" s="33"/>
      <c r="X901" s="33"/>
      <c r="Y901" s="33"/>
      <c r="Z901" s="33"/>
      <c r="AA901" s="33"/>
      <c r="AB901" s="33"/>
      <c r="AC901" s="33"/>
      <c r="AD901" s="33"/>
      <c r="AE901" s="33"/>
      <c r="AT901" s="18" t="s">
        <v>136</v>
      </c>
      <c r="AU901" s="18" t="s">
        <v>87</v>
      </c>
    </row>
    <row r="902" spans="1:65" s="2" customFormat="1" ht="66.75" customHeight="1">
      <c r="A902" s="33"/>
      <c r="B902" s="144"/>
      <c r="C902" s="198" t="s">
        <v>1603</v>
      </c>
      <c r="D902" s="198" t="s">
        <v>405</v>
      </c>
      <c r="E902" s="199" t="s">
        <v>1604</v>
      </c>
      <c r="F902" s="200" t="s">
        <v>1605</v>
      </c>
      <c r="G902" s="201" t="s">
        <v>212</v>
      </c>
      <c r="H902" s="202">
        <v>4</v>
      </c>
      <c r="I902" s="203"/>
      <c r="J902" s="204">
        <f>ROUND(I902*H902,2)</f>
        <v>0</v>
      </c>
      <c r="K902" s="200" t="s">
        <v>1</v>
      </c>
      <c r="L902" s="205"/>
      <c r="M902" s="206" t="s">
        <v>1</v>
      </c>
      <c r="N902" s="207" t="s">
        <v>42</v>
      </c>
      <c r="O902" s="59"/>
      <c r="P902" s="154">
        <f>O902*H902</f>
        <v>0</v>
      </c>
      <c r="Q902" s="154">
        <v>0.23899999999999999</v>
      </c>
      <c r="R902" s="154">
        <f>Q902*H902</f>
        <v>0.95599999999999996</v>
      </c>
      <c r="S902" s="154">
        <v>0</v>
      </c>
      <c r="T902" s="155">
        <f>S902*H902</f>
        <v>0</v>
      </c>
      <c r="U902" s="33"/>
      <c r="V902" s="33"/>
      <c r="W902" s="33"/>
      <c r="X902" s="33"/>
      <c r="Y902" s="33"/>
      <c r="Z902" s="33"/>
      <c r="AA902" s="33"/>
      <c r="AB902" s="33"/>
      <c r="AC902" s="33"/>
      <c r="AD902" s="33"/>
      <c r="AE902" s="33"/>
      <c r="AR902" s="156" t="s">
        <v>390</v>
      </c>
      <c r="AT902" s="156" t="s">
        <v>405</v>
      </c>
      <c r="AU902" s="156" t="s">
        <v>87</v>
      </c>
      <c r="AY902" s="18" t="s">
        <v>126</v>
      </c>
      <c r="BE902" s="157">
        <f>IF(N902="základní",J902,0)</f>
        <v>0</v>
      </c>
      <c r="BF902" s="157">
        <f>IF(N902="snížená",J902,0)</f>
        <v>0</v>
      </c>
      <c r="BG902" s="157">
        <f>IF(N902="zákl. přenesená",J902,0)</f>
        <v>0</v>
      </c>
      <c r="BH902" s="157">
        <f>IF(N902="sníž. přenesená",J902,0)</f>
        <v>0</v>
      </c>
      <c r="BI902" s="157">
        <f>IF(N902="nulová",J902,0)</f>
        <v>0</v>
      </c>
      <c r="BJ902" s="18" t="s">
        <v>85</v>
      </c>
      <c r="BK902" s="157">
        <f>ROUND(I902*H902,2)</f>
        <v>0</v>
      </c>
      <c r="BL902" s="18" t="s">
        <v>284</v>
      </c>
      <c r="BM902" s="156" t="s">
        <v>1606</v>
      </c>
    </row>
    <row r="903" spans="1:65" s="2" customFormat="1" ht="29.25">
      <c r="A903" s="33"/>
      <c r="B903" s="34"/>
      <c r="C903" s="33"/>
      <c r="D903" s="158" t="s">
        <v>136</v>
      </c>
      <c r="E903" s="33"/>
      <c r="F903" s="159" t="s">
        <v>1602</v>
      </c>
      <c r="G903" s="33"/>
      <c r="H903" s="33"/>
      <c r="I903" s="160"/>
      <c r="J903" s="33"/>
      <c r="K903" s="33"/>
      <c r="L903" s="34"/>
      <c r="M903" s="161"/>
      <c r="N903" s="162"/>
      <c r="O903" s="59"/>
      <c r="P903" s="59"/>
      <c r="Q903" s="59"/>
      <c r="R903" s="59"/>
      <c r="S903" s="59"/>
      <c r="T903" s="60"/>
      <c r="U903" s="33"/>
      <c r="V903" s="33"/>
      <c r="W903" s="33"/>
      <c r="X903" s="33"/>
      <c r="Y903" s="33"/>
      <c r="Z903" s="33"/>
      <c r="AA903" s="33"/>
      <c r="AB903" s="33"/>
      <c r="AC903" s="33"/>
      <c r="AD903" s="33"/>
      <c r="AE903" s="33"/>
      <c r="AT903" s="18" t="s">
        <v>136</v>
      </c>
      <c r="AU903" s="18" t="s">
        <v>87</v>
      </c>
    </row>
    <row r="904" spans="1:65" s="13" customFormat="1">
      <c r="B904" s="167"/>
      <c r="D904" s="158" t="s">
        <v>208</v>
      </c>
      <c r="E904" s="168" t="s">
        <v>1</v>
      </c>
      <c r="F904" s="169" t="s">
        <v>1607</v>
      </c>
      <c r="H904" s="170">
        <v>3</v>
      </c>
      <c r="I904" s="171"/>
      <c r="L904" s="167"/>
      <c r="M904" s="172"/>
      <c r="N904" s="173"/>
      <c r="O904" s="173"/>
      <c r="P904" s="173"/>
      <c r="Q904" s="173"/>
      <c r="R904" s="173"/>
      <c r="S904" s="173"/>
      <c r="T904" s="174"/>
      <c r="AT904" s="168" t="s">
        <v>208</v>
      </c>
      <c r="AU904" s="168" t="s">
        <v>87</v>
      </c>
      <c r="AV904" s="13" t="s">
        <v>87</v>
      </c>
      <c r="AW904" s="13" t="s">
        <v>32</v>
      </c>
      <c r="AX904" s="13" t="s">
        <v>77</v>
      </c>
      <c r="AY904" s="168" t="s">
        <v>126</v>
      </c>
    </row>
    <row r="905" spans="1:65" s="13" customFormat="1">
      <c r="B905" s="167"/>
      <c r="D905" s="158" t="s">
        <v>208</v>
      </c>
      <c r="E905" s="168" t="s">
        <v>1</v>
      </c>
      <c r="F905" s="169" t="s">
        <v>1278</v>
      </c>
      <c r="H905" s="170">
        <v>1</v>
      </c>
      <c r="I905" s="171"/>
      <c r="L905" s="167"/>
      <c r="M905" s="172"/>
      <c r="N905" s="173"/>
      <c r="O905" s="173"/>
      <c r="P905" s="173"/>
      <c r="Q905" s="173"/>
      <c r="R905" s="173"/>
      <c r="S905" s="173"/>
      <c r="T905" s="174"/>
      <c r="AT905" s="168" t="s">
        <v>208</v>
      </c>
      <c r="AU905" s="168" t="s">
        <v>87</v>
      </c>
      <c r="AV905" s="13" t="s">
        <v>87</v>
      </c>
      <c r="AW905" s="13" t="s">
        <v>32</v>
      </c>
      <c r="AX905" s="13" t="s">
        <v>77</v>
      </c>
      <c r="AY905" s="168" t="s">
        <v>126</v>
      </c>
    </row>
    <row r="906" spans="1:65" s="15" customFormat="1">
      <c r="B906" s="182"/>
      <c r="D906" s="158" t="s">
        <v>208</v>
      </c>
      <c r="E906" s="183" t="s">
        <v>1</v>
      </c>
      <c r="F906" s="184" t="s">
        <v>221</v>
      </c>
      <c r="H906" s="185">
        <v>4</v>
      </c>
      <c r="I906" s="186"/>
      <c r="L906" s="182"/>
      <c r="M906" s="187"/>
      <c r="N906" s="188"/>
      <c r="O906" s="188"/>
      <c r="P906" s="188"/>
      <c r="Q906" s="188"/>
      <c r="R906" s="188"/>
      <c r="S906" s="188"/>
      <c r="T906" s="189"/>
      <c r="AT906" s="183" t="s">
        <v>208</v>
      </c>
      <c r="AU906" s="183" t="s">
        <v>87</v>
      </c>
      <c r="AV906" s="15" t="s">
        <v>146</v>
      </c>
      <c r="AW906" s="15" t="s">
        <v>32</v>
      </c>
      <c r="AX906" s="15" t="s">
        <v>85</v>
      </c>
      <c r="AY906" s="183" t="s">
        <v>126</v>
      </c>
    </row>
    <row r="907" spans="1:65" s="2" customFormat="1" ht="76.349999999999994" customHeight="1">
      <c r="A907" s="33"/>
      <c r="B907" s="144"/>
      <c r="C907" s="198" t="s">
        <v>1608</v>
      </c>
      <c r="D907" s="198" t="s">
        <v>405</v>
      </c>
      <c r="E907" s="199" t="s">
        <v>1609</v>
      </c>
      <c r="F907" s="200" t="s">
        <v>1610</v>
      </c>
      <c r="G907" s="201" t="s">
        <v>212</v>
      </c>
      <c r="H907" s="202">
        <v>1</v>
      </c>
      <c r="I907" s="203"/>
      <c r="J907" s="204">
        <f>ROUND(I907*H907,2)</f>
        <v>0</v>
      </c>
      <c r="K907" s="200" t="s">
        <v>1</v>
      </c>
      <c r="L907" s="205"/>
      <c r="M907" s="206" t="s">
        <v>1</v>
      </c>
      <c r="N907" s="207" t="s">
        <v>42</v>
      </c>
      <c r="O907" s="59"/>
      <c r="P907" s="154">
        <f>O907*H907</f>
        <v>0</v>
      </c>
      <c r="Q907" s="154">
        <v>0.23899999999999999</v>
      </c>
      <c r="R907" s="154">
        <f>Q907*H907</f>
        <v>0.23899999999999999</v>
      </c>
      <c r="S907" s="154">
        <v>0</v>
      </c>
      <c r="T907" s="155">
        <f>S907*H907</f>
        <v>0</v>
      </c>
      <c r="U907" s="33"/>
      <c r="V907" s="33"/>
      <c r="W907" s="33"/>
      <c r="X907" s="33"/>
      <c r="Y907" s="33"/>
      <c r="Z907" s="33"/>
      <c r="AA907" s="33"/>
      <c r="AB907" s="33"/>
      <c r="AC907" s="33"/>
      <c r="AD907" s="33"/>
      <c r="AE907" s="33"/>
      <c r="AR907" s="156" t="s">
        <v>390</v>
      </c>
      <c r="AT907" s="156" t="s">
        <v>405</v>
      </c>
      <c r="AU907" s="156" t="s">
        <v>87</v>
      </c>
      <c r="AY907" s="18" t="s">
        <v>126</v>
      </c>
      <c r="BE907" s="157">
        <f>IF(N907="základní",J907,0)</f>
        <v>0</v>
      </c>
      <c r="BF907" s="157">
        <f>IF(N907="snížená",J907,0)</f>
        <v>0</v>
      </c>
      <c r="BG907" s="157">
        <f>IF(N907="zákl. přenesená",J907,0)</f>
        <v>0</v>
      </c>
      <c r="BH907" s="157">
        <f>IF(N907="sníž. přenesená",J907,0)</f>
        <v>0</v>
      </c>
      <c r="BI907" s="157">
        <f>IF(N907="nulová",J907,0)</f>
        <v>0</v>
      </c>
      <c r="BJ907" s="18" t="s">
        <v>85</v>
      </c>
      <c r="BK907" s="157">
        <f>ROUND(I907*H907,2)</f>
        <v>0</v>
      </c>
      <c r="BL907" s="18" t="s">
        <v>284</v>
      </c>
      <c r="BM907" s="156" t="s">
        <v>1611</v>
      </c>
    </row>
    <row r="908" spans="1:65" s="2" customFormat="1" ht="29.25">
      <c r="A908" s="33"/>
      <c r="B908" s="34"/>
      <c r="C908" s="33"/>
      <c r="D908" s="158" t="s">
        <v>136</v>
      </c>
      <c r="E908" s="33"/>
      <c r="F908" s="159" t="s">
        <v>1612</v>
      </c>
      <c r="G908" s="33"/>
      <c r="H908" s="33"/>
      <c r="I908" s="160"/>
      <c r="J908" s="33"/>
      <c r="K908" s="33"/>
      <c r="L908" s="34"/>
      <c r="M908" s="161"/>
      <c r="N908" s="162"/>
      <c r="O908" s="59"/>
      <c r="P908" s="59"/>
      <c r="Q908" s="59"/>
      <c r="R908" s="59"/>
      <c r="S908" s="59"/>
      <c r="T908" s="60"/>
      <c r="U908" s="33"/>
      <c r="V908" s="33"/>
      <c r="W908" s="33"/>
      <c r="X908" s="33"/>
      <c r="Y908" s="33"/>
      <c r="Z908" s="33"/>
      <c r="AA908" s="33"/>
      <c r="AB908" s="33"/>
      <c r="AC908" s="33"/>
      <c r="AD908" s="33"/>
      <c r="AE908" s="33"/>
      <c r="AT908" s="18" t="s">
        <v>136</v>
      </c>
      <c r="AU908" s="18" t="s">
        <v>87</v>
      </c>
    </row>
    <row r="909" spans="1:65" s="2" customFormat="1" ht="24.2" customHeight="1">
      <c r="A909" s="33"/>
      <c r="B909" s="144"/>
      <c r="C909" s="145" t="s">
        <v>1613</v>
      </c>
      <c r="D909" s="145" t="s">
        <v>129</v>
      </c>
      <c r="E909" s="146" t="s">
        <v>1614</v>
      </c>
      <c r="F909" s="147" t="s">
        <v>1615</v>
      </c>
      <c r="G909" s="148" t="s">
        <v>287</v>
      </c>
      <c r="H909" s="149">
        <v>240</v>
      </c>
      <c r="I909" s="150"/>
      <c r="J909" s="151">
        <f t="shared" ref="J909:J915" si="10">ROUND(I909*H909,2)</f>
        <v>0</v>
      </c>
      <c r="K909" s="147" t="s">
        <v>133</v>
      </c>
      <c r="L909" s="34"/>
      <c r="M909" s="152" t="s">
        <v>1</v>
      </c>
      <c r="N909" s="153" t="s">
        <v>42</v>
      </c>
      <c r="O909" s="59"/>
      <c r="P909" s="154">
        <f t="shared" ref="P909:P915" si="11">O909*H909</f>
        <v>0</v>
      </c>
      <c r="Q909" s="154">
        <v>2.9E-4</v>
      </c>
      <c r="R909" s="154">
        <f t="shared" ref="R909:R915" si="12">Q909*H909</f>
        <v>6.9599999999999995E-2</v>
      </c>
      <c r="S909" s="154">
        <v>0</v>
      </c>
      <c r="T909" s="155">
        <f t="shared" ref="T909:T915" si="13">S909*H909</f>
        <v>0</v>
      </c>
      <c r="U909" s="33"/>
      <c r="V909" s="33"/>
      <c r="W909" s="33"/>
      <c r="X909" s="33"/>
      <c r="Y909" s="33"/>
      <c r="Z909" s="33"/>
      <c r="AA909" s="33"/>
      <c r="AB909" s="33"/>
      <c r="AC909" s="33"/>
      <c r="AD909" s="33"/>
      <c r="AE909" s="33"/>
      <c r="AR909" s="156" t="s">
        <v>284</v>
      </c>
      <c r="AT909" s="156" t="s">
        <v>129</v>
      </c>
      <c r="AU909" s="156" t="s">
        <v>87</v>
      </c>
      <c r="AY909" s="18" t="s">
        <v>126</v>
      </c>
      <c r="BE909" s="157">
        <f t="shared" ref="BE909:BE915" si="14">IF(N909="základní",J909,0)</f>
        <v>0</v>
      </c>
      <c r="BF909" s="157">
        <f t="shared" ref="BF909:BF915" si="15">IF(N909="snížená",J909,0)</f>
        <v>0</v>
      </c>
      <c r="BG909" s="157">
        <f t="shared" ref="BG909:BG915" si="16">IF(N909="zákl. přenesená",J909,0)</f>
        <v>0</v>
      </c>
      <c r="BH909" s="157">
        <f t="shared" ref="BH909:BH915" si="17">IF(N909="sníž. přenesená",J909,0)</f>
        <v>0</v>
      </c>
      <c r="BI909" s="157">
        <f t="shared" ref="BI909:BI915" si="18">IF(N909="nulová",J909,0)</f>
        <v>0</v>
      </c>
      <c r="BJ909" s="18" t="s">
        <v>85</v>
      </c>
      <c r="BK909" s="157">
        <f t="shared" ref="BK909:BK915" si="19">ROUND(I909*H909,2)</f>
        <v>0</v>
      </c>
      <c r="BL909" s="18" t="s">
        <v>284</v>
      </c>
      <c r="BM909" s="156" t="s">
        <v>1616</v>
      </c>
    </row>
    <row r="910" spans="1:65" s="2" customFormat="1" ht="24.2" customHeight="1">
      <c r="A910" s="33"/>
      <c r="B910" s="144"/>
      <c r="C910" s="145" t="s">
        <v>1617</v>
      </c>
      <c r="D910" s="145" t="s">
        <v>129</v>
      </c>
      <c r="E910" s="146" t="s">
        <v>1618</v>
      </c>
      <c r="F910" s="147" t="s">
        <v>1619</v>
      </c>
      <c r="G910" s="148" t="s">
        <v>287</v>
      </c>
      <c r="H910" s="149">
        <v>66</v>
      </c>
      <c r="I910" s="150"/>
      <c r="J910" s="151">
        <f t="shared" si="10"/>
        <v>0</v>
      </c>
      <c r="K910" s="147" t="s">
        <v>1</v>
      </c>
      <c r="L910" s="34"/>
      <c r="M910" s="152" t="s">
        <v>1</v>
      </c>
      <c r="N910" s="153" t="s">
        <v>42</v>
      </c>
      <c r="O910" s="59"/>
      <c r="P910" s="154">
        <f t="shared" si="11"/>
        <v>0</v>
      </c>
      <c r="Q910" s="154">
        <v>0</v>
      </c>
      <c r="R910" s="154">
        <f t="shared" si="12"/>
        <v>0</v>
      </c>
      <c r="S910" s="154">
        <v>0</v>
      </c>
      <c r="T910" s="155">
        <f t="shared" si="13"/>
        <v>0</v>
      </c>
      <c r="U910" s="33"/>
      <c r="V910" s="33"/>
      <c r="W910" s="33"/>
      <c r="X910" s="33"/>
      <c r="Y910" s="33"/>
      <c r="Z910" s="33"/>
      <c r="AA910" s="33"/>
      <c r="AB910" s="33"/>
      <c r="AC910" s="33"/>
      <c r="AD910" s="33"/>
      <c r="AE910" s="33"/>
      <c r="AR910" s="156" t="s">
        <v>284</v>
      </c>
      <c r="AT910" s="156" t="s">
        <v>129</v>
      </c>
      <c r="AU910" s="156" t="s">
        <v>87</v>
      </c>
      <c r="AY910" s="18" t="s">
        <v>126</v>
      </c>
      <c r="BE910" s="157">
        <f t="shared" si="14"/>
        <v>0</v>
      </c>
      <c r="BF910" s="157">
        <f t="shared" si="15"/>
        <v>0</v>
      </c>
      <c r="BG910" s="157">
        <f t="shared" si="16"/>
        <v>0</v>
      </c>
      <c r="BH910" s="157">
        <f t="shared" si="17"/>
        <v>0</v>
      </c>
      <c r="BI910" s="157">
        <f t="shared" si="18"/>
        <v>0</v>
      </c>
      <c r="BJ910" s="18" t="s">
        <v>85</v>
      </c>
      <c r="BK910" s="157">
        <f t="shared" si="19"/>
        <v>0</v>
      </c>
      <c r="BL910" s="18" t="s">
        <v>284</v>
      </c>
      <c r="BM910" s="156" t="s">
        <v>1620</v>
      </c>
    </row>
    <row r="911" spans="1:65" s="2" customFormat="1" ht="24.2" customHeight="1">
      <c r="A911" s="33"/>
      <c r="B911" s="144"/>
      <c r="C911" s="145" t="s">
        <v>1621</v>
      </c>
      <c r="D911" s="145" t="s">
        <v>129</v>
      </c>
      <c r="E911" s="146" t="s">
        <v>1622</v>
      </c>
      <c r="F911" s="147" t="s">
        <v>1623</v>
      </c>
      <c r="G911" s="148" t="s">
        <v>287</v>
      </c>
      <c r="H911" s="149">
        <v>64</v>
      </c>
      <c r="I911" s="150"/>
      <c r="J911" s="151">
        <f t="shared" si="10"/>
        <v>0</v>
      </c>
      <c r="K911" s="147" t="s">
        <v>1</v>
      </c>
      <c r="L911" s="34"/>
      <c r="M911" s="152" t="s">
        <v>1</v>
      </c>
      <c r="N911" s="153" t="s">
        <v>42</v>
      </c>
      <c r="O911" s="59"/>
      <c r="P911" s="154">
        <f t="shared" si="11"/>
        <v>0</v>
      </c>
      <c r="Q911" s="154">
        <v>0</v>
      </c>
      <c r="R911" s="154">
        <f t="shared" si="12"/>
        <v>0</v>
      </c>
      <c r="S911" s="154">
        <v>0</v>
      </c>
      <c r="T911" s="155">
        <f t="shared" si="13"/>
        <v>0</v>
      </c>
      <c r="U911" s="33"/>
      <c r="V911" s="33"/>
      <c r="W911" s="33"/>
      <c r="X911" s="33"/>
      <c r="Y911" s="33"/>
      <c r="Z911" s="33"/>
      <c r="AA911" s="33"/>
      <c r="AB911" s="33"/>
      <c r="AC911" s="33"/>
      <c r="AD911" s="33"/>
      <c r="AE911" s="33"/>
      <c r="AR911" s="156" t="s">
        <v>284</v>
      </c>
      <c r="AT911" s="156" t="s">
        <v>129</v>
      </c>
      <c r="AU911" s="156" t="s">
        <v>87</v>
      </c>
      <c r="AY911" s="18" t="s">
        <v>126</v>
      </c>
      <c r="BE911" s="157">
        <f t="shared" si="14"/>
        <v>0</v>
      </c>
      <c r="BF911" s="157">
        <f t="shared" si="15"/>
        <v>0</v>
      </c>
      <c r="BG911" s="157">
        <f t="shared" si="16"/>
        <v>0</v>
      </c>
      <c r="BH911" s="157">
        <f t="shared" si="17"/>
        <v>0</v>
      </c>
      <c r="BI911" s="157">
        <f t="shared" si="18"/>
        <v>0</v>
      </c>
      <c r="BJ911" s="18" t="s">
        <v>85</v>
      </c>
      <c r="BK911" s="157">
        <f t="shared" si="19"/>
        <v>0</v>
      </c>
      <c r="BL911" s="18" t="s">
        <v>284</v>
      </c>
      <c r="BM911" s="156" t="s">
        <v>1624</v>
      </c>
    </row>
    <row r="912" spans="1:65" s="2" customFormat="1" ht="33" customHeight="1">
      <c r="A912" s="33"/>
      <c r="B912" s="144"/>
      <c r="C912" s="145" t="s">
        <v>1625</v>
      </c>
      <c r="D912" s="145" t="s">
        <v>129</v>
      </c>
      <c r="E912" s="146" t="s">
        <v>1626</v>
      </c>
      <c r="F912" s="147" t="s">
        <v>1627</v>
      </c>
      <c r="G912" s="148" t="s">
        <v>287</v>
      </c>
      <c r="H912" s="149">
        <v>181</v>
      </c>
      <c r="I912" s="150"/>
      <c r="J912" s="151">
        <f t="shared" si="10"/>
        <v>0</v>
      </c>
      <c r="K912" s="147" t="s">
        <v>1</v>
      </c>
      <c r="L912" s="34"/>
      <c r="M912" s="152" t="s">
        <v>1</v>
      </c>
      <c r="N912" s="153" t="s">
        <v>42</v>
      </c>
      <c r="O912" s="59"/>
      <c r="P912" s="154">
        <f t="shared" si="11"/>
        <v>0</v>
      </c>
      <c r="Q912" s="154">
        <v>0</v>
      </c>
      <c r="R912" s="154">
        <f t="shared" si="12"/>
        <v>0</v>
      </c>
      <c r="S912" s="154">
        <v>0</v>
      </c>
      <c r="T912" s="155">
        <f t="shared" si="13"/>
        <v>0</v>
      </c>
      <c r="U912" s="33"/>
      <c r="V912" s="33"/>
      <c r="W912" s="33"/>
      <c r="X912" s="33"/>
      <c r="Y912" s="33"/>
      <c r="Z912" s="33"/>
      <c r="AA912" s="33"/>
      <c r="AB912" s="33"/>
      <c r="AC912" s="33"/>
      <c r="AD912" s="33"/>
      <c r="AE912" s="33"/>
      <c r="AR912" s="156" t="s">
        <v>284</v>
      </c>
      <c r="AT912" s="156" t="s">
        <v>129</v>
      </c>
      <c r="AU912" s="156" t="s">
        <v>87</v>
      </c>
      <c r="AY912" s="18" t="s">
        <v>126</v>
      </c>
      <c r="BE912" s="157">
        <f t="shared" si="14"/>
        <v>0</v>
      </c>
      <c r="BF912" s="157">
        <f t="shared" si="15"/>
        <v>0</v>
      </c>
      <c r="BG912" s="157">
        <f t="shared" si="16"/>
        <v>0</v>
      </c>
      <c r="BH912" s="157">
        <f t="shared" si="17"/>
        <v>0</v>
      </c>
      <c r="BI912" s="157">
        <f t="shared" si="18"/>
        <v>0</v>
      </c>
      <c r="BJ912" s="18" t="s">
        <v>85</v>
      </c>
      <c r="BK912" s="157">
        <f t="shared" si="19"/>
        <v>0</v>
      </c>
      <c r="BL912" s="18" t="s">
        <v>284</v>
      </c>
      <c r="BM912" s="156" t="s">
        <v>1628</v>
      </c>
    </row>
    <row r="913" spans="1:65" s="2" customFormat="1" ht="24.2" customHeight="1">
      <c r="A913" s="33"/>
      <c r="B913" s="144"/>
      <c r="C913" s="145" t="s">
        <v>1629</v>
      </c>
      <c r="D913" s="145" t="s">
        <v>129</v>
      </c>
      <c r="E913" s="146" t="s">
        <v>1630</v>
      </c>
      <c r="F913" s="147" t="s">
        <v>1631</v>
      </c>
      <c r="G913" s="148" t="s">
        <v>234</v>
      </c>
      <c r="H913" s="149">
        <v>53.463999999999999</v>
      </c>
      <c r="I913" s="150"/>
      <c r="J913" s="151">
        <f t="shared" si="10"/>
        <v>0</v>
      </c>
      <c r="K913" s="147" t="s">
        <v>1</v>
      </c>
      <c r="L913" s="34"/>
      <c r="M913" s="152" t="s">
        <v>1</v>
      </c>
      <c r="N913" s="153" t="s">
        <v>42</v>
      </c>
      <c r="O913" s="59"/>
      <c r="P913" s="154">
        <f t="shared" si="11"/>
        <v>0</v>
      </c>
      <c r="Q913" s="154">
        <v>4.0000000000000003E-5</v>
      </c>
      <c r="R913" s="154">
        <f t="shared" si="12"/>
        <v>2.1385600000000003E-3</v>
      </c>
      <c r="S913" s="154">
        <v>0</v>
      </c>
      <c r="T913" s="155">
        <f t="shared" si="13"/>
        <v>0</v>
      </c>
      <c r="U913" s="33"/>
      <c r="V913" s="33"/>
      <c r="W913" s="33"/>
      <c r="X913" s="33"/>
      <c r="Y913" s="33"/>
      <c r="Z913" s="33"/>
      <c r="AA913" s="33"/>
      <c r="AB913" s="33"/>
      <c r="AC913" s="33"/>
      <c r="AD913" s="33"/>
      <c r="AE913" s="33"/>
      <c r="AR913" s="156" t="s">
        <v>284</v>
      </c>
      <c r="AT913" s="156" t="s">
        <v>129</v>
      </c>
      <c r="AU913" s="156" t="s">
        <v>87</v>
      </c>
      <c r="AY913" s="18" t="s">
        <v>126</v>
      </c>
      <c r="BE913" s="157">
        <f t="shared" si="14"/>
        <v>0</v>
      </c>
      <c r="BF913" s="157">
        <f t="shared" si="15"/>
        <v>0</v>
      </c>
      <c r="BG913" s="157">
        <f t="shared" si="16"/>
        <v>0</v>
      </c>
      <c r="BH913" s="157">
        <f t="shared" si="17"/>
        <v>0</v>
      </c>
      <c r="BI913" s="157">
        <f t="shared" si="18"/>
        <v>0</v>
      </c>
      <c r="BJ913" s="18" t="s">
        <v>85</v>
      </c>
      <c r="BK913" s="157">
        <f t="shared" si="19"/>
        <v>0</v>
      </c>
      <c r="BL913" s="18" t="s">
        <v>284</v>
      </c>
      <c r="BM913" s="156" t="s">
        <v>1632</v>
      </c>
    </row>
    <row r="914" spans="1:65" s="2" customFormat="1" ht="24.2" customHeight="1">
      <c r="A914" s="33"/>
      <c r="B914" s="144"/>
      <c r="C914" s="145" t="s">
        <v>1633</v>
      </c>
      <c r="D914" s="145" t="s">
        <v>129</v>
      </c>
      <c r="E914" s="146" t="s">
        <v>1634</v>
      </c>
      <c r="F914" s="147" t="s">
        <v>1635</v>
      </c>
      <c r="G914" s="148" t="s">
        <v>234</v>
      </c>
      <c r="H914" s="149">
        <v>9.5399999999999991</v>
      </c>
      <c r="I914" s="150"/>
      <c r="J914" s="151">
        <f t="shared" si="10"/>
        <v>0</v>
      </c>
      <c r="K914" s="147" t="s">
        <v>1</v>
      </c>
      <c r="L914" s="34"/>
      <c r="M914" s="152" t="s">
        <v>1</v>
      </c>
      <c r="N914" s="153" t="s">
        <v>42</v>
      </c>
      <c r="O914" s="59"/>
      <c r="P914" s="154">
        <f t="shared" si="11"/>
        <v>0</v>
      </c>
      <c r="Q914" s="154">
        <v>4.0000000000000003E-5</v>
      </c>
      <c r="R914" s="154">
        <f t="shared" si="12"/>
        <v>3.8160000000000001E-4</v>
      </c>
      <c r="S914" s="154">
        <v>0</v>
      </c>
      <c r="T914" s="155">
        <f t="shared" si="13"/>
        <v>0</v>
      </c>
      <c r="U914" s="33"/>
      <c r="V914" s="33"/>
      <c r="W914" s="33"/>
      <c r="X914" s="33"/>
      <c r="Y914" s="33"/>
      <c r="Z914" s="33"/>
      <c r="AA914" s="33"/>
      <c r="AB914" s="33"/>
      <c r="AC914" s="33"/>
      <c r="AD914" s="33"/>
      <c r="AE914" s="33"/>
      <c r="AR914" s="156" t="s">
        <v>284</v>
      </c>
      <c r="AT914" s="156" t="s">
        <v>129</v>
      </c>
      <c r="AU914" s="156" t="s">
        <v>87</v>
      </c>
      <c r="AY914" s="18" t="s">
        <v>126</v>
      </c>
      <c r="BE914" s="157">
        <f t="shared" si="14"/>
        <v>0</v>
      </c>
      <c r="BF914" s="157">
        <f t="shared" si="15"/>
        <v>0</v>
      </c>
      <c r="BG914" s="157">
        <f t="shared" si="16"/>
        <v>0</v>
      </c>
      <c r="BH914" s="157">
        <f t="shared" si="17"/>
        <v>0</v>
      </c>
      <c r="BI914" s="157">
        <f t="shared" si="18"/>
        <v>0</v>
      </c>
      <c r="BJ914" s="18" t="s">
        <v>85</v>
      </c>
      <c r="BK914" s="157">
        <f t="shared" si="19"/>
        <v>0</v>
      </c>
      <c r="BL914" s="18" t="s">
        <v>284</v>
      </c>
      <c r="BM914" s="156" t="s">
        <v>1636</v>
      </c>
    </row>
    <row r="915" spans="1:65" s="2" customFormat="1" ht="37.9" customHeight="1">
      <c r="A915" s="33"/>
      <c r="B915" s="144"/>
      <c r="C915" s="198" t="s">
        <v>1637</v>
      </c>
      <c r="D915" s="198" t="s">
        <v>405</v>
      </c>
      <c r="E915" s="199" t="s">
        <v>1638</v>
      </c>
      <c r="F915" s="200" t="s">
        <v>1639</v>
      </c>
      <c r="G915" s="201" t="s">
        <v>234</v>
      </c>
      <c r="H915" s="202">
        <v>66.153999999999996</v>
      </c>
      <c r="I915" s="203"/>
      <c r="J915" s="204">
        <f t="shared" si="10"/>
        <v>0</v>
      </c>
      <c r="K915" s="200" t="s">
        <v>1</v>
      </c>
      <c r="L915" s="205"/>
      <c r="M915" s="206" t="s">
        <v>1</v>
      </c>
      <c r="N915" s="207" t="s">
        <v>42</v>
      </c>
      <c r="O915" s="59"/>
      <c r="P915" s="154">
        <f t="shared" si="11"/>
        <v>0</v>
      </c>
      <c r="Q915" s="154">
        <v>2.3300000000000001E-2</v>
      </c>
      <c r="R915" s="154">
        <f t="shared" si="12"/>
        <v>1.5413882000000001</v>
      </c>
      <c r="S915" s="154">
        <v>0</v>
      </c>
      <c r="T915" s="155">
        <f t="shared" si="13"/>
        <v>0</v>
      </c>
      <c r="U915" s="33"/>
      <c r="V915" s="33"/>
      <c r="W915" s="33"/>
      <c r="X915" s="33"/>
      <c r="Y915" s="33"/>
      <c r="Z915" s="33"/>
      <c r="AA915" s="33"/>
      <c r="AB915" s="33"/>
      <c r="AC915" s="33"/>
      <c r="AD915" s="33"/>
      <c r="AE915" s="33"/>
      <c r="AR915" s="156" t="s">
        <v>390</v>
      </c>
      <c r="AT915" s="156" t="s">
        <v>405</v>
      </c>
      <c r="AU915" s="156" t="s">
        <v>87</v>
      </c>
      <c r="AY915" s="18" t="s">
        <v>126</v>
      </c>
      <c r="BE915" s="157">
        <f t="shared" si="14"/>
        <v>0</v>
      </c>
      <c r="BF915" s="157">
        <f t="shared" si="15"/>
        <v>0</v>
      </c>
      <c r="BG915" s="157">
        <f t="shared" si="16"/>
        <v>0</v>
      </c>
      <c r="BH915" s="157">
        <f t="shared" si="17"/>
        <v>0</v>
      </c>
      <c r="BI915" s="157">
        <f t="shared" si="18"/>
        <v>0</v>
      </c>
      <c r="BJ915" s="18" t="s">
        <v>85</v>
      </c>
      <c r="BK915" s="157">
        <f t="shared" si="19"/>
        <v>0</v>
      </c>
      <c r="BL915" s="18" t="s">
        <v>284</v>
      </c>
      <c r="BM915" s="156" t="s">
        <v>1640</v>
      </c>
    </row>
    <row r="916" spans="1:65" s="13" customFormat="1">
      <c r="B916" s="167"/>
      <c r="D916" s="158" t="s">
        <v>208</v>
      </c>
      <c r="E916" s="168" t="s">
        <v>1</v>
      </c>
      <c r="F916" s="169" t="s">
        <v>1641</v>
      </c>
      <c r="H916" s="170">
        <v>66.153999999999996</v>
      </c>
      <c r="I916" s="171"/>
      <c r="L916" s="167"/>
      <c r="M916" s="172"/>
      <c r="N916" s="173"/>
      <c r="O916" s="173"/>
      <c r="P916" s="173"/>
      <c r="Q916" s="173"/>
      <c r="R916" s="173"/>
      <c r="S916" s="173"/>
      <c r="T916" s="174"/>
      <c r="AT916" s="168" t="s">
        <v>208</v>
      </c>
      <c r="AU916" s="168" t="s">
        <v>87</v>
      </c>
      <c r="AV916" s="13" t="s">
        <v>87</v>
      </c>
      <c r="AW916" s="13" t="s">
        <v>32</v>
      </c>
      <c r="AX916" s="13" t="s">
        <v>85</v>
      </c>
      <c r="AY916" s="168" t="s">
        <v>126</v>
      </c>
    </row>
    <row r="917" spans="1:65" s="2" customFormat="1" ht="24.2" customHeight="1">
      <c r="A917" s="33"/>
      <c r="B917" s="144"/>
      <c r="C917" s="145" t="s">
        <v>1642</v>
      </c>
      <c r="D917" s="145" t="s">
        <v>129</v>
      </c>
      <c r="E917" s="146" t="s">
        <v>1643</v>
      </c>
      <c r="F917" s="147" t="s">
        <v>1644</v>
      </c>
      <c r="G917" s="148" t="s">
        <v>287</v>
      </c>
      <c r="H917" s="149">
        <v>19.2</v>
      </c>
      <c r="I917" s="150"/>
      <c r="J917" s="151">
        <f>ROUND(I917*H917,2)</f>
        <v>0</v>
      </c>
      <c r="K917" s="147" t="s">
        <v>133</v>
      </c>
      <c r="L917" s="34"/>
      <c r="M917" s="152" t="s">
        <v>1</v>
      </c>
      <c r="N917" s="153" t="s">
        <v>42</v>
      </c>
      <c r="O917" s="59"/>
      <c r="P917" s="154">
        <f>O917*H917</f>
        <v>0</v>
      </c>
      <c r="Q917" s="154">
        <v>0</v>
      </c>
      <c r="R917" s="154">
        <f>Q917*H917</f>
        <v>0</v>
      </c>
      <c r="S917" s="154">
        <v>0</v>
      </c>
      <c r="T917" s="155">
        <f>S917*H917</f>
        <v>0</v>
      </c>
      <c r="U917" s="33"/>
      <c r="V917" s="33"/>
      <c r="W917" s="33"/>
      <c r="X917" s="33"/>
      <c r="Y917" s="33"/>
      <c r="Z917" s="33"/>
      <c r="AA917" s="33"/>
      <c r="AB917" s="33"/>
      <c r="AC917" s="33"/>
      <c r="AD917" s="33"/>
      <c r="AE917" s="33"/>
      <c r="AR917" s="156" t="s">
        <v>284</v>
      </c>
      <c r="AT917" s="156" t="s">
        <v>129</v>
      </c>
      <c r="AU917" s="156" t="s">
        <v>87</v>
      </c>
      <c r="AY917" s="18" t="s">
        <v>126</v>
      </c>
      <c r="BE917" s="157">
        <f>IF(N917="základní",J917,0)</f>
        <v>0</v>
      </c>
      <c r="BF917" s="157">
        <f>IF(N917="snížená",J917,0)</f>
        <v>0</v>
      </c>
      <c r="BG917" s="157">
        <f>IF(N917="zákl. přenesená",J917,0)</f>
        <v>0</v>
      </c>
      <c r="BH917" s="157">
        <f>IF(N917="sníž. přenesená",J917,0)</f>
        <v>0</v>
      </c>
      <c r="BI917" s="157">
        <f>IF(N917="nulová",J917,0)</f>
        <v>0</v>
      </c>
      <c r="BJ917" s="18" t="s">
        <v>85</v>
      </c>
      <c r="BK917" s="157">
        <f>ROUND(I917*H917,2)</f>
        <v>0</v>
      </c>
      <c r="BL917" s="18" t="s">
        <v>284</v>
      </c>
      <c r="BM917" s="156" t="s">
        <v>1645</v>
      </c>
    </row>
    <row r="918" spans="1:65" s="13" customFormat="1">
      <c r="B918" s="167"/>
      <c r="D918" s="158" t="s">
        <v>208</v>
      </c>
      <c r="E918" s="168" t="s">
        <v>1</v>
      </c>
      <c r="F918" s="169" t="s">
        <v>1646</v>
      </c>
      <c r="H918" s="170">
        <v>19.2</v>
      </c>
      <c r="I918" s="171"/>
      <c r="L918" s="167"/>
      <c r="M918" s="172"/>
      <c r="N918" s="173"/>
      <c r="O918" s="173"/>
      <c r="P918" s="173"/>
      <c r="Q918" s="173"/>
      <c r="R918" s="173"/>
      <c r="S918" s="173"/>
      <c r="T918" s="174"/>
      <c r="AT918" s="168" t="s">
        <v>208</v>
      </c>
      <c r="AU918" s="168" t="s">
        <v>87</v>
      </c>
      <c r="AV918" s="13" t="s">
        <v>87</v>
      </c>
      <c r="AW918" s="13" t="s">
        <v>32</v>
      </c>
      <c r="AX918" s="13" t="s">
        <v>85</v>
      </c>
      <c r="AY918" s="168" t="s">
        <v>126</v>
      </c>
    </row>
    <row r="919" spans="1:65" s="2" customFormat="1" ht="21.75" customHeight="1">
      <c r="A919" s="33"/>
      <c r="B919" s="144"/>
      <c r="C919" s="145" t="s">
        <v>1647</v>
      </c>
      <c r="D919" s="145" t="s">
        <v>129</v>
      </c>
      <c r="E919" s="146" t="s">
        <v>1648</v>
      </c>
      <c r="F919" s="147" t="s">
        <v>1649</v>
      </c>
      <c r="G919" s="148" t="s">
        <v>234</v>
      </c>
      <c r="H919" s="149">
        <v>1448</v>
      </c>
      <c r="I919" s="150"/>
      <c r="J919" s="151">
        <f>ROUND(I919*H919,2)</f>
        <v>0</v>
      </c>
      <c r="K919" s="147" t="s">
        <v>1</v>
      </c>
      <c r="L919" s="34"/>
      <c r="M919" s="152" t="s">
        <v>1</v>
      </c>
      <c r="N919" s="153" t="s">
        <v>42</v>
      </c>
      <c r="O919" s="59"/>
      <c r="P919" s="154">
        <f>O919*H919</f>
        <v>0</v>
      </c>
      <c r="Q919" s="154">
        <v>1E-4</v>
      </c>
      <c r="R919" s="154">
        <f>Q919*H919</f>
        <v>0.14480000000000001</v>
      </c>
      <c r="S919" s="154">
        <v>0</v>
      </c>
      <c r="T919" s="155">
        <f>S919*H919</f>
        <v>0</v>
      </c>
      <c r="U919" s="33"/>
      <c r="V919" s="33"/>
      <c r="W919" s="33"/>
      <c r="X919" s="33"/>
      <c r="Y919" s="33"/>
      <c r="Z919" s="33"/>
      <c r="AA919" s="33"/>
      <c r="AB919" s="33"/>
      <c r="AC919" s="33"/>
      <c r="AD919" s="33"/>
      <c r="AE919" s="33"/>
      <c r="AR919" s="156" t="s">
        <v>284</v>
      </c>
      <c r="AT919" s="156" t="s">
        <v>129</v>
      </c>
      <c r="AU919" s="156" t="s">
        <v>87</v>
      </c>
      <c r="AY919" s="18" t="s">
        <v>126</v>
      </c>
      <c r="BE919" s="157">
        <f>IF(N919="základní",J919,0)</f>
        <v>0</v>
      </c>
      <c r="BF919" s="157">
        <f>IF(N919="snížená",J919,0)</f>
        <v>0</v>
      </c>
      <c r="BG919" s="157">
        <f>IF(N919="zákl. přenesená",J919,0)</f>
        <v>0</v>
      </c>
      <c r="BH919" s="157">
        <f>IF(N919="sníž. přenesená",J919,0)</f>
        <v>0</v>
      </c>
      <c r="BI919" s="157">
        <f>IF(N919="nulová",J919,0)</f>
        <v>0</v>
      </c>
      <c r="BJ919" s="18" t="s">
        <v>85</v>
      </c>
      <c r="BK919" s="157">
        <f>ROUND(I919*H919,2)</f>
        <v>0</v>
      </c>
      <c r="BL919" s="18" t="s">
        <v>284</v>
      </c>
      <c r="BM919" s="156" t="s">
        <v>1650</v>
      </c>
    </row>
    <row r="920" spans="1:65" s="2" customFormat="1" ht="21.75" customHeight="1">
      <c r="A920" s="33"/>
      <c r="B920" s="144"/>
      <c r="C920" s="145" t="s">
        <v>1651</v>
      </c>
      <c r="D920" s="145" t="s">
        <v>129</v>
      </c>
      <c r="E920" s="146" t="s">
        <v>1652</v>
      </c>
      <c r="F920" s="147" t="s">
        <v>1653</v>
      </c>
      <c r="G920" s="148" t="s">
        <v>234</v>
      </c>
      <c r="H920" s="149">
        <v>1448</v>
      </c>
      <c r="I920" s="150"/>
      <c r="J920" s="151">
        <f>ROUND(I920*H920,2)</f>
        <v>0</v>
      </c>
      <c r="K920" s="147" t="s">
        <v>1</v>
      </c>
      <c r="L920" s="34"/>
      <c r="M920" s="152" t="s">
        <v>1</v>
      </c>
      <c r="N920" s="153" t="s">
        <v>42</v>
      </c>
      <c r="O920" s="59"/>
      <c r="P920" s="154">
        <f>O920*H920</f>
        <v>0</v>
      </c>
      <c r="Q920" s="154">
        <v>0</v>
      </c>
      <c r="R920" s="154">
        <f>Q920*H920</f>
        <v>0</v>
      </c>
      <c r="S920" s="154">
        <v>7.0000000000000001E-3</v>
      </c>
      <c r="T920" s="155">
        <f>S920*H920</f>
        <v>10.136000000000001</v>
      </c>
      <c r="U920" s="33"/>
      <c r="V920" s="33"/>
      <c r="W920" s="33"/>
      <c r="X920" s="33"/>
      <c r="Y920" s="33"/>
      <c r="Z920" s="33"/>
      <c r="AA920" s="33"/>
      <c r="AB920" s="33"/>
      <c r="AC920" s="33"/>
      <c r="AD920" s="33"/>
      <c r="AE920" s="33"/>
      <c r="AR920" s="156" t="s">
        <v>284</v>
      </c>
      <c r="AT920" s="156" t="s">
        <v>129</v>
      </c>
      <c r="AU920" s="156" t="s">
        <v>87</v>
      </c>
      <c r="AY920" s="18" t="s">
        <v>126</v>
      </c>
      <c r="BE920" s="157">
        <f>IF(N920="základní",J920,0)</f>
        <v>0</v>
      </c>
      <c r="BF920" s="157">
        <f>IF(N920="snížená",J920,0)</f>
        <v>0</v>
      </c>
      <c r="BG920" s="157">
        <f>IF(N920="zákl. přenesená",J920,0)</f>
        <v>0</v>
      </c>
      <c r="BH920" s="157">
        <f>IF(N920="sníž. přenesená",J920,0)</f>
        <v>0</v>
      </c>
      <c r="BI920" s="157">
        <f>IF(N920="nulová",J920,0)</f>
        <v>0</v>
      </c>
      <c r="BJ920" s="18" t="s">
        <v>85</v>
      </c>
      <c r="BK920" s="157">
        <f>ROUND(I920*H920,2)</f>
        <v>0</v>
      </c>
      <c r="BL920" s="18" t="s">
        <v>284</v>
      </c>
      <c r="BM920" s="156" t="s">
        <v>1654</v>
      </c>
    </row>
    <row r="921" spans="1:65" s="2" customFormat="1" ht="24.2" customHeight="1">
      <c r="A921" s="33"/>
      <c r="B921" s="144"/>
      <c r="C921" s="145" t="s">
        <v>1655</v>
      </c>
      <c r="D921" s="145" t="s">
        <v>129</v>
      </c>
      <c r="E921" s="146" t="s">
        <v>1656</v>
      </c>
      <c r="F921" s="147" t="s">
        <v>1657</v>
      </c>
      <c r="G921" s="148" t="s">
        <v>277</v>
      </c>
      <c r="H921" s="149">
        <v>9.84</v>
      </c>
      <c r="I921" s="150"/>
      <c r="J921" s="151">
        <f>ROUND(I921*H921,2)</f>
        <v>0</v>
      </c>
      <c r="K921" s="147" t="s">
        <v>133</v>
      </c>
      <c r="L921" s="34"/>
      <c r="M921" s="152" t="s">
        <v>1</v>
      </c>
      <c r="N921" s="153" t="s">
        <v>42</v>
      </c>
      <c r="O921" s="59"/>
      <c r="P921" s="154">
        <f>O921*H921</f>
        <v>0</v>
      </c>
      <c r="Q921" s="154">
        <v>0</v>
      </c>
      <c r="R921" s="154">
        <f>Q921*H921</f>
        <v>0</v>
      </c>
      <c r="S921" s="154">
        <v>0</v>
      </c>
      <c r="T921" s="155">
        <f>S921*H921</f>
        <v>0</v>
      </c>
      <c r="U921" s="33"/>
      <c r="V921" s="33"/>
      <c r="W921" s="33"/>
      <c r="X921" s="33"/>
      <c r="Y921" s="33"/>
      <c r="Z921" s="33"/>
      <c r="AA921" s="33"/>
      <c r="AB921" s="33"/>
      <c r="AC921" s="33"/>
      <c r="AD921" s="33"/>
      <c r="AE921" s="33"/>
      <c r="AR921" s="156" t="s">
        <v>284</v>
      </c>
      <c r="AT921" s="156" t="s">
        <v>129</v>
      </c>
      <c r="AU921" s="156" t="s">
        <v>87</v>
      </c>
      <c r="AY921" s="18" t="s">
        <v>126</v>
      </c>
      <c r="BE921" s="157">
        <f>IF(N921="základní",J921,0)</f>
        <v>0</v>
      </c>
      <c r="BF921" s="157">
        <f>IF(N921="snížená",J921,0)</f>
        <v>0</v>
      </c>
      <c r="BG921" s="157">
        <f>IF(N921="zákl. přenesená",J921,0)</f>
        <v>0</v>
      </c>
      <c r="BH921" s="157">
        <f>IF(N921="sníž. přenesená",J921,0)</f>
        <v>0</v>
      </c>
      <c r="BI921" s="157">
        <f>IF(N921="nulová",J921,0)</f>
        <v>0</v>
      </c>
      <c r="BJ921" s="18" t="s">
        <v>85</v>
      </c>
      <c r="BK921" s="157">
        <f>ROUND(I921*H921,2)</f>
        <v>0</v>
      </c>
      <c r="BL921" s="18" t="s">
        <v>284</v>
      </c>
      <c r="BM921" s="156" t="s">
        <v>1658</v>
      </c>
    </row>
    <row r="922" spans="1:65" s="12" customFormat="1" ht="22.9" customHeight="1">
      <c r="B922" s="131"/>
      <c r="D922" s="132" t="s">
        <v>76</v>
      </c>
      <c r="E922" s="142" t="s">
        <v>1659</v>
      </c>
      <c r="F922" s="142" t="s">
        <v>1660</v>
      </c>
      <c r="I922" s="134"/>
      <c r="J922" s="143">
        <f>BK922</f>
        <v>0</v>
      </c>
      <c r="L922" s="131"/>
      <c r="M922" s="136"/>
      <c r="N922" s="137"/>
      <c r="O922" s="137"/>
      <c r="P922" s="138">
        <f>SUM(P923:P972)</f>
        <v>0</v>
      </c>
      <c r="Q922" s="137"/>
      <c r="R922" s="138">
        <f>SUM(R923:R972)</f>
        <v>2.7565516999999997</v>
      </c>
      <c r="S922" s="137"/>
      <c r="T922" s="139">
        <f>SUM(T923:T972)</f>
        <v>0</v>
      </c>
      <c r="AR922" s="132" t="s">
        <v>87</v>
      </c>
      <c r="AT922" s="140" t="s">
        <v>76</v>
      </c>
      <c r="AU922" s="140" t="s">
        <v>85</v>
      </c>
      <c r="AY922" s="132" t="s">
        <v>126</v>
      </c>
      <c r="BK922" s="141">
        <f>SUM(BK923:BK972)</f>
        <v>0</v>
      </c>
    </row>
    <row r="923" spans="1:65" s="2" customFormat="1" ht="16.5" customHeight="1">
      <c r="A923" s="33"/>
      <c r="B923" s="144"/>
      <c r="C923" s="145" t="s">
        <v>1661</v>
      </c>
      <c r="D923" s="145" t="s">
        <v>129</v>
      </c>
      <c r="E923" s="146" t="s">
        <v>1662</v>
      </c>
      <c r="F923" s="147" t="s">
        <v>1663</v>
      </c>
      <c r="G923" s="148" t="s">
        <v>234</v>
      </c>
      <c r="H923" s="149">
        <v>110</v>
      </c>
      <c r="I923" s="150"/>
      <c r="J923" s="151">
        <f>ROUND(I923*H923,2)</f>
        <v>0</v>
      </c>
      <c r="K923" s="147" t="s">
        <v>133</v>
      </c>
      <c r="L923" s="34"/>
      <c r="M923" s="152" t="s">
        <v>1</v>
      </c>
      <c r="N923" s="153" t="s">
        <v>42</v>
      </c>
      <c r="O923" s="59"/>
      <c r="P923" s="154">
        <f>O923*H923</f>
        <v>0</v>
      </c>
      <c r="Q923" s="154">
        <v>0</v>
      </c>
      <c r="R923" s="154">
        <f>Q923*H923</f>
        <v>0</v>
      </c>
      <c r="S923" s="154">
        <v>0</v>
      </c>
      <c r="T923" s="155">
        <f>S923*H923</f>
        <v>0</v>
      </c>
      <c r="U923" s="33"/>
      <c r="V923" s="33"/>
      <c r="W923" s="33"/>
      <c r="X923" s="33"/>
      <c r="Y923" s="33"/>
      <c r="Z923" s="33"/>
      <c r="AA923" s="33"/>
      <c r="AB923" s="33"/>
      <c r="AC923" s="33"/>
      <c r="AD923" s="33"/>
      <c r="AE923" s="33"/>
      <c r="AR923" s="156" t="s">
        <v>284</v>
      </c>
      <c r="AT923" s="156" t="s">
        <v>129</v>
      </c>
      <c r="AU923" s="156" t="s">
        <v>87</v>
      </c>
      <c r="AY923" s="18" t="s">
        <v>126</v>
      </c>
      <c r="BE923" s="157">
        <f>IF(N923="základní",J923,0)</f>
        <v>0</v>
      </c>
      <c r="BF923" s="157">
        <f>IF(N923="snížená",J923,0)</f>
        <v>0</v>
      </c>
      <c r="BG923" s="157">
        <f>IF(N923="zákl. přenesená",J923,0)</f>
        <v>0</v>
      </c>
      <c r="BH923" s="157">
        <f>IF(N923="sníž. přenesená",J923,0)</f>
        <v>0</v>
      </c>
      <c r="BI923" s="157">
        <f>IF(N923="nulová",J923,0)</f>
        <v>0</v>
      </c>
      <c r="BJ923" s="18" t="s">
        <v>85</v>
      </c>
      <c r="BK923" s="157">
        <f>ROUND(I923*H923,2)</f>
        <v>0</v>
      </c>
      <c r="BL923" s="18" t="s">
        <v>284</v>
      </c>
      <c r="BM923" s="156" t="s">
        <v>1664</v>
      </c>
    </row>
    <row r="924" spans="1:65" s="2" customFormat="1" ht="16.5" customHeight="1">
      <c r="A924" s="33"/>
      <c r="B924" s="144"/>
      <c r="C924" s="145" t="s">
        <v>1665</v>
      </c>
      <c r="D924" s="145" t="s">
        <v>129</v>
      </c>
      <c r="E924" s="146" t="s">
        <v>1666</v>
      </c>
      <c r="F924" s="147" t="s">
        <v>1667</v>
      </c>
      <c r="G924" s="148" t="s">
        <v>234</v>
      </c>
      <c r="H924" s="149">
        <v>110</v>
      </c>
      <c r="I924" s="150"/>
      <c r="J924" s="151">
        <f>ROUND(I924*H924,2)</f>
        <v>0</v>
      </c>
      <c r="K924" s="147" t="s">
        <v>133</v>
      </c>
      <c r="L924" s="34"/>
      <c r="M924" s="152" t="s">
        <v>1</v>
      </c>
      <c r="N924" s="153" t="s">
        <v>42</v>
      </c>
      <c r="O924" s="59"/>
      <c r="P924" s="154">
        <f>O924*H924</f>
        <v>0</v>
      </c>
      <c r="Q924" s="154">
        <v>2.9999999999999997E-4</v>
      </c>
      <c r="R924" s="154">
        <f>Q924*H924</f>
        <v>3.2999999999999995E-2</v>
      </c>
      <c r="S924" s="154">
        <v>0</v>
      </c>
      <c r="T924" s="155">
        <f>S924*H924</f>
        <v>0</v>
      </c>
      <c r="U924" s="33"/>
      <c r="V924" s="33"/>
      <c r="W924" s="33"/>
      <c r="X924" s="33"/>
      <c r="Y924" s="33"/>
      <c r="Z924" s="33"/>
      <c r="AA924" s="33"/>
      <c r="AB924" s="33"/>
      <c r="AC924" s="33"/>
      <c r="AD924" s="33"/>
      <c r="AE924" s="33"/>
      <c r="AR924" s="156" t="s">
        <v>284</v>
      </c>
      <c r="AT924" s="156" t="s">
        <v>129</v>
      </c>
      <c r="AU924" s="156" t="s">
        <v>87</v>
      </c>
      <c r="AY924" s="18" t="s">
        <v>126</v>
      </c>
      <c r="BE924" s="157">
        <f>IF(N924="základní",J924,0)</f>
        <v>0</v>
      </c>
      <c r="BF924" s="157">
        <f>IF(N924="snížená",J924,0)</f>
        <v>0</v>
      </c>
      <c r="BG924" s="157">
        <f>IF(N924="zákl. přenesená",J924,0)</f>
        <v>0</v>
      </c>
      <c r="BH924" s="157">
        <f>IF(N924="sníž. přenesená",J924,0)</f>
        <v>0</v>
      </c>
      <c r="BI924" s="157">
        <f>IF(N924="nulová",J924,0)</f>
        <v>0</v>
      </c>
      <c r="BJ924" s="18" t="s">
        <v>85</v>
      </c>
      <c r="BK924" s="157">
        <f>ROUND(I924*H924,2)</f>
        <v>0</v>
      </c>
      <c r="BL924" s="18" t="s">
        <v>284</v>
      </c>
      <c r="BM924" s="156" t="s">
        <v>1668</v>
      </c>
    </row>
    <row r="925" spans="1:65" s="13" customFormat="1">
      <c r="B925" s="167"/>
      <c r="D925" s="158" t="s">
        <v>208</v>
      </c>
      <c r="E925" s="168" t="s">
        <v>1</v>
      </c>
      <c r="F925" s="169" t="s">
        <v>1669</v>
      </c>
      <c r="H925" s="170">
        <v>96.2</v>
      </c>
      <c r="I925" s="171"/>
      <c r="L925" s="167"/>
      <c r="M925" s="172"/>
      <c r="N925" s="173"/>
      <c r="O925" s="173"/>
      <c r="P925" s="173"/>
      <c r="Q925" s="173"/>
      <c r="R925" s="173"/>
      <c r="S925" s="173"/>
      <c r="T925" s="174"/>
      <c r="AT925" s="168" t="s">
        <v>208</v>
      </c>
      <c r="AU925" s="168" t="s">
        <v>87</v>
      </c>
      <c r="AV925" s="13" t="s">
        <v>87</v>
      </c>
      <c r="AW925" s="13" t="s">
        <v>32</v>
      </c>
      <c r="AX925" s="13" t="s">
        <v>77</v>
      </c>
      <c r="AY925" s="168" t="s">
        <v>126</v>
      </c>
    </row>
    <row r="926" spans="1:65" s="13" customFormat="1">
      <c r="B926" s="167"/>
      <c r="D926" s="158" t="s">
        <v>208</v>
      </c>
      <c r="E926" s="168" t="s">
        <v>1</v>
      </c>
      <c r="F926" s="169" t="s">
        <v>1670</v>
      </c>
      <c r="H926" s="170">
        <v>13.8</v>
      </c>
      <c r="I926" s="171"/>
      <c r="L926" s="167"/>
      <c r="M926" s="172"/>
      <c r="N926" s="173"/>
      <c r="O926" s="173"/>
      <c r="P926" s="173"/>
      <c r="Q926" s="173"/>
      <c r="R926" s="173"/>
      <c r="S926" s="173"/>
      <c r="T926" s="174"/>
      <c r="AT926" s="168" t="s">
        <v>208</v>
      </c>
      <c r="AU926" s="168" t="s">
        <v>87</v>
      </c>
      <c r="AV926" s="13" t="s">
        <v>87</v>
      </c>
      <c r="AW926" s="13" t="s">
        <v>32</v>
      </c>
      <c r="AX926" s="13" t="s">
        <v>77</v>
      </c>
      <c r="AY926" s="168" t="s">
        <v>126</v>
      </c>
    </row>
    <row r="927" spans="1:65" s="15" customFormat="1">
      <c r="B927" s="182"/>
      <c r="D927" s="158" t="s">
        <v>208</v>
      </c>
      <c r="E927" s="183" t="s">
        <v>1</v>
      </c>
      <c r="F927" s="184" t="s">
        <v>221</v>
      </c>
      <c r="H927" s="185">
        <v>110</v>
      </c>
      <c r="I927" s="186"/>
      <c r="L927" s="182"/>
      <c r="M927" s="187"/>
      <c r="N927" s="188"/>
      <c r="O927" s="188"/>
      <c r="P927" s="188"/>
      <c r="Q927" s="188"/>
      <c r="R927" s="188"/>
      <c r="S927" s="188"/>
      <c r="T927" s="189"/>
      <c r="AT927" s="183" t="s">
        <v>208</v>
      </c>
      <c r="AU927" s="183" t="s">
        <v>87</v>
      </c>
      <c r="AV927" s="15" t="s">
        <v>146</v>
      </c>
      <c r="AW927" s="15" t="s">
        <v>32</v>
      </c>
      <c r="AX927" s="15" t="s">
        <v>85</v>
      </c>
      <c r="AY927" s="183" t="s">
        <v>126</v>
      </c>
    </row>
    <row r="928" spans="1:65" s="2" customFormat="1" ht="24.2" customHeight="1">
      <c r="A928" s="33"/>
      <c r="B928" s="144"/>
      <c r="C928" s="145" t="s">
        <v>1671</v>
      </c>
      <c r="D928" s="145" t="s">
        <v>129</v>
      </c>
      <c r="E928" s="146" t="s">
        <v>1672</v>
      </c>
      <c r="F928" s="147" t="s">
        <v>1673</v>
      </c>
      <c r="G928" s="148" t="s">
        <v>287</v>
      </c>
      <c r="H928" s="149">
        <v>94.7</v>
      </c>
      <c r="I928" s="150"/>
      <c r="J928" s="151">
        <f>ROUND(I928*H928,2)</f>
        <v>0</v>
      </c>
      <c r="K928" s="147" t="s">
        <v>133</v>
      </c>
      <c r="L928" s="34"/>
      <c r="M928" s="152" t="s">
        <v>1</v>
      </c>
      <c r="N928" s="153" t="s">
        <v>42</v>
      </c>
      <c r="O928" s="59"/>
      <c r="P928" s="154">
        <f>O928*H928</f>
        <v>0</v>
      </c>
      <c r="Q928" s="154">
        <v>5.8E-4</v>
      </c>
      <c r="R928" s="154">
        <f>Q928*H928</f>
        <v>5.4926000000000003E-2</v>
      </c>
      <c r="S928" s="154">
        <v>0</v>
      </c>
      <c r="T928" s="155">
        <f>S928*H928</f>
        <v>0</v>
      </c>
      <c r="U928" s="33"/>
      <c r="V928" s="33"/>
      <c r="W928" s="33"/>
      <c r="X928" s="33"/>
      <c r="Y928" s="33"/>
      <c r="Z928" s="33"/>
      <c r="AA928" s="33"/>
      <c r="AB928" s="33"/>
      <c r="AC928" s="33"/>
      <c r="AD928" s="33"/>
      <c r="AE928" s="33"/>
      <c r="AR928" s="156" t="s">
        <v>284</v>
      </c>
      <c r="AT928" s="156" t="s">
        <v>129</v>
      </c>
      <c r="AU928" s="156" t="s">
        <v>87</v>
      </c>
      <c r="AY928" s="18" t="s">
        <v>126</v>
      </c>
      <c r="BE928" s="157">
        <f>IF(N928="základní",J928,0)</f>
        <v>0</v>
      </c>
      <c r="BF928" s="157">
        <f>IF(N928="snížená",J928,0)</f>
        <v>0</v>
      </c>
      <c r="BG928" s="157">
        <f>IF(N928="zákl. přenesená",J928,0)</f>
        <v>0</v>
      </c>
      <c r="BH928" s="157">
        <f>IF(N928="sníž. přenesená",J928,0)</f>
        <v>0</v>
      </c>
      <c r="BI928" s="157">
        <f>IF(N928="nulová",J928,0)</f>
        <v>0</v>
      </c>
      <c r="BJ928" s="18" t="s">
        <v>85</v>
      </c>
      <c r="BK928" s="157">
        <f>ROUND(I928*H928,2)</f>
        <v>0</v>
      </c>
      <c r="BL928" s="18" t="s">
        <v>284</v>
      </c>
      <c r="BM928" s="156" t="s">
        <v>1674</v>
      </c>
    </row>
    <row r="929" spans="1:65" s="13" customFormat="1">
      <c r="B929" s="167"/>
      <c r="D929" s="158" t="s">
        <v>208</v>
      </c>
      <c r="E929" s="168" t="s">
        <v>1</v>
      </c>
      <c r="F929" s="169" t="s">
        <v>1675</v>
      </c>
      <c r="H929" s="170">
        <v>6.7</v>
      </c>
      <c r="I929" s="171"/>
      <c r="L929" s="167"/>
      <c r="M929" s="172"/>
      <c r="N929" s="173"/>
      <c r="O929" s="173"/>
      <c r="P929" s="173"/>
      <c r="Q929" s="173"/>
      <c r="R929" s="173"/>
      <c r="S929" s="173"/>
      <c r="T929" s="174"/>
      <c r="AT929" s="168" t="s">
        <v>208</v>
      </c>
      <c r="AU929" s="168" t="s">
        <v>87</v>
      </c>
      <c r="AV929" s="13" t="s">
        <v>87</v>
      </c>
      <c r="AW929" s="13" t="s">
        <v>32</v>
      </c>
      <c r="AX929" s="13" t="s">
        <v>77</v>
      </c>
      <c r="AY929" s="168" t="s">
        <v>126</v>
      </c>
    </row>
    <row r="930" spans="1:65" s="13" customFormat="1">
      <c r="B930" s="167"/>
      <c r="D930" s="158" t="s">
        <v>208</v>
      </c>
      <c r="E930" s="168" t="s">
        <v>1</v>
      </c>
      <c r="F930" s="169" t="s">
        <v>1676</v>
      </c>
      <c r="H930" s="170">
        <v>11.1</v>
      </c>
      <c r="I930" s="171"/>
      <c r="L930" s="167"/>
      <c r="M930" s="172"/>
      <c r="N930" s="173"/>
      <c r="O930" s="173"/>
      <c r="P930" s="173"/>
      <c r="Q930" s="173"/>
      <c r="R930" s="173"/>
      <c r="S930" s="173"/>
      <c r="T930" s="174"/>
      <c r="AT930" s="168" t="s">
        <v>208</v>
      </c>
      <c r="AU930" s="168" t="s">
        <v>87</v>
      </c>
      <c r="AV930" s="13" t="s">
        <v>87</v>
      </c>
      <c r="AW930" s="13" t="s">
        <v>32</v>
      </c>
      <c r="AX930" s="13" t="s">
        <v>77</v>
      </c>
      <c r="AY930" s="168" t="s">
        <v>126</v>
      </c>
    </row>
    <row r="931" spans="1:65" s="13" customFormat="1">
      <c r="B931" s="167"/>
      <c r="D931" s="158" t="s">
        <v>208</v>
      </c>
      <c r="E931" s="168" t="s">
        <v>1</v>
      </c>
      <c r="F931" s="169" t="s">
        <v>1677</v>
      </c>
      <c r="H931" s="170">
        <v>28.6</v>
      </c>
      <c r="I931" s="171"/>
      <c r="L931" s="167"/>
      <c r="M931" s="172"/>
      <c r="N931" s="173"/>
      <c r="O931" s="173"/>
      <c r="P931" s="173"/>
      <c r="Q931" s="173"/>
      <c r="R931" s="173"/>
      <c r="S931" s="173"/>
      <c r="T931" s="174"/>
      <c r="AT931" s="168" t="s">
        <v>208</v>
      </c>
      <c r="AU931" s="168" t="s">
        <v>87</v>
      </c>
      <c r="AV931" s="13" t="s">
        <v>87</v>
      </c>
      <c r="AW931" s="13" t="s">
        <v>32</v>
      </c>
      <c r="AX931" s="13" t="s">
        <v>77</v>
      </c>
      <c r="AY931" s="168" t="s">
        <v>126</v>
      </c>
    </row>
    <row r="932" spans="1:65" s="13" customFormat="1">
      <c r="B932" s="167"/>
      <c r="D932" s="158" t="s">
        <v>208</v>
      </c>
      <c r="E932" s="168" t="s">
        <v>1</v>
      </c>
      <c r="F932" s="169" t="s">
        <v>1678</v>
      </c>
      <c r="H932" s="170">
        <v>11.9</v>
      </c>
      <c r="I932" s="171"/>
      <c r="L932" s="167"/>
      <c r="M932" s="172"/>
      <c r="N932" s="173"/>
      <c r="O932" s="173"/>
      <c r="P932" s="173"/>
      <c r="Q932" s="173"/>
      <c r="R932" s="173"/>
      <c r="S932" s="173"/>
      <c r="T932" s="174"/>
      <c r="AT932" s="168" t="s">
        <v>208</v>
      </c>
      <c r="AU932" s="168" t="s">
        <v>87</v>
      </c>
      <c r="AV932" s="13" t="s">
        <v>87</v>
      </c>
      <c r="AW932" s="13" t="s">
        <v>32</v>
      </c>
      <c r="AX932" s="13" t="s">
        <v>77</v>
      </c>
      <c r="AY932" s="168" t="s">
        <v>126</v>
      </c>
    </row>
    <row r="933" spans="1:65" s="13" customFormat="1">
      <c r="B933" s="167"/>
      <c r="D933" s="158" t="s">
        <v>208</v>
      </c>
      <c r="E933" s="168" t="s">
        <v>1</v>
      </c>
      <c r="F933" s="169" t="s">
        <v>1679</v>
      </c>
      <c r="H933" s="170">
        <v>7.9</v>
      </c>
      <c r="I933" s="171"/>
      <c r="L933" s="167"/>
      <c r="M933" s="172"/>
      <c r="N933" s="173"/>
      <c r="O933" s="173"/>
      <c r="P933" s="173"/>
      <c r="Q933" s="173"/>
      <c r="R933" s="173"/>
      <c r="S933" s="173"/>
      <c r="T933" s="174"/>
      <c r="AT933" s="168" t="s">
        <v>208</v>
      </c>
      <c r="AU933" s="168" t="s">
        <v>87</v>
      </c>
      <c r="AV933" s="13" t="s">
        <v>87</v>
      </c>
      <c r="AW933" s="13" t="s">
        <v>32</v>
      </c>
      <c r="AX933" s="13" t="s">
        <v>77</v>
      </c>
      <c r="AY933" s="168" t="s">
        <v>126</v>
      </c>
    </row>
    <row r="934" spans="1:65" s="13" customFormat="1">
      <c r="B934" s="167"/>
      <c r="D934" s="158" t="s">
        <v>208</v>
      </c>
      <c r="E934" s="168" t="s">
        <v>1</v>
      </c>
      <c r="F934" s="169" t="s">
        <v>1680</v>
      </c>
      <c r="H934" s="170">
        <v>5.9</v>
      </c>
      <c r="I934" s="171"/>
      <c r="L934" s="167"/>
      <c r="M934" s="172"/>
      <c r="N934" s="173"/>
      <c r="O934" s="173"/>
      <c r="P934" s="173"/>
      <c r="Q934" s="173"/>
      <c r="R934" s="173"/>
      <c r="S934" s="173"/>
      <c r="T934" s="174"/>
      <c r="AT934" s="168" t="s">
        <v>208</v>
      </c>
      <c r="AU934" s="168" t="s">
        <v>87</v>
      </c>
      <c r="AV934" s="13" t="s">
        <v>87</v>
      </c>
      <c r="AW934" s="13" t="s">
        <v>32</v>
      </c>
      <c r="AX934" s="13" t="s">
        <v>77</v>
      </c>
      <c r="AY934" s="168" t="s">
        <v>126</v>
      </c>
    </row>
    <row r="935" spans="1:65" s="13" customFormat="1">
      <c r="B935" s="167"/>
      <c r="D935" s="158" t="s">
        <v>208</v>
      </c>
      <c r="E935" s="168" t="s">
        <v>1</v>
      </c>
      <c r="F935" s="169" t="s">
        <v>1681</v>
      </c>
      <c r="H935" s="170">
        <v>22.6</v>
      </c>
      <c r="I935" s="171"/>
      <c r="L935" s="167"/>
      <c r="M935" s="172"/>
      <c r="N935" s="173"/>
      <c r="O935" s="173"/>
      <c r="P935" s="173"/>
      <c r="Q935" s="173"/>
      <c r="R935" s="173"/>
      <c r="S935" s="173"/>
      <c r="T935" s="174"/>
      <c r="AT935" s="168" t="s">
        <v>208</v>
      </c>
      <c r="AU935" s="168" t="s">
        <v>87</v>
      </c>
      <c r="AV935" s="13" t="s">
        <v>87</v>
      </c>
      <c r="AW935" s="13" t="s">
        <v>32</v>
      </c>
      <c r="AX935" s="13" t="s">
        <v>77</v>
      </c>
      <c r="AY935" s="168" t="s">
        <v>126</v>
      </c>
    </row>
    <row r="936" spans="1:65" s="15" customFormat="1">
      <c r="B936" s="182"/>
      <c r="D936" s="158" t="s">
        <v>208</v>
      </c>
      <c r="E936" s="183" t="s">
        <v>1</v>
      </c>
      <c r="F936" s="184" t="s">
        <v>221</v>
      </c>
      <c r="H936" s="185">
        <v>94.700000000000017</v>
      </c>
      <c r="I936" s="186"/>
      <c r="L936" s="182"/>
      <c r="M936" s="187"/>
      <c r="N936" s="188"/>
      <c r="O936" s="188"/>
      <c r="P936" s="188"/>
      <c r="Q936" s="188"/>
      <c r="R936" s="188"/>
      <c r="S936" s="188"/>
      <c r="T936" s="189"/>
      <c r="AT936" s="183" t="s">
        <v>208</v>
      </c>
      <c r="AU936" s="183" t="s">
        <v>87</v>
      </c>
      <c r="AV936" s="15" t="s">
        <v>146</v>
      </c>
      <c r="AW936" s="15" t="s">
        <v>32</v>
      </c>
      <c r="AX936" s="15" t="s">
        <v>85</v>
      </c>
      <c r="AY936" s="183" t="s">
        <v>126</v>
      </c>
    </row>
    <row r="937" spans="1:65" s="2" customFormat="1" ht="16.5" customHeight="1">
      <c r="A937" s="33"/>
      <c r="B937" s="144"/>
      <c r="C937" s="198" t="s">
        <v>1682</v>
      </c>
      <c r="D937" s="198" t="s">
        <v>405</v>
      </c>
      <c r="E937" s="199" t="s">
        <v>1683</v>
      </c>
      <c r="F937" s="200" t="s">
        <v>1684</v>
      </c>
      <c r="G937" s="201" t="s">
        <v>287</v>
      </c>
      <c r="H937" s="202">
        <v>104.17</v>
      </c>
      <c r="I937" s="203"/>
      <c r="J937" s="204">
        <f>ROUND(I937*H937,2)</f>
        <v>0</v>
      </c>
      <c r="K937" s="200" t="s">
        <v>1</v>
      </c>
      <c r="L937" s="205"/>
      <c r="M937" s="206" t="s">
        <v>1</v>
      </c>
      <c r="N937" s="207" t="s">
        <v>42</v>
      </c>
      <c r="O937" s="59"/>
      <c r="P937" s="154">
        <f>O937*H937</f>
        <v>0</v>
      </c>
      <c r="Q937" s="154">
        <v>2.1000000000000001E-4</v>
      </c>
      <c r="R937" s="154">
        <f>Q937*H937</f>
        <v>2.1875700000000001E-2</v>
      </c>
      <c r="S937" s="154">
        <v>0</v>
      </c>
      <c r="T937" s="155">
        <f>S937*H937</f>
        <v>0</v>
      </c>
      <c r="U937" s="33"/>
      <c r="V937" s="33"/>
      <c r="W937" s="33"/>
      <c r="X937" s="33"/>
      <c r="Y937" s="33"/>
      <c r="Z937" s="33"/>
      <c r="AA937" s="33"/>
      <c r="AB937" s="33"/>
      <c r="AC937" s="33"/>
      <c r="AD937" s="33"/>
      <c r="AE937" s="33"/>
      <c r="AR937" s="156" t="s">
        <v>390</v>
      </c>
      <c r="AT937" s="156" t="s">
        <v>405</v>
      </c>
      <c r="AU937" s="156" t="s">
        <v>87</v>
      </c>
      <c r="AY937" s="18" t="s">
        <v>126</v>
      </c>
      <c r="BE937" s="157">
        <f>IF(N937="základní",J937,0)</f>
        <v>0</v>
      </c>
      <c r="BF937" s="157">
        <f>IF(N937="snížená",J937,0)</f>
        <v>0</v>
      </c>
      <c r="BG937" s="157">
        <f>IF(N937="zákl. přenesená",J937,0)</f>
        <v>0</v>
      </c>
      <c r="BH937" s="157">
        <f>IF(N937="sníž. přenesená",J937,0)</f>
        <v>0</v>
      </c>
      <c r="BI937" s="157">
        <f>IF(N937="nulová",J937,0)</f>
        <v>0</v>
      </c>
      <c r="BJ937" s="18" t="s">
        <v>85</v>
      </c>
      <c r="BK937" s="157">
        <f>ROUND(I937*H937,2)</f>
        <v>0</v>
      </c>
      <c r="BL937" s="18" t="s">
        <v>284</v>
      </c>
      <c r="BM937" s="156" t="s">
        <v>1685</v>
      </c>
    </row>
    <row r="938" spans="1:65" s="13" customFormat="1">
      <c r="B938" s="167"/>
      <c r="D938" s="158" t="s">
        <v>208</v>
      </c>
      <c r="E938" s="168" t="s">
        <v>1</v>
      </c>
      <c r="F938" s="169" t="s">
        <v>1686</v>
      </c>
      <c r="H938" s="170">
        <v>104.17</v>
      </c>
      <c r="I938" s="171"/>
      <c r="L938" s="167"/>
      <c r="M938" s="172"/>
      <c r="N938" s="173"/>
      <c r="O938" s="173"/>
      <c r="P938" s="173"/>
      <c r="Q938" s="173"/>
      <c r="R938" s="173"/>
      <c r="S938" s="173"/>
      <c r="T938" s="174"/>
      <c r="AT938" s="168" t="s">
        <v>208</v>
      </c>
      <c r="AU938" s="168" t="s">
        <v>87</v>
      </c>
      <c r="AV938" s="13" t="s">
        <v>87</v>
      </c>
      <c r="AW938" s="13" t="s">
        <v>32</v>
      </c>
      <c r="AX938" s="13" t="s">
        <v>85</v>
      </c>
      <c r="AY938" s="168" t="s">
        <v>126</v>
      </c>
    </row>
    <row r="939" spans="1:65" s="2" customFormat="1" ht="37.9" customHeight="1">
      <c r="A939" s="33"/>
      <c r="B939" s="144"/>
      <c r="C939" s="145" t="s">
        <v>1687</v>
      </c>
      <c r="D939" s="145" t="s">
        <v>129</v>
      </c>
      <c r="E939" s="146" t="s">
        <v>1688</v>
      </c>
      <c r="F939" s="147" t="s">
        <v>1689</v>
      </c>
      <c r="G939" s="148" t="s">
        <v>234</v>
      </c>
      <c r="H939" s="149">
        <v>96.2</v>
      </c>
      <c r="I939" s="150"/>
      <c r="J939" s="151">
        <f>ROUND(I939*H939,2)</f>
        <v>0</v>
      </c>
      <c r="K939" s="147" t="s">
        <v>133</v>
      </c>
      <c r="L939" s="34"/>
      <c r="M939" s="152" t="s">
        <v>1</v>
      </c>
      <c r="N939" s="153" t="s">
        <v>42</v>
      </c>
      <c r="O939" s="59"/>
      <c r="P939" s="154">
        <f>O939*H939</f>
        <v>0</v>
      </c>
      <c r="Q939" s="154">
        <v>5.8799999999999998E-3</v>
      </c>
      <c r="R939" s="154">
        <f>Q939*H939</f>
        <v>0.56565600000000005</v>
      </c>
      <c r="S939" s="154">
        <v>0</v>
      </c>
      <c r="T939" s="155">
        <f>S939*H939</f>
        <v>0</v>
      </c>
      <c r="U939" s="33"/>
      <c r="V939" s="33"/>
      <c r="W939" s="33"/>
      <c r="X939" s="33"/>
      <c r="Y939" s="33"/>
      <c r="Z939" s="33"/>
      <c r="AA939" s="33"/>
      <c r="AB939" s="33"/>
      <c r="AC939" s="33"/>
      <c r="AD939" s="33"/>
      <c r="AE939" s="33"/>
      <c r="AR939" s="156" t="s">
        <v>284</v>
      </c>
      <c r="AT939" s="156" t="s">
        <v>129</v>
      </c>
      <c r="AU939" s="156" t="s">
        <v>87</v>
      </c>
      <c r="AY939" s="18" t="s">
        <v>126</v>
      </c>
      <c r="BE939" s="157">
        <f>IF(N939="základní",J939,0)</f>
        <v>0</v>
      </c>
      <c r="BF939" s="157">
        <f>IF(N939="snížená",J939,0)</f>
        <v>0</v>
      </c>
      <c r="BG939" s="157">
        <f>IF(N939="zákl. přenesená",J939,0)</f>
        <v>0</v>
      </c>
      <c r="BH939" s="157">
        <f>IF(N939="sníž. přenesená",J939,0)</f>
        <v>0</v>
      </c>
      <c r="BI939" s="157">
        <f>IF(N939="nulová",J939,0)</f>
        <v>0</v>
      </c>
      <c r="BJ939" s="18" t="s">
        <v>85</v>
      </c>
      <c r="BK939" s="157">
        <f>ROUND(I939*H939,2)</f>
        <v>0</v>
      </c>
      <c r="BL939" s="18" t="s">
        <v>284</v>
      </c>
      <c r="BM939" s="156" t="s">
        <v>1690</v>
      </c>
    </row>
    <row r="940" spans="1:65" s="13" customFormat="1">
      <c r="B940" s="167"/>
      <c r="D940" s="158" t="s">
        <v>208</v>
      </c>
      <c r="E940" s="168" t="s">
        <v>1</v>
      </c>
      <c r="F940" s="169" t="s">
        <v>1691</v>
      </c>
      <c r="H940" s="170">
        <v>3.6</v>
      </c>
      <c r="I940" s="171"/>
      <c r="L940" s="167"/>
      <c r="M940" s="172"/>
      <c r="N940" s="173"/>
      <c r="O940" s="173"/>
      <c r="P940" s="173"/>
      <c r="Q940" s="173"/>
      <c r="R940" s="173"/>
      <c r="S940" s="173"/>
      <c r="T940" s="174"/>
      <c r="AT940" s="168" t="s">
        <v>208</v>
      </c>
      <c r="AU940" s="168" t="s">
        <v>87</v>
      </c>
      <c r="AV940" s="13" t="s">
        <v>87</v>
      </c>
      <c r="AW940" s="13" t="s">
        <v>32</v>
      </c>
      <c r="AX940" s="13" t="s">
        <v>77</v>
      </c>
      <c r="AY940" s="168" t="s">
        <v>126</v>
      </c>
    </row>
    <row r="941" spans="1:65" s="13" customFormat="1">
      <c r="B941" s="167"/>
      <c r="D941" s="158" t="s">
        <v>208</v>
      </c>
      <c r="E941" s="168" t="s">
        <v>1</v>
      </c>
      <c r="F941" s="169" t="s">
        <v>1692</v>
      </c>
      <c r="H941" s="170">
        <v>8</v>
      </c>
      <c r="I941" s="171"/>
      <c r="L941" s="167"/>
      <c r="M941" s="172"/>
      <c r="N941" s="173"/>
      <c r="O941" s="173"/>
      <c r="P941" s="173"/>
      <c r="Q941" s="173"/>
      <c r="R941" s="173"/>
      <c r="S941" s="173"/>
      <c r="T941" s="174"/>
      <c r="AT941" s="168" t="s">
        <v>208</v>
      </c>
      <c r="AU941" s="168" t="s">
        <v>87</v>
      </c>
      <c r="AV941" s="13" t="s">
        <v>87</v>
      </c>
      <c r="AW941" s="13" t="s">
        <v>32</v>
      </c>
      <c r="AX941" s="13" t="s">
        <v>77</v>
      </c>
      <c r="AY941" s="168" t="s">
        <v>126</v>
      </c>
    </row>
    <row r="942" spans="1:65" s="13" customFormat="1">
      <c r="B942" s="167"/>
      <c r="D942" s="158" t="s">
        <v>208</v>
      </c>
      <c r="E942" s="168" t="s">
        <v>1</v>
      </c>
      <c r="F942" s="169" t="s">
        <v>1693</v>
      </c>
      <c r="H942" s="170">
        <v>3.1</v>
      </c>
      <c r="I942" s="171"/>
      <c r="L942" s="167"/>
      <c r="M942" s="172"/>
      <c r="N942" s="173"/>
      <c r="O942" s="173"/>
      <c r="P942" s="173"/>
      <c r="Q942" s="173"/>
      <c r="R942" s="173"/>
      <c r="S942" s="173"/>
      <c r="T942" s="174"/>
      <c r="AT942" s="168" t="s">
        <v>208</v>
      </c>
      <c r="AU942" s="168" t="s">
        <v>87</v>
      </c>
      <c r="AV942" s="13" t="s">
        <v>87</v>
      </c>
      <c r="AW942" s="13" t="s">
        <v>32</v>
      </c>
      <c r="AX942" s="13" t="s">
        <v>77</v>
      </c>
      <c r="AY942" s="168" t="s">
        <v>126</v>
      </c>
    </row>
    <row r="943" spans="1:65" s="13" customFormat="1">
      <c r="B943" s="167"/>
      <c r="D943" s="158" t="s">
        <v>208</v>
      </c>
      <c r="E943" s="168" t="s">
        <v>1</v>
      </c>
      <c r="F943" s="169" t="s">
        <v>1694</v>
      </c>
      <c r="H943" s="170">
        <v>2.7</v>
      </c>
      <c r="I943" s="171"/>
      <c r="L943" s="167"/>
      <c r="M943" s="172"/>
      <c r="N943" s="173"/>
      <c r="O943" s="173"/>
      <c r="P943" s="173"/>
      <c r="Q943" s="173"/>
      <c r="R943" s="173"/>
      <c r="S943" s="173"/>
      <c r="T943" s="174"/>
      <c r="AT943" s="168" t="s">
        <v>208</v>
      </c>
      <c r="AU943" s="168" t="s">
        <v>87</v>
      </c>
      <c r="AV943" s="13" t="s">
        <v>87</v>
      </c>
      <c r="AW943" s="13" t="s">
        <v>32</v>
      </c>
      <c r="AX943" s="13" t="s">
        <v>77</v>
      </c>
      <c r="AY943" s="168" t="s">
        <v>126</v>
      </c>
    </row>
    <row r="944" spans="1:65" s="13" customFormat="1">
      <c r="B944" s="167"/>
      <c r="D944" s="158" t="s">
        <v>208</v>
      </c>
      <c r="E944" s="168" t="s">
        <v>1</v>
      </c>
      <c r="F944" s="169" t="s">
        <v>1695</v>
      </c>
      <c r="H944" s="170">
        <v>4.0999999999999996</v>
      </c>
      <c r="I944" s="171"/>
      <c r="L944" s="167"/>
      <c r="M944" s="172"/>
      <c r="N944" s="173"/>
      <c r="O944" s="173"/>
      <c r="P944" s="173"/>
      <c r="Q944" s="173"/>
      <c r="R944" s="173"/>
      <c r="S944" s="173"/>
      <c r="T944" s="174"/>
      <c r="AT944" s="168" t="s">
        <v>208</v>
      </c>
      <c r="AU944" s="168" t="s">
        <v>87</v>
      </c>
      <c r="AV944" s="13" t="s">
        <v>87</v>
      </c>
      <c r="AW944" s="13" t="s">
        <v>32</v>
      </c>
      <c r="AX944" s="13" t="s">
        <v>77</v>
      </c>
      <c r="AY944" s="168" t="s">
        <v>126</v>
      </c>
    </row>
    <row r="945" spans="1:65" s="13" customFormat="1">
      <c r="B945" s="167"/>
      <c r="D945" s="158" t="s">
        <v>208</v>
      </c>
      <c r="E945" s="168" t="s">
        <v>1</v>
      </c>
      <c r="F945" s="169" t="s">
        <v>1696</v>
      </c>
      <c r="H945" s="170">
        <v>35.6</v>
      </c>
      <c r="I945" s="171"/>
      <c r="L945" s="167"/>
      <c r="M945" s="172"/>
      <c r="N945" s="173"/>
      <c r="O945" s="173"/>
      <c r="P945" s="173"/>
      <c r="Q945" s="173"/>
      <c r="R945" s="173"/>
      <c r="S945" s="173"/>
      <c r="T945" s="174"/>
      <c r="AT945" s="168" t="s">
        <v>208</v>
      </c>
      <c r="AU945" s="168" t="s">
        <v>87</v>
      </c>
      <c r="AV945" s="13" t="s">
        <v>87</v>
      </c>
      <c r="AW945" s="13" t="s">
        <v>32</v>
      </c>
      <c r="AX945" s="13" t="s">
        <v>77</v>
      </c>
      <c r="AY945" s="168" t="s">
        <v>126</v>
      </c>
    </row>
    <row r="946" spans="1:65" s="13" customFormat="1">
      <c r="B946" s="167"/>
      <c r="D946" s="158" t="s">
        <v>208</v>
      </c>
      <c r="E946" s="168" t="s">
        <v>1</v>
      </c>
      <c r="F946" s="169" t="s">
        <v>1697</v>
      </c>
      <c r="H946" s="170">
        <v>8.6</v>
      </c>
      <c r="I946" s="171"/>
      <c r="L946" s="167"/>
      <c r="M946" s="172"/>
      <c r="N946" s="173"/>
      <c r="O946" s="173"/>
      <c r="P946" s="173"/>
      <c r="Q946" s="173"/>
      <c r="R946" s="173"/>
      <c r="S946" s="173"/>
      <c r="T946" s="174"/>
      <c r="AT946" s="168" t="s">
        <v>208</v>
      </c>
      <c r="AU946" s="168" t="s">
        <v>87</v>
      </c>
      <c r="AV946" s="13" t="s">
        <v>87</v>
      </c>
      <c r="AW946" s="13" t="s">
        <v>32</v>
      </c>
      <c r="AX946" s="13" t="s">
        <v>77</v>
      </c>
      <c r="AY946" s="168" t="s">
        <v>126</v>
      </c>
    </row>
    <row r="947" spans="1:65" s="13" customFormat="1">
      <c r="B947" s="167"/>
      <c r="D947" s="158" t="s">
        <v>208</v>
      </c>
      <c r="E947" s="168" t="s">
        <v>1</v>
      </c>
      <c r="F947" s="169" t="s">
        <v>1698</v>
      </c>
      <c r="H947" s="170">
        <v>2.2000000000000002</v>
      </c>
      <c r="I947" s="171"/>
      <c r="L947" s="167"/>
      <c r="M947" s="172"/>
      <c r="N947" s="173"/>
      <c r="O947" s="173"/>
      <c r="P947" s="173"/>
      <c r="Q947" s="173"/>
      <c r="R947" s="173"/>
      <c r="S947" s="173"/>
      <c r="T947" s="174"/>
      <c r="AT947" s="168" t="s">
        <v>208</v>
      </c>
      <c r="AU947" s="168" t="s">
        <v>87</v>
      </c>
      <c r="AV947" s="13" t="s">
        <v>87</v>
      </c>
      <c r="AW947" s="13" t="s">
        <v>32</v>
      </c>
      <c r="AX947" s="13" t="s">
        <v>77</v>
      </c>
      <c r="AY947" s="168" t="s">
        <v>126</v>
      </c>
    </row>
    <row r="948" spans="1:65" s="13" customFormat="1">
      <c r="B948" s="167"/>
      <c r="D948" s="158" t="s">
        <v>208</v>
      </c>
      <c r="E948" s="168" t="s">
        <v>1</v>
      </c>
      <c r="F948" s="169" t="s">
        <v>1699</v>
      </c>
      <c r="H948" s="170">
        <v>5.0999999999999996</v>
      </c>
      <c r="I948" s="171"/>
      <c r="L948" s="167"/>
      <c r="M948" s="172"/>
      <c r="N948" s="173"/>
      <c r="O948" s="173"/>
      <c r="P948" s="173"/>
      <c r="Q948" s="173"/>
      <c r="R948" s="173"/>
      <c r="S948" s="173"/>
      <c r="T948" s="174"/>
      <c r="AT948" s="168" t="s">
        <v>208</v>
      </c>
      <c r="AU948" s="168" t="s">
        <v>87</v>
      </c>
      <c r="AV948" s="13" t="s">
        <v>87</v>
      </c>
      <c r="AW948" s="13" t="s">
        <v>32</v>
      </c>
      <c r="AX948" s="13" t="s">
        <v>77</v>
      </c>
      <c r="AY948" s="168" t="s">
        <v>126</v>
      </c>
    </row>
    <row r="949" spans="1:65" s="13" customFormat="1">
      <c r="B949" s="167"/>
      <c r="D949" s="158" t="s">
        <v>208</v>
      </c>
      <c r="E949" s="168" t="s">
        <v>1</v>
      </c>
      <c r="F949" s="169" t="s">
        <v>1700</v>
      </c>
      <c r="H949" s="170">
        <v>2.2000000000000002</v>
      </c>
      <c r="I949" s="171"/>
      <c r="L949" s="167"/>
      <c r="M949" s="172"/>
      <c r="N949" s="173"/>
      <c r="O949" s="173"/>
      <c r="P949" s="173"/>
      <c r="Q949" s="173"/>
      <c r="R949" s="173"/>
      <c r="S949" s="173"/>
      <c r="T949" s="174"/>
      <c r="AT949" s="168" t="s">
        <v>208</v>
      </c>
      <c r="AU949" s="168" t="s">
        <v>87</v>
      </c>
      <c r="AV949" s="13" t="s">
        <v>87</v>
      </c>
      <c r="AW949" s="13" t="s">
        <v>32</v>
      </c>
      <c r="AX949" s="13" t="s">
        <v>77</v>
      </c>
      <c r="AY949" s="168" t="s">
        <v>126</v>
      </c>
    </row>
    <row r="950" spans="1:65" s="13" customFormat="1">
      <c r="B950" s="167"/>
      <c r="D950" s="158" t="s">
        <v>208</v>
      </c>
      <c r="E950" s="168" t="s">
        <v>1</v>
      </c>
      <c r="F950" s="169" t="s">
        <v>1701</v>
      </c>
      <c r="H950" s="170">
        <v>3.4</v>
      </c>
      <c r="I950" s="171"/>
      <c r="L950" s="167"/>
      <c r="M950" s="172"/>
      <c r="N950" s="173"/>
      <c r="O950" s="173"/>
      <c r="P950" s="173"/>
      <c r="Q950" s="173"/>
      <c r="R950" s="173"/>
      <c r="S950" s="173"/>
      <c r="T950" s="174"/>
      <c r="AT950" s="168" t="s">
        <v>208</v>
      </c>
      <c r="AU950" s="168" t="s">
        <v>87</v>
      </c>
      <c r="AV950" s="13" t="s">
        <v>87</v>
      </c>
      <c r="AW950" s="13" t="s">
        <v>32</v>
      </c>
      <c r="AX950" s="13" t="s">
        <v>77</v>
      </c>
      <c r="AY950" s="168" t="s">
        <v>126</v>
      </c>
    </row>
    <row r="951" spans="1:65" s="13" customFormat="1">
      <c r="B951" s="167"/>
      <c r="D951" s="158" t="s">
        <v>208</v>
      </c>
      <c r="E951" s="168" t="s">
        <v>1</v>
      </c>
      <c r="F951" s="169" t="s">
        <v>1702</v>
      </c>
      <c r="H951" s="170">
        <v>2.9</v>
      </c>
      <c r="I951" s="171"/>
      <c r="L951" s="167"/>
      <c r="M951" s="172"/>
      <c r="N951" s="173"/>
      <c r="O951" s="173"/>
      <c r="P951" s="173"/>
      <c r="Q951" s="173"/>
      <c r="R951" s="173"/>
      <c r="S951" s="173"/>
      <c r="T951" s="174"/>
      <c r="AT951" s="168" t="s">
        <v>208</v>
      </c>
      <c r="AU951" s="168" t="s">
        <v>87</v>
      </c>
      <c r="AV951" s="13" t="s">
        <v>87</v>
      </c>
      <c r="AW951" s="13" t="s">
        <v>32</v>
      </c>
      <c r="AX951" s="13" t="s">
        <v>77</v>
      </c>
      <c r="AY951" s="168" t="s">
        <v>126</v>
      </c>
    </row>
    <row r="952" spans="1:65" s="13" customFormat="1">
      <c r="B952" s="167"/>
      <c r="D952" s="158" t="s">
        <v>208</v>
      </c>
      <c r="E952" s="168" t="s">
        <v>1</v>
      </c>
      <c r="F952" s="169" t="s">
        <v>1703</v>
      </c>
      <c r="H952" s="170">
        <v>13.2</v>
      </c>
      <c r="I952" s="171"/>
      <c r="L952" s="167"/>
      <c r="M952" s="172"/>
      <c r="N952" s="173"/>
      <c r="O952" s="173"/>
      <c r="P952" s="173"/>
      <c r="Q952" s="173"/>
      <c r="R952" s="173"/>
      <c r="S952" s="173"/>
      <c r="T952" s="174"/>
      <c r="AT952" s="168" t="s">
        <v>208</v>
      </c>
      <c r="AU952" s="168" t="s">
        <v>87</v>
      </c>
      <c r="AV952" s="13" t="s">
        <v>87</v>
      </c>
      <c r="AW952" s="13" t="s">
        <v>32</v>
      </c>
      <c r="AX952" s="13" t="s">
        <v>77</v>
      </c>
      <c r="AY952" s="168" t="s">
        <v>126</v>
      </c>
    </row>
    <row r="953" spans="1:65" s="13" customFormat="1">
      <c r="B953" s="167"/>
      <c r="D953" s="158" t="s">
        <v>208</v>
      </c>
      <c r="E953" s="168" t="s">
        <v>1</v>
      </c>
      <c r="F953" s="169" t="s">
        <v>1704</v>
      </c>
      <c r="H953" s="170">
        <v>1.5</v>
      </c>
      <c r="I953" s="171"/>
      <c r="L953" s="167"/>
      <c r="M953" s="172"/>
      <c r="N953" s="173"/>
      <c r="O953" s="173"/>
      <c r="P953" s="173"/>
      <c r="Q953" s="173"/>
      <c r="R953" s="173"/>
      <c r="S953" s="173"/>
      <c r="T953" s="174"/>
      <c r="AT953" s="168" t="s">
        <v>208</v>
      </c>
      <c r="AU953" s="168" t="s">
        <v>87</v>
      </c>
      <c r="AV953" s="13" t="s">
        <v>87</v>
      </c>
      <c r="AW953" s="13" t="s">
        <v>32</v>
      </c>
      <c r="AX953" s="13" t="s">
        <v>77</v>
      </c>
      <c r="AY953" s="168" t="s">
        <v>126</v>
      </c>
    </row>
    <row r="954" spans="1:65" s="15" customFormat="1">
      <c r="B954" s="182"/>
      <c r="D954" s="158" t="s">
        <v>208</v>
      </c>
      <c r="E954" s="183" t="s">
        <v>1</v>
      </c>
      <c r="F954" s="184" t="s">
        <v>221</v>
      </c>
      <c r="H954" s="185">
        <v>96.200000000000017</v>
      </c>
      <c r="I954" s="186"/>
      <c r="L954" s="182"/>
      <c r="M954" s="187"/>
      <c r="N954" s="188"/>
      <c r="O954" s="188"/>
      <c r="P954" s="188"/>
      <c r="Q954" s="188"/>
      <c r="R954" s="188"/>
      <c r="S954" s="188"/>
      <c r="T954" s="189"/>
      <c r="AT954" s="183" t="s">
        <v>208</v>
      </c>
      <c r="AU954" s="183" t="s">
        <v>87</v>
      </c>
      <c r="AV954" s="15" t="s">
        <v>146</v>
      </c>
      <c r="AW954" s="15" t="s">
        <v>32</v>
      </c>
      <c r="AX954" s="15" t="s">
        <v>85</v>
      </c>
      <c r="AY954" s="183" t="s">
        <v>126</v>
      </c>
    </row>
    <row r="955" spans="1:65" s="2" customFormat="1" ht="37.9" customHeight="1">
      <c r="A955" s="33"/>
      <c r="B955" s="144"/>
      <c r="C955" s="198" t="s">
        <v>1705</v>
      </c>
      <c r="D955" s="198" t="s">
        <v>405</v>
      </c>
      <c r="E955" s="199" t="s">
        <v>1706</v>
      </c>
      <c r="F955" s="200" t="s">
        <v>1707</v>
      </c>
      <c r="G955" s="201" t="s">
        <v>234</v>
      </c>
      <c r="H955" s="202">
        <v>105.82</v>
      </c>
      <c r="I955" s="203"/>
      <c r="J955" s="204">
        <f>ROUND(I955*H955,2)</f>
        <v>0</v>
      </c>
      <c r="K955" s="200" t="s">
        <v>133</v>
      </c>
      <c r="L955" s="205"/>
      <c r="M955" s="206" t="s">
        <v>1</v>
      </c>
      <c r="N955" s="207" t="s">
        <v>42</v>
      </c>
      <c r="O955" s="59"/>
      <c r="P955" s="154">
        <f>O955*H955</f>
        <v>0</v>
      </c>
      <c r="Q955" s="154">
        <v>1.9199999999999998E-2</v>
      </c>
      <c r="R955" s="154">
        <f>Q955*H955</f>
        <v>2.0317439999999998</v>
      </c>
      <c r="S955" s="154">
        <v>0</v>
      </c>
      <c r="T955" s="155">
        <f>S955*H955</f>
        <v>0</v>
      </c>
      <c r="U955" s="33"/>
      <c r="V955" s="33"/>
      <c r="W955" s="33"/>
      <c r="X955" s="33"/>
      <c r="Y955" s="33"/>
      <c r="Z955" s="33"/>
      <c r="AA955" s="33"/>
      <c r="AB955" s="33"/>
      <c r="AC955" s="33"/>
      <c r="AD955" s="33"/>
      <c r="AE955" s="33"/>
      <c r="AR955" s="156" t="s">
        <v>390</v>
      </c>
      <c r="AT955" s="156" t="s">
        <v>405</v>
      </c>
      <c r="AU955" s="156" t="s">
        <v>87</v>
      </c>
      <c r="AY955" s="18" t="s">
        <v>126</v>
      </c>
      <c r="BE955" s="157">
        <f>IF(N955="základní",J955,0)</f>
        <v>0</v>
      </c>
      <c r="BF955" s="157">
        <f>IF(N955="snížená",J955,0)</f>
        <v>0</v>
      </c>
      <c r="BG955" s="157">
        <f>IF(N955="zákl. přenesená",J955,0)</f>
        <v>0</v>
      </c>
      <c r="BH955" s="157">
        <f>IF(N955="sníž. přenesená",J955,0)</f>
        <v>0</v>
      </c>
      <c r="BI955" s="157">
        <f>IF(N955="nulová",J955,0)</f>
        <v>0</v>
      </c>
      <c r="BJ955" s="18" t="s">
        <v>85</v>
      </c>
      <c r="BK955" s="157">
        <f>ROUND(I955*H955,2)</f>
        <v>0</v>
      </c>
      <c r="BL955" s="18" t="s">
        <v>284</v>
      </c>
      <c r="BM955" s="156" t="s">
        <v>1708</v>
      </c>
    </row>
    <row r="956" spans="1:65" s="13" customFormat="1">
      <c r="B956" s="167"/>
      <c r="D956" s="158" t="s">
        <v>208</v>
      </c>
      <c r="E956" s="168" t="s">
        <v>1</v>
      </c>
      <c r="F956" s="169" t="s">
        <v>1709</v>
      </c>
      <c r="H956" s="170">
        <v>105.82</v>
      </c>
      <c r="I956" s="171"/>
      <c r="L956" s="167"/>
      <c r="M956" s="172"/>
      <c r="N956" s="173"/>
      <c r="O956" s="173"/>
      <c r="P956" s="173"/>
      <c r="Q956" s="173"/>
      <c r="R956" s="173"/>
      <c r="S956" s="173"/>
      <c r="T956" s="174"/>
      <c r="AT956" s="168" t="s">
        <v>208</v>
      </c>
      <c r="AU956" s="168" t="s">
        <v>87</v>
      </c>
      <c r="AV956" s="13" t="s">
        <v>87</v>
      </c>
      <c r="AW956" s="13" t="s">
        <v>32</v>
      </c>
      <c r="AX956" s="13" t="s">
        <v>85</v>
      </c>
      <c r="AY956" s="168" t="s">
        <v>126</v>
      </c>
    </row>
    <row r="957" spans="1:65" s="2" customFormat="1" ht="24.2" customHeight="1">
      <c r="A957" s="33"/>
      <c r="B957" s="144"/>
      <c r="C957" s="145" t="s">
        <v>1710</v>
      </c>
      <c r="D957" s="145" t="s">
        <v>129</v>
      </c>
      <c r="E957" s="146" t="s">
        <v>1711</v>
      </c>
      <c r="F957" s="147" t="s">
        <v>1712</v>
      </c>
      <c r="G957" s="148" t="s">
        <v>234</v>
      </c>
      <c r="H957" s="149">
        <v>30.8</v>
      </c>
      <c r="I957" s="150"/>
      <c r="J957" s="151">
        <f>ROUND(I957*H957,2)</f>
        <v>0</v>
      </c>
      <c r="K957" s="147" t="s">
        <v>133</v>
      </c>
      <c r="L957" s="34"/>
      <c r="M957" s="152" t="s">
        <v>1</v>
      </c>
      <c r="N957" s="153" t="s">
        <v>42</v>
      </c>
      <c r="O957" s="59"/>
      <c r="P957" s="154">
        <f>O957*H957</f>
        <v>0</v>
      </c>
      <c r="Q957" s="154">
        <v>0</v>
      </c>
      <c r="R957" s="154">
        <f>Q957*H957</f>
        <v>0</v>
      </c>
      <c r="S957" s="154">
        <v>0</v>
      </c>
      <c r="T957" s="155">
        <f>S957*H957</f>
        <v>0</v>
      </c>
      <c r="U957" s="33"/>
      <c r="V957" s="33"/>
      <c r="W957" s="33"/>
      <c r="X957" s="33"/>
      <c r="Y957" s="33"/>
      <c r="Z957" s="33"/>
      <c r="AA957" s="33"/>
      <c r="AB957" s="33"/>
      <c r="AC957" s="33"/>
      <c r="AD957" s="33"/>
      <c r="AE957" s="33"/>
      <c r="AR957" s="156" t="s">
        <v>284</v>
      </c>
      <c r="AT957" s="156" t="s">
        <v>129</v>
      </c>
      <c r="AU957" s="156" t="s">
        <v>87</v>
      </c>
      <c r="AY957" s="18" t="s">
        <v>126</v>
      </c>
      <c r="BE957" s="157">
        <f>IF(N957="základní",J957,0)</f>
        <v>0</v>
      </c>
      <c r="BF957" s="157">
        <f>IF(N957="snížená",J957,0)</f>
        <v>0</v>
      </c>
      <c r="BG957" s="157">
        <f>IF(N957="zákl. přenesená",J957,0)</f>
        <v>0</v>
      </c>
      <c r="BH957" s="157">
        <f>IF(N957="sníž. přenesená",J957,0)</f>
        <v>0</v>
      </c>
      <c r="BI957" s="157">
        <f>IF(N957="nulová",J957,0)</f>
        <v>0</v>
      </c>
      <c r="BJ957" s="18" t="s">
        <v>85</v>
      </c>
      <c r="BK957" s="157">
        <f>ROUND(I957*H957,2)</f>
        <v>0</v>
      </c>
      <c r="BL957" s="18" t="s">
        <v>284</v>
      </c>
      <c r="BM957" s="156" t="s">
        <v>1713</v>
      </c>
    </row>
    <row r="958" spans="1:65" s="13" customFormat="1">
      <c r="B958" s="167"/>
      <c r="D958" s="158" t="s">
        <v>208</v>
      </c>
      <c r="E958" s="168" t="s">
        <v>1</v>
      </c>
      <c r="F958" s="169" t="s">
        <v>1691</v>
      </c>
      <c r="H958" s="170">
        <v>3.6</v>
      </c>
      <c r="I958" s="171"/>
      <c r="L958" s="167"/>
      <c r="M958" s="172"/>
      <c r="N958" s="173"/>
      <c r="O958" s="173"/>
      <c r="P958" s="173"/>
      <c r="Q958" s="173"/>
      <c r="R958" s="173"/>
      <c r="S958" s="173"/>
      <c r="T958" s="174"/>
      <c r="AT958" s="168" t="s">
        <v>208</v>
      </c>
      <c r="AU958" s="168" t="s">
        <v>87</v>
      </c>
      <c r="AV958" s="13" t="s">
        <v>87</v>
      </c>
      <c r="AW958" s="13" t="s">
        <v>32</v>
      </c>
      <c r="AX958" s="13" t="s">
        <v>77</v>
      </c>
      <c r="AY958" s="168" t="s">
        <v>126</v>
      </c>
    </row>
    <row r="959" spans="1:65" s="13" customFormat="1">
      <c r="B959" s="167"/>
      <c r="D959" s="158" t="s">
        <v>208</v>
      </c>
      <c r="E959" s="168" t="s">
        <v>1</v>
      </c>
      <c r="F959" s="169" t="s">
        <v>1693</v>
      </c>
      <c r="H959" s="170">
        <v>3.1</v>
      </c>
      <c r="I959" s="171"/>
      <c r="L959" s="167"/>
      <c r="M959" s="172"/>
      <c r="N959" s="173"/>
      <c r="O959" s="173"/>
      <c r="P959" s="173"/>
      <c r="Q959" s="173"/>
      <c r="R959" s="173"/>
      <c r="S959" s="173"/>
      <c r="T959" s="174"/>
      <c r="AT959" s="168" t="s">
        <v>208</v>
      </c>
      <c r="AU959" s="168" t="s">
        <v>87</v>
      </c>
      <c r="AV959" s="13" t="s">
        <v>87</v>
      </c>
      <c r="AW959" s="13" t="s">
        <v>32</v>
      </c>
      <c r="AX959" s="13" t="s">
        <v>77</v>
      </c>
      <c r="AY959" s="168" t="s">
        <v>126</v>
      </c>
    </row>
    <row r="960" spans="1:65" s="13" customFormat="1">
      <c r="B960" s="167"/>
      <c r="D960" s="158" t="s">
        <v>208</v>
      </c>
      <c r="E960" s="168" t="s">
        <v>1</v>
      </c>
      <c r="F960" s="169" t="s">
        <v>1694</v>
      </c>
      <c r="H960" s="170">
        <v>2.7</v>
      </c>
      <c r="I960" s="171"/>
      <c r="L960" s="167"/>
      <c r="M960" s="172"/>
      <c r="N960" s="173"/>
      <c r="O960" s="173"/>
      <c r="P960" s="173"/>
      <c r="Q960" s="173"/>
      <c r="R960" s="173"/>
      <c r="S960" s="173"/>
      <c r="T960" s="174"/>
      <c r="AT960" s="168" t="s">
        <v>208</v>
      </c>
      <c r="AU960" s="168" t="s">
        <v>87</v>
      </c>
      <c r="AV960" s="13" t="s">
        <v>87</v>
      </c>
      <c r="AW960" s="13" t="s">
        <v>32</v>
      </c>
      <c r="AX960" s="13" t="s">
        <v>77</v>
      </c>
      <c r="AY960" s="168" t="s">
        <v>126</v>
      </c>
    </row>
    <row r="961" spans="1:65" s="13" customFormat="1">
      <c r="B961" s="167"/>
      <c r="D961" s="158" t="s">
        <v>208</v>
      </c>
      <c r="E961" s="168" t="s">
        <v>1</v>
      </c>
      <c r="F961" s="169" t="s">
        <v>1695</v>
      </c>
      <c r="H961" s="170">
        <v>4.0999999999999996</v>
      </c>
      <c r="I961" s="171"/>
      <c r="L961" s="167"/>
      <c r="M961" s="172"/>
      <c r="N961" s="173"/>
      <c r="O961" s="173"/>
      <c r="P961" s="173"/>
      <c r="Q961" s="173"/>
      <c r="R961" s="173"/>
      <c r="S961" s="173"/>
      <c r="T961" s="174"/>
      <c r="AT961" s="168" t="s">
        <v>208</v>
      </c>
      <c r="AU961" s="168" t="s">
        <v>87</v>
      </c>
      <c r="AV961" s="13" t="s">
        <v>87</v>
      </c>
      <c r="AW961" s="13" t="s">
        <v>32</v>
      </c>
      <c r="AX961" s="13" t="s">
        <v>77</v>
      </c>
      <c r="AY961" s="168" t="s">
        <v>126</v>
      </c>
    </row>
    <row r="962" spans="1:65" s="13" customFormat="1">
      <c r="B962" s="167"/>
      <c r="D962" s="158" t="s">
        <v>208</v>
      </c>
      <c r="E962" s="168" t="s">
        <v>1</v>
      </c>
      <c r="F962" s="169" t="s">
        <v>1698</v>
      </c>
      <c r="H962" s="170">
        <v>2.2000000000000002</v>
      </c>
      <c r="I962" s="171"/>
      <c r="L962" s="167"/>
      <c r="M962" s="172"/>
      <c r="N962" s="173"/>
      <c r="O962" s="173"/>
      <c r="P962" s="173"/>
      <c r="Q962" s="173"/>
      <c r="R962" s="173"/>
      <c r="S962" s="173"/>
      <c r="T962" s="174"/>
      <c r="AT962" s="168" t="s">
        <v>208</v>
      </c>
      <c r="AU962" s="168" t="s">
        <v>87</v>
      </c>
      <c r="AV962" s="13" t="s">
        <v>87</v>
      </c>
      <c r="AW962" s="13" t="s">
        <v>32</v>
      </c>
      <c r="AX962" s="13" t="s">
        <v>77</v>
      </c>
      <c r="AY962" s="168" t="s">
        <v>126</v>
      </c>
    </row>
    <row r="963" spans="1:65" s="13" customFormat="1">
      <c r="B963" s="167"/>
      <c r="D963" s="158" t="s">
        <v>208</v>
      </c>
      <c r="E963" s="168" t="s">
        <v>1</v>
      </c>
      <c r="F963" s="169" t="s">
        <v>1699</v>
      </c>
      <c r="H963" s="170">
        <v>5.0999999999999996</v>
      </c>
      <c r="I963" s="171"/>
      <c r="L963" s="167"/>
      <c r="M963" s="172"/>
      <c r="N963" s="173"/>
      <c r="O963" s="173"/>
      <c r="P963" s="173"/>
      <c r="Q963" s="173"/>
      <c r="R963" s="173"/>
      <c r="S963" s="173"/>
      <c r="T963" s="174"/>
      <c r="AT963" s="168" t="s">
        <v>208</v>
      </c>
      <c r="AU963" s="168" t="s">
        <v>87</v>
      </c>
      <c r="AV963" s="13" t="s">
        <v>87</v>
      </c>
      <c r="AW963" s="13" t="s">
        <v>32</v>
      </c>
      <c r="AX963" s="13" t="s">
        <v>77</v>
      </c>
      <c r="AY963" s="168" t="s">
        <v>126</v>
      </c>
    </row>
    <row r="964" spans="1:65" s="13" customFormat="1">
      <c r="B964" s="167"/>
      <c r="D964" s="158" t="s">
        <v>208</v>
      </c>
      <c r="E964" s="168" t="s">
        <v>1</v>
      </c>
      <c r="F964" s="169" t="s">
        <v>1700</v>
      </c>
      <c r="H964" s="170">
        <v>2.2000000000000002</v>
      </c>
      <c r="I964" s="171"/>
      <c r="L964" s="167"/>
      <c r="M964" s="172"/>
      <c r="N964" s="173"/>
      <c r="O964" s="173"/>
      <c r="P964" s="173"/>
      <c r="Q964" s="173"/>
      <c r="R964" s="173"/>
      <c r="S964" s="173"/>
      <c r="T964" s="174"/>
      <c r="AT964" s="168" t="s">
        <v>208</v>
      </c>
      <c r="AU964" s="168" t="s">
        <v>87</v>
      </c>
      <c r="AV964" s="13" t="s">
        <v>87</v>
      </c>
      <c r="AW964" s="13" t="s">
        <v>32</v>
      </c>
      <c r="AX964" s="13" t="s">
        <v>77</v>
      </c>
      <c r="AY964" s="168" t="s">
        <v>126</v>
      </c>
    </row>
    <row r="965" spans="1:65" s="13" customFormat="1">
      <c r="B965" s="167"/>
      <c r="D965" s="158" t="s">
        <v>208</v>
      </c>
      <c r="E965" s="168" t="s">
        <v>1</v>
      </c>
      <c r="F965" s="169" t="s">
        <v>1701</v>
      </c>
      <c r="H965" s="170">
        <v>3.4</v>
      </c>
      <c r="I965" s="171"/>
      <c r="L965" s="167"/>
      <c r="M965" s="172"/>
      <c r="N965" s="173"/>
      <c r="O965" s="173"/>
      <c r="P965" s="173"/>
      <c r="Q965" s="173"/>
      <c r="R965" s="173"/>
      <c r="S965" s="173"/>
      <c r="T965" s="174"/>
      <c r="AT965" s="168" t="s">
        <v>208</v>
      </c>
      <c r="AU965" s="168" t="s">
        <v>87</v>
      </c>
      <c r="AV965" s="13" t="s">
        <v>87</v>
      </c>
      <c r="AW965" s="13" t="s">
        <v>32</v>
      </c>
      <c r="AX965" s="13" t="s">
        <v>77</v>
      </c>
      <c r="AY965" s="168" t="s">
        <v>126</v>
      </c>
    </row>
    <row r="966" spans="1:65" s="13" customFormat="1">
      <c r="B966" s="167"/>
      <c r="D966" s="158" t="s">
        <v>208</v>
      </c>
      <c r="E966" s="168" t="s">
        <v>1</v>
      </c>
      <c r="F966" s="169" t="s">
        <v>1702</v>
      </c>
      <c r="H966" s="170">
        <v>2.9</v>
      </c>
      <c r="I966" s="171"/>
      <c r="L966" s="167"/>
      <c r="M966" s="172"/>
      <c r="N966" s="173"/>
      <c r="O966" s="173"/>
      <c r="P966" s="173"/>
      <c r="Q966" s="173"/>
      <c r="R966" s="173"/>
      <c r="S966" s="173"/>
      <c r="T966" s="174"/>
      <c r="AT966" s="168" t="s">
        <v>208</v>
      </c>
      <c r="AU966" s="168" t="s">
        <v>87</v>
      </c>
      <c r="AV966" s="13" t="s">
        <v>87</v>
      </c>
      <c r="AW966" s="13" t="s">
        <v>32</v>
      </c>
      <c r="AX966" s="13" t="s">
        <v>77</v>
      </c>
      <c r="AY966" s="168" t="s">
        <v>126</v>
      </c>
    </row>
    <row r="967" spans="1:65" s="13" customFormat="1">
      <c r="B967" s="167"/>
      <c r="D967" s="158" t="s">
        <v>208</v>
      </c>
      <c r="E967" s="168" t="s">
        <v>1</v>
      </c>
      <c r="F967" s="169" t="s">
        <v>1704</v>
      </c>
      <c r="H967" s="170">
        <v>1.5</v>
      </c>
      <c r="I967" s="171"/>
      <c r="L967" s="167"/>
      <c r="M967" s="172"/>
      <c r="N967" s="173"/>
      <c r="O967" s="173"/>
      <c r="P967" s="173"/>
      <c r="Q967" s="173"/>
      <c r="R967" s="173"/>
      <c r="S967" s="173"/>
      <c r="T967" s="174"/>
      <c r="AT967" s="168" t="s">
        <v>208</v>
      </c>
      <c r="AU967" s="168" t="s">
        <v>87</v>
      </c>
      <c r="AV967" s="13" t="s">
        <v>87</v>
      </c>
      <c r="AW967" s="13" t="s">
        <v>32</v>
      </c>
      <c r="AX967" s="13" t="s">
        <v>77</v>
      </c>
      <c r="AY967" s="168" t="s">
        <v>126</v>
      </c>
    </row>
    <row r="968" spans="1:65" s="15" customFormat="1">
      <c r="B968" s="182"/>
      <c r="D968" s="158" t="s">
        <v>208</v>
      </c>
      <c r="E968" s="183" t="s">
        <v>1</v>
      </c>
      <c r="F968" s="184" t="s">
        <v>221</v>
      </c>
      <c r="H968" s="185">
        <v>30.799999999999994</v>
      </c>
      <c r="I968" s="186"/>
      <c r="L968" s="182"/>
      <c r="M968" s="187"/>
      <c r="N968" s="188"/>
      <c r="O968" s="188"/>
      <c r="P968" s="188"/>
      <c r="Q968" s="188"/>
      <c r="R968" s="188"/>
      <c r="S968" s="188"/>
      <c r="T968" s="189"/>
      <c r="AT968" s="183" t="s">
        <v>208</v>
      </c>
      <c r="AU968" s="183" t="s">
        <v>87</v>
      </c>
      <c r="AV968" s="15" t="s">
        <v>146</v>
      </c>
      <c r="AW968" s="15" t="s">
        <v>32</v>
      </c>
      <c r="AX968" s="15" t="s">
        <v>85</v>
      </c>
      <c r="AY968" s="183" t="s">
        <v>126</v>
      </c>
    </row>
    <row r="969" spans="1:65" s="2" customFormat="1" ht="16.5" customHeight="1">
      <c r="A969" s="33"/>
      <c r="B969" s="144"/>
      <c r="C969" s="145" t="s">
        <v>1714</v>
      </c>
      <c r="D969" s="145" t="s">
        <v>129</v>
      </c>
      <c r="E969" s="146" t="s">
        <v>1715</v>
      </c>
      <c r="F969" s="147" t="s">
        <v>1716</v>
      </c>
      <c r="G969" s="148" t="s">
        <v>287</v>
      </c>
      <c r="H969" s="149">
        <v>105</v>
      </c>
      <c r="I969" s="150"/>
      <c r="J969" s="151">
        <f>ROUND(I969*H969,2)</f>
        <v>0</v>
      </c>
      <c r="K969" s="147" t="s">
        <v>133</v>
      </c>
      <c r="L969" s="34"/>
      <c r="M969" s="152" t="s">
        <v>1</v>
      </c>
      <c r="N969" s="153" t="s">
        <v>42</v>
      </c>
      <c r="O969" s="59"/>
      <c r="P969" s="154">
        <f>O969*H969</f>
        <v>0</v>
      </c>
      <c r="Q969" s="154">
        <v>3.0000000000000001E-5</v>
      </c>
      <c r="R969" s="154">
        <f>Q969*H969</f>
        <v>3.15E-3</v>
      </c>
      <c r="S969" s="154">
        <v>0</v>
      </c>
      <c r="T969" s="155">
        <f>S969*H969</f>
        <v>0</v>
      </c>
      <c r="U969" s="33"/>
      <c r="V969" s="33"/>
      <c r="W969" s="33"/>
      <c r="X969" s="33"/>
      <c r="Y969" s="33"/>
      <c r="Z969" s="33"/>
      <c r="AA969" s="33"/>
      <c r="AB969" s="33"/>
      <c r="AC969" s="33"/>
      <c r="AD969" s="33"/>
      <c r="AE969" s="33"/>
      <c r="AR969" s="156" t="s">
        <v>284</v>
      </c>
      <c r="AT969" s="156" t="s">
        <v>129</v>
      </c>
      <c r="AU969" s="156" t="s">
        <v>87</v>
      </c>
      <c r="AY969" s="18" t="s">
        <v>126</v>
      </c>
      <c r="BE969" s="157">
        <f>IF(N969="základní",J969,0)</f>
        <v>0</v>
      </c>
      <c r="BF969" s="157">
        <f>IF(N969="snížená",J969,0)</f>
        <v>0</v>
      </c>
      <c r="BG969" s="157">
        <f>IF(N969="zákl. přenesená",J969,0)</f>
        <v>0</v>
      </c>
      <c r="BH969" s="157">
        <f>IF(N969="sníž. přenesená",J969,0)</f>
        <v>0</v>
      </c>
      <c r="BI969" s="157">
        <f>IF(N969="nulová",J969,0)</f>
        <v>0</v>
      </c>
      <c r="BJ969" s="18" t="s">
        <v>85</v>
      </c>
      <c r="BK969" s="157">
        <f>ROUND(I969*H969,2)</f>
        <v>0</v>
      </c>
      <c r="BL969" s="18" t="s">
        <v>284</v>
      </c>
      <c r="BM969" s="156" t="s">
        <v>1717</v>
      </c>
    </row>
    <row r="970" spans="1:65" s="2" customFormat="1" ht="24.2" customHeight="1">
      <c r="A970" s="33"/>
      <c r="B970" s="144"/>
      <c r="C970" s="145" t="s">
        <v>1718</v>
      </c>
      <c r="D970" s="145" t="s">
        <v>129</v>
      </c>
      <c r="E970" s="146" t="s">
        <v>1719</v>
      </c>
      <c r="F970" s="147" t="s">
        <v>1720</v>
      </c>
      <c r="G970" s="148" t="s">
        <v>234</v>
      </c>
      <c r="H970" s="149">
        <v>30.8</v>
      </c>
      <c r="I970" s="150"/>
      <c r="J970" s="151">
        <f>ROUND(I970*H970,2)</f>
        <v>0</v>
      </c>
      <c r="K970" s="147" t="s">
        <v>133</v>
      </c>
      <c r="L970" s="34"/>
      <c r="M970" s="152" t="s">
        <v>1</v>
      </c>
      <c r="N970" s="153" t="s">
        <v>42</v>
      </c>
      <c r="O970" s="59"/>
      <c r="P970" s="154">
        <f>O970*H970</f>
        <v>0</v>
      </c>
      <c r="Q970" s="154">
        <v>1.5E-3</v>
      </c>
      <c r="R970" s="154">
        <f>Q970*H970</f>
        <v>4.6200000000000005E-2</v>
      </c>
      <c r="S970" s="154">
        <v>0</v>
      </c>
      <c r="T970" s="155">
        <f>S970*H970</f>
        <v>0</v>
      </c>
      <c r="U970" s="33"/>
      <c r="V970" s="33"/>
      <c r="W970" s="33"/>
      <c r="X970" s="33"/>
      <c r="Y970" s="33"/>
      <c r="Z970" s="33"/>
      <c r="AA970" s="33"/>
      <c r="AB970" s="33"/>
      <c r="AC970" s="33"/>
      <c r="AD970" s="33"/>
      <c r="AE970" s="33"/>
      <c r="AR970" s="156" t="s">
        <v>284</v>
      </c>
      <c r="AT970" s="156" t="s">
        <v>129</v>
      </c>
      <c r="AU970" s="156" t="s">
        <v>87</v>
      </c>
      <c r="AY970" s="18" t="s">
        <v>126</v>
      </c>
      <c r="BE970" s="157">
        <f>IF(N970="základní",J970,0)</f>
        <v>0</v>
      </c>
      <c r="BF970" s="157">
        <f>IF(N970="snížená",J970,0)</f>
        <v>0</v>
      </c>
      <c r="BG970" s="157">
        <f>IF(N970="zákl. přenesená",J970,0)</f>
        <v>0</v>
      </c>
      <c r="BH970" s="157">
        <f>IF(N970="sníž. přenesená",J970,0)</f>
        <v>0</v>
      </c>
      <c r="BI970" s="157">
        <f>IF(N970="nulová",J970,0)</f>
        <v>0</v>
      </c>
      <c r="BJ970" s="18" t="s">
        <v>85</v>
      </c>
      <c r="BK970" s="157">
        <f>ROUND(I970*H970,2)</f>
        <v>0</v>
      </c>
      <c r="BL970" s="18" t="s">
        <v>284</v>
      </c>
      <c r="BM970" s="156" t="s">
        <v>1721</v>
      </c>
    </row>
    <row r="971" spans="1:65" s="2" customFormat="1" ht="33" customHeight="1">
      <c r="A971" s="33"/>
      <c r="B971" s="144"/>
      <c r="C971" s="145" t="s">
        <v>1722</v>
      </c>
      <c r="D971" s="145" t="s">
        <v>129</v>
      </c>
      <c r="E971" s="146" t="s">
        <v>1723</v>
      </c>
      <c r="F971" s="147" t="s">
        <v>1724</v>
      </c>
      <c r="G971" s="148" t="s">
        <v>234</v>
      </c>
      <c r="H971" s="149">
        <v>30.8</v>
      </c>
      <c r="I971" s="150"/>
      <c r="J971" s="151">
        <f>ROUND(I971*H971,2)</f>
        <v>0</v>
      </c>
      <c r="K971" s="147" t="s">
        <v>1</v>
      </c>
      <c r="L971" s="34"/>
      <c r="M971" s="152" t="s">
        <v>1</v>
      </c>
      <c r="N971" s="153" t="s">
        <v>42</v>
      </c>
      <c r="O971" s="59"/>
      <c r="P971" s="154">
        <f>O971*H971</f>
        <v>0</v>
      </c>
      <c r="Q971" s="154">
        <v>0</v>
      </c>
      <c r="R971" s="154">
        <f>Q971*H971</f>
        <v>0</v>
      </c>
      <c r="S971" s="154">
        <v>0</v>
      </c>
      <c r="T971" s="155">
        <f>S971*H971</f>
        <v>0</v>
      </c>
      <c r="U971" s="33"/>
      <c r="V971" s="33"/>
      <c r="W971" s="33"/>
      <c r="X971" s="33"/>
      <c r="Y971" s="33"/>
      <c r="Z971" s="33"/>
      <c r="AA971" s="33"/>
      <c r="AB971" s="33"/>
      <c r="AC971" s="33"/>
      <c r="AD971" s="33"/>
      <c r="AE971" s="33"/>
      <c r="AR971" s="156" t="s">
        <v>284</v>
      </c>
      <c r="AT971" s="156" t="s">
        <v>129</v>
      </c>
      <c r="AU971" s="156" t="s">
        <v>87</v>
      </c>
      <c r="AY971" s="18" t="s">
        <v>126</v>
      </c>
      <c r="BE971" s="157">
        <f>IF(N971="základní",J971,0)</f>
        <v>0</v>
      </c>
      <c r="BF971" s="157">
        <f>IF(N971="snížená",J971,0)</f>
        <v>0</v>
      </c>
      <c r="BG971" s="157">
        <f>IF(N971="zákl. přenesená",J971,0)</f>
        <v>0</v>
      </c>
      <c r="BH971" s="157">
        <f>IF(N971="sníž. přenesená",J971,0)</f>
        <v>0</v>
      </c>
      <c r="BI971" s="157">
        <f>IF(N971="nulová",J971,0)</f>
        <v>0</v>
      </c>
      <c r="BJ971" s="18" t="s">
        <v>85</v>
      </c>
      <c r="BK971" s="157">
        <f>ROUND(I971*H971,2)</f>
        <v>0</v>
      </c>
      <c r="BL971" s="18" t="s">
        <v>284</v>
      </c>
      <c r="BM971" s="156" t="s">
        <v>1725</v>
      </c>
    </row>
    <row r="972" spans="1:65" s="2" customFormat="1" ht="24.2" customHeight="1">
      <c r="A972" s="33"/>
      <c r="B972" s="144"/>
      <c r="C972" s="145" t="s">
        <v>1726</v>
      </c>
      <c r="D972" s="145" t="s">
        <v>129</v>
      </c>
      <c r="E972" s="146" t="s">
        <v>1727</v>
      </c>
      <c r="F972" s="147" t="s">
        <v>1728</v>
      </c>
      <c r="G972" s="148" t="s">
        <v>277</v>
      </c>
      <c r="H972" s="149">
        <v>2.7570000000000001</v>
      </c>
      <c r="I972" s="150"/>
      <c r="J972" s="151">
        <f>ROUND(I972*H972,2)</f>
        <v>0</v>
      </c>
      <c r="K972" s="147" t="s">
        <v>133</v>
      </c>
      <c r="L972" s="34"/>
      <c r="M972" s="152" t="s">
        <v>1</v>
      </c>
      <c r="N972" s="153" t="s">
        <v>42</v>
      </c>
      <c r="O972" s="59"/>
      <c r="P972" s="154">
        <f>O972*H972</f>
        <v>0</v>
      </c>
      <c r="Q972" s="154">
        <v>0</v>
      </c>
      <c r="R972" s="154">
        <f>Q972*H972</f>
        <v>0</v>
      </c>
      <c r="S972" s="154">
        <v>0</v>
      </c>
      <c r="T972" s="155">
        <f>S972*H972</f>
        <v>0</v>
      </c>
      <c r="U972" s="33"/>
      <c r="V972" s="33"/>
      <c r="W972" s="33"/>
      <c r="X972" s="33"/>
      <c r="Y972" s="33"/>
      <c r="Z972" s="33"/>
      <c r="AA972" s="33"/>
      <c r="AB972" s="33"/>
      <c r="AC972" s="33"/>
      <c r="AD972" s="33"/>
      <c r="AE972" s="33"/>
      <c r="AR972" s="156" t="s">
        <v>284</v>
      </c>
      <c r="AT972" s="156" t="s">
        <v>129</v>
      </c>
      <c r="AU972" s="156" t="s">
        <v>87</v>
      </c>
      <c r="AY972" s="18" t="s">
        <v>126</v>
      </c>
      <c r="BE972" s="157">
        <f>IF(N972="základní",J972,0)</f>
        <v>0</v>
      </c>
      <c r="BF972" s="157">
        <f>IF(N972="snížená",J972,0)</f>
        <v>0</v>
      </c>
      <c r="BG972" s="157">
        <f>IF(N972="zákl. přenesená",J972,0)</f>
        <v>0</v>
      </c>
      <c r="BH972" s="157">
        <f>IF(N972="sníž. přenesená",J972,0)</f>
        <v>0</v>
      </c>
      <c r="BI972" s="157">
        <f>IF(N972="nulová",J972,0)</f>
        <v>0</v>
      </c>
      <c r="BJ972" s="18" t="s">
        <v>85</v>
      </c>
      <c r="BK972" s="157">
        <f>ROUND(I972*H972,2)</f>
        <v>0</v>
      </c>
      <c r="BL972" s="18" t="s">
        <v>284</v>
      </c>
      <c r="BM972" s="156" t="s">
        <v>1729</v>
      </c>
    </row>
    <row r="973" spans="1:65" s="12" customFormat="1" ht="22.9" customHeight="1">
      <c r="B973" s="131"/>
      <c r="D973" s="132" t="s">
        <v>76</v>
      </c>
      <c r="E973" s="142" t="s">
        <v>1730</v>
      </c>
      <c r="F973" s="142" t="s">
        <v>1731</v>
      </c>
      <c r="I973" s="134"/>
      <c r="J973" s="143">
        <f>BK973</f>
        <v>0</v>
      </c>
      <c r="L973" s="131"/>
      <c r="M973" s="136"/>
      <c r="N973" s="137"/>
      <c r="O973" s="137"/>
      <c r="P973" s="138">
        <f>SUM(P974:P1003)</f>
        <v>0</v>
      </c>
      <c r="Q973" s="137"/>
      <c r="R973" s="138">
        <f>SUM(R974:R1003)</f>
        <v>1.6359749000000001</v>
      </c>
      <c r="S973" s="137"/>
      <c r="T973" s="139">
        <f>SUM(T974:T1003)</f>
        <v>0</v>
      </c>
      <c r="AR973" s="132" t="s">
        <v>87</v>
      </c>
      <c r="AT973" s="140" t="s">
        <v>76</v>
      </c>
      <c r="AU973" s="140" t="s">
        <v>85</v>
      </c>
      <c r="AY973" s="132" t="s">
        <v>126</v>
      </c>
      <c r="BK973" s="141">
        <f>SUM(BK974:BK1003)</f>
        <v>0</v>
      </c>
    </row>
    <row r="974" spans="1:65" s="2" customFormat="1" ht="16.5" customHeight="1">
      <c r="A974" s="33"/>
      <c r="B974" s="144"/>
      <c r="C974" s="145" t="s">
        <v>1732</v>
      </c>
      <c r="D974" s="145" t="s">
        <v>129</v>
      </c>
      <c r="E974" s="146" t="s">
        <v>1733</v>
      </c>
      <c r="F974" s="147" t="s">
        <v>1734</v>
      </c>
      <c r="G974" s="148" t="s">
        <v>234</v>
      </c>
      <c r="H974" s="149">
        <v>86.59</v>
      </c>
      <c r="I974" s="150"/>
      <c r="J974" s="151">
        <f>ROUND(I974*H974,2)</f>
        <v>0</v>
      </c>
      <c r="K974" s="147" t="s">
        <v>133</v>
      </c>
      <c r="L974" s="34"/>
      <c r="M974" s="152" t="s">
        <v>1</v>
      </c>
      <c r="N974" s="153" t="s">
        <v>42</v>
      </c>
      <c r="O974" s="59"/>
      <c r="P974" s="154">
        <f>O974*H974</f>
        <v>0</v>
      </c>
      <c r="Q974" s="154">
        <v>0</v>
      </c>
      <c r="R974" s="154">
        <f>Q974*H974</f>
        <v>0</v>
      </c>
      <c r="S974" s="154">
        <v>0</v>
      </c>
      <c r="T974" s="155">
        <f>S974*H974</f>
        <v>0</v>
      </c>
      <c r="U974" s="33"/>
      <c r="V974" s="33"/>
      <c r="W974" s="33"/>
      <c r="X974" s="33"/>
      <c r="Y974" s="33"/>
      <c r="Z974" s="33"/>
      <c r="AA974" s="33"/>
      <c r="AB974" s="33"/>
      <c r="AC974" s="33"/>
      <c r="AD974" s="33"/>
      <c r="AE974" s="33"/>
      <c r="AR974" s="156" t="s">
        <v>284</v>
      </c>
      <c r="AT974" s="156" t="s">
        <v>129</v>
      </c>
      <c r="AU974" s="156" t="s">
        <v>87</v>
      </c>
      <c r="AY974" s="18" t="s">
        <v>126</v>
      </c>
      <c r="BE974" s="157">
        <f>IF(N974="základní",J974,0)</f>
        <v>0</v>
      </c>
      <c r="BF974" s="157">
        <f>IF(N974="snížená",J974,0)</f>
        <v>0</v>
      </c>
      <c r="BG974" s="157">
        <f>IF(N974="zákl. přenesená",J974,0)</f>
        <v>0</v>
      </c>
      <c r="BH974" s="157">
        <f>IF(N974="sníž. přenesená",J974,0)</f>
        <v>0</v>
      </c>
      <c r="BI974" s="157">
        <f>IF(N974="nulová",J974,0)</f>
        <v>0</v>
      </c>
      <c r="BJ974" s="18" t="s">
        <v>85</v>
      </c>
      <c r="BK974" s="157">
        <f>ROUND(I974*H974,2)</f>
        <v>0</v>
      </c>
      <c r="BL974" s="18" t="s">
        <v>284</v>
      </c>
      <c r="BM974" s="156" t="s">
        <v>1735</v>
      </c>
    </row>
    <row r="975" spans="1:65" s="13" customFormat="1">
      <c r="B975" s="167"/>
      <c r="D975" s="158" t="s">
        <v>208</v>
      </c>
      <c r="E975" s="168" t="s">
        <v>1</v>
      </c>
      <c r="F975" s="169" t="s">
        <v>1736</v>
      </c>
      <c r="H975" s="170">
        <v>86.59</v>
      </c>
      <c r="I975" s="171"/>
      <c r="L975" s="167"/>
      <c r="M975" s="172"/>
      <c r="N975" s="173"/>
      <c r="O975" s="173"/>
      <c r="P975" s="173"/>
      <c r="Q975" s="173"/>
      <c r="R975" s="173"/>
      <c r="S975" s="173"/>
      <c r="T975" s="174"/>
      <c r="AT975" s="168" t="s">
        <v>208</v>
      </c>
      <c r="AU975" s="168" t="s">
        <v>87</v>
      </c>
      <c r="AV975" s="13" t="s">
        <v>87</v>
      </c>
      <c r="AW975" s="13" t="s">
        <v>32</v>
      </c>
      <c r="AX975" s="13" t="s">
        <v>85</v>
      </c>
      <c r="AY975" s="168" t="s">
        <v>126</v>
      </c>
    </row>
    <row r="976" spans="1:65" s="2" customFormat="1" ht="16.5" customHeight="1">
      <c r="A976" s="33"/>
      <c r="B976" s="144"/>
      <c r="C976" s="145" t="s">
        <v>1737</v>
      </c>
      <c r="D976" s="145" t="s">
        <v>129</v>
      </c>
      <c r="E976" s="146" t="s">
        <v>1738</v>
      </c>
      <c r="F976" s="147" t="s">
        <v>1739</v>
      </c>
      <c r="G976" s="148" t="s">
        <v>234</v>
      </c>
      <c r="H976" s="149">
        <v>86.59</v>
      </c>
      <c r="I976" s="150"/>
      <c r="J976" s="151">
        <f>ROUND(I976*H976,2)</f>
        <v>0</v>
      </c>
      <c r="K976" s="147" t="s">
        <v>133</v>
      </c>
      <c r="L976" s="34"/>
      <c r="M976" s="152" t="s">
        <v>1</v>
      </c>
      <c r="N976" s="153" t="s">
        <v>42</v>
      </c>
      <c r="O976" s="59"/>
      <c r="P976" s="154">
        <f>O976*H976</f>
        <v>0</v>
      </c>
      <c r="Q976" s="154">
        <v>2.9999999999999997E-4</v>
      </c>
      <c r="R976" s="154">
        <f>Q976*H976</f>
        <v>2.5977E-2</v>
      </c>
      <c r="S976" s="154">
        <v>0</v>
      </c>
      <c r="T976" s="155">
        <f>S976*H976</f>
        <v>0</v>
      </c>
      <c r="U976" s="33"/>
      <c r="V976" s="33"/>
      <c r="W976" s="33"/>
      <c r="X976" s="33"/>
      <c r="Y976" s="33"/>
      <c r="Z976" s="33"/>
      <c r="AA976" s="33"/>
      <c r="AB976" s="33"/>
      <c r="AC976" s="33"/>
      <c r="AD976" s="33"/>
      <c r="AE976" s="33"/>
      <c r="AR976" s="156" t="s">
        <v>284</v>
      </c>
      <c r="AT976" s="156" t="s">
        <v>129</v>
      </c>
      <c r="AU976" s="156" t="s">
        <v>87</v>
      </c>
      <c r="AY976" s="18" t="s">
        <v>126</v>
      </c>
      <c r="BE976" s="157">
        <f>IF(N976="základní",J976,0)</f>
        <v>0</v>
      </c>
      <c r="BF976" s="157">
        <f>IF(N976="snížená",J976,0)</f>
        <v>0</v>
      </c>
      <c r="BG976" s="157">
        <f>IF(N976="zákl. přenesená",J976,0)</f>
        <v>0</v>
      </c>
      <c r="BH976" s="157">
        <f>IF(N976="sníž. přenesená",J976,0)</f>
        <v>0</v>
      </c>
      <c r="BI976" s="157">
        <f>IF(N976="nulová",J976,0)</f>
        <v>0</v>
      </c>
      <c r="BJ976" s="18" t="s">
        <v>85</v>
      </c>
      <c r="BK976" s="157">
        <f>ROUND(I976*H976,2)</f>
        <v>0</v>
      </c>
      <c r="BL976" s="18" t="s">
        <v>284</v>
      </c>
      <c r="BM976" s="156" t="s">
        <v>1740</v>
      </c>
    </row>
    <row r="977" spans="1:65" s="2" customFormat="1" ht="33" customHeight="1">
      <c r="A977" s="33"/>
      <c r="B977" s="144"/>
      <c r="C977" s="145" t="s">
        <v>1741</v>
      </c>
      <c r="D977" s="145" t="s">
        <v>129</v>
      </c>
      <c r="E977" s="146" t="s">
        <v>1742</v>
      </c>
      <c r="F977" s="147" t="s">
        <v>1743</v>
      </c>
      <c r="G977" s="148" t="s">
        <v>234</v>
      </c>
      <c r="H977" s="149">
        <v>51.52</v>
      </c>
      <c r="I977" s="150"/>
      <c r="J977" s="151">
        <f>ROUND(I977*H977,2)</f>
        <v>0</v>
      </c>
      <c r="K977" s="147" t="s">
        <v>133</v>
      </c>
      <c r="L977" s="34"/>
      <c r="M977" s="152" t="s">
        <v>1</v>
      </c>
      <c r="N977" s="153" t="s">
        <v>42</v>
      </c>
      <c r="O977" s="59"/>
      <c r="P977" s="154">
        <f>O977*H977</f>
        <v>0</v>
      </c>
      <c r="Q977" s="154">
        <v>5.1999999999999998E-3</v>
      </c>
      <c r="R977" s="154">
        <f>Q977*H977</f>
        <v>0.26790400000000003</v>
      </c>
      <c r="S977" s="154">
        <v>0</v>
      </c>
      <c r="T977" s="155">
        <f>S977*H977</f>
        <v>0</v>
      </c>
      <c r="U977" s="33"/>
      <c r="V977" s="33"/>
      <c r="W977" s="33"/>
      <c r="X977" s="33"/>
      <c r="Y977" s="33"/>
      <c r="Z977" s="33"/>
      <c r="AA977" s="33"/>
      <c r="AB977" s="33"/>
      <c r="AC977" s="33"/>
      <c r="AD977" s="33"/>
      <c r="AE977" s="33"/>
      <c r="AR977" s="156" t="s">
        <v>284</v>
      </c>
      <c r="AT977" s="156" t="s">
        <v>129</v>
      </c>
      <c r="AU977" s="156" t="s">
        <v>87</v>
      </c>
      <c r="AY977" s="18" t="s">
        <v>126</v>
      </c>
      <c r="BE977" s="157">
        <f>IF(N977="základní",J977,0)</f>
        <v>0</v>
      </c>
      <c r="BF977" s="157">
        <f>IF(N977="snížená",J977,0)</f>
        <v>0</v>
      </c>
      <c r="BG977" s="157">
        <f>IF(N977="zákl. přenesená",J977,0)</f>
        <v>0</v>
      </c>
      <c r="BH977" s="157">
        <f>IF(N977="sníž. přenesená",J977,0)</f>
        <v>0</v>
      </c>
      <c r="BI977" s="157">
        <f>IF(N977="nulová",J977,0)</f>
        <v>0</v>
      </c>
      <c r="BJ977" s="18" t="s">
        <v>85</v>
      </c>
      <c r="BK977" s="157">
        <f>ROUND(I977*H977,2)</f>
        <v>0</v>
      </c>
      <c r="BL977" s="18" t="s">
        <v>284</v>
      </c>
      <c r="BM977" s="156" t="s">
        <v>1744</v>
      </c>
    </row>
    <row r="978" spans="1:65" s="13" customFormat="1">
      <c r="B978" s="167"/>
      <c r="D978" s="158" t="s">
        <v>208</v>
      </c>
      <c r="E978" s="168" t="s">
        <v>1</v>
      </c>
      <c r="F978" s="169" t="s">
        <v>1745</v>
      </c>
      <c r="H978" s="170">
        <v>2.2400000000000002</v>
      </c>
      <c r="I978" s="171"/>
      <c r="L978" s="167"/>
      <c r="M978" s="172"/>
      <c r="N978" s="173"/>
      <c r="O978" s="173"/>
      <c r="P978" s="173"/>
      <c r="Q978" s="173"/>
      <c r="R978" s="173"/>
      <c r="S978" s="173"/>
      <c r="T978" s="174"/>
      <c r="AT978" s="168" t="s">
        <v>208</v>
      </c>
      <c r="AU978" s="168" t="s">
        <v>87</v>
      </c>
      <c r="AV978" s="13" t="s">
        <v>87</v>
      </c>
      <c r="AW978" s="13" t="s">
        <v>32</v>
      </c>
      <c r="AX978" s="13" t="s">
        <v>77</v>
      </c>
      <c r="AY978" s="168" t="s">
        <v>126</v>
      </c>
    </row>
    <row r="979" spans="1:65" s="13" customFormat="1">
      <c r="B979" s="167"/>
      <c r="D979" s="158" t="s">
        <v>208</v>
      </c>
      <c r="E979" s="168" t="s">
        <v>1</v>
      </c>
      <c r="F979" s="169" t="s">
        <v>1746</v>
      </c>
      <c r="H979" s="170">
        <v>2.2400000000000002</v>
      </c>
      <c r="I979" s="171"/>
      <c r="L979" s="167"/>
      <c r="M979" s="172"/>
      <c r="N979" s="173"/>
      <c r="O979" s="173"/>
      <c r="P979" s="173"/>
      <c r="Q979" s="173"/>
      <c r="R979" s="173"/>
      <c r="S979" s="173"/>
      <c r="T979" s="174"/>
      <c r="AT979" s="168" t="s">
        <v>208</v>
      </c>
      <c r="AU979" s="168" t="s">
        <v>87</v>
      </c>
      <c r="AV979" s="13" t="s">
        <v>87</v>
      </c>
      <c r="AW979" s="13" t="s">
        <v>32</v>
      </c>
      <c r="AX979" s="13" t="s">
        <v>77</v>
      </c>
      <c r="AY979" s="168" t="s">
        <v>126</v>
      </c>
    </row>
    <row r="980" spans="1:65" s="13" customFormat="1">
      <c r="B980" s="167"/>
      <c r="D980" s="158" t="s">
        <v>208</v>
      </c>
      <c r="E980" s="168" t="s">
        <v>1</v>
      </c>
      <c r="F980" s="169" t="s">
        <v>1747</v>
      </c>
      <c r="H980" s="170">
        <v>4.4800000000000004</v>
      </c>
      <c r="I980" s="171"/>
      <c r="L980" s="167"/>
      <c r="M980" s="172"/>
      <c r="N980" s="173"/>
      <c r="O980" s="173"/>
      <c r="P980" s="173"/>
      <c r="Q980" s="173"/>
      <c r="R980" s="173"/>
      <c r="S980" s="173"/>
      <c r="T980" s="174"/>
      <c r="AT980" s="168" t="s">
        <v>208</v>
      </c>
      <c r="AU980" s="168" t="s">
        <v>87</v>
      </c>
      <c r="AV980" s="13" t="s">
        <v>87</v>
      </c>
      <c r="AW980" s="13" t="s">
        <v>32</v>
      </c>
      <c r="AX980" s="13" t="s">
        <v>77</v>
      </c>
      <c r="AY980" s="168" t="s">
        <v>126</v>
      </c>
    </row>
    <row r="981" spans="1:65" s="13" customFormat="1">
      <c r="B981" s="167"/>
      <c r="D981" s="158" t="s">
        <v>208</v>
      </c>
      <c r="E981" s="168" t="s">
        <v>1</v>
      </c>
      <c r="F981" s="169" t="s">
        <v>1748</v>
      </c>
      <c r="H981" s="170">
        <v>2.56</v>
      </c>
      <c r="I981" s="171"/>
      <c r="L981" s="167"/>
      <c r="M981" s="172"/>
      <c r="N981" s="173"/>
      <c r="O981" s="173"/>
      <c r="P981" s="173"/>
      <c r="Q981" s="173"/>
      <c r="R981" s="173"/>
      <c r="S981" s="173"/>
      <c r="T981" s="174"/>
      <c r="AT981" s="168" t="s">
        <v>208</v>
      </c>
      <c r="AU981" s="168" t="s">
        <v>87</v>
      </c>
      <c r="AV981" s="13" t="s">
        <v>87</v>
      </c>
      <c r="AW981" s="13" t="s">
        <v>32</v>
      </c>
      <c r="AX981" s="13" t="s">
        <v>77</v>
      </c>
      <c r="AY981" s="168" t="s">
        <v>126</v>
      </c>
    </row>
    <row r="982" spans="1:65" s="13" customFormat="1">
      <c r="B982" s="167"/>
      <c r="D982" s="158" t="s">
        <v>208</v>
      </c>
      <c r="E982" s="168" t="s">
        <v>1</v>
      </c>
      <c r="F982" s="169" t="s">
        <v>1749</v>
      </c>
      <c r="H982" s="170">
        <v>10.24</v>
      </c>
      <c r="I982" s="171"/>
      <c r="L982" s="167"/>
      <c r="M982" s="172"/>
      <c r="N982" s="173"/>
      <c r="O982" s="173"/>
      <c r="P982" s="173"/>
      <c r="Q982" s="173"/>
      <c r="R982" s="173"/>
      <c r="S982" s="173"/>
      <c r="T982" s="174"/>
      <c r="AT982" s="168" t="s">
        <v>208</v>
      </c>
      <c r="AU982" s="168" t="s">
        <v>87</v>
      </c>
      <c r="AV982" s="13" t="s">
        <v>87</v>
      </c>
      <c r="AW982" s="13" t="s">
        <v>32</v>
      </c>
      <c r="AX982" s="13" t="s">
        <v>77</v>
      </c>
      <c r="AY982" s="168" t="s">
        <v>126</v>
      </c>
    </row>
    <row r="983" spans="1:65" s="13" customFormat="1">
      <c r="B983" s="167"/>
      <c r="D983" s="158" t="s">
        <v>208</v>
      </c>
      <c r="E983" s="168" t="s">
        <v>1</v>
      </c>
      <c r="F983" s="169" t="s">
        <v>1750</v>
      </c>
      <c r="H983" s="170">
        <v>7.84</v>
      </c>
      <c r="I983" s="171"/>
      <c r="L983" s="167"/>
      <c r="M983" s="172"/>
      <c r="N983" s="173"/>
      <c r="O983" s="173"/>
      <c r="P983" s="173"/>
      <c r="Q983" s="173"/>
      <c r="R983" s="173"/>
      <c r="S983" s="173"/>
      <c r="T983" s="174"/>
      <c r="AT983" s="168" t="s">
        <v>208</v>
      </c>
      <c r="AU983" s="168" t="s">
        <v>87</v>
      </c>
      <c r="AV983" s="13" t="s">
        <v>87</v>
      </c>
      <c r="AW983" s="13" t="s">
        <v>32</v>
      </c>
      <c r="AX983" s="13" t="s">
        <v>77</v>
      </c>
      <c r="AY983" s="168" t="s">
        <v>126</v>
      </c>
    </row>
    <row r="984" spans="1:65" s="13" customFormat="1">
      <c r="B984" s="167"/>
      <c r="D984" s="158" t="s">
        <v>208</v>
      </c>
      <c r="E984" s="168" t="s">
        <v>1</v>
      </c>
      <c r="F984" s="169" t="s">
        <v>1751</v>
      </c>
      <c r="H984" s="170">
        <v>12</v>
      </c>
      <c r="I984" s="171"/>
      <c r="L984" s="167"/>
      <c r="M984" s="172"/>
      <c r="N984" s="173"/>
      <c r="O984" s="173"/>
      <c r="P984" s="173"/>
      <c r="Q984" s="173"/>
      <c r="R984" s="173"/>
      <c r="S984" s="173"/>
      <c r="T984" s="174"/>
      <c r="AT984" s="168" t="s">
        <v>208</v>
      </c>
      <c r="AU984" s="168" t="s">
        <v>87</v>
      </c>
      <c r="AV984" s="13" t="s">
        <v>87</v>
      </c>
      <c r="AW984" s="13" t="s">
        <v>32</v>
      </c>
      <c r="AX984" s="13" t="s">
        <v>77</v>
      </c>
      <c r="AY984" s="168" t="s">
        <v>126</v>
      </c>
    </row>
    <row r="985" spans="1:65" s="13" customFormat="1">
      <c r="B985" s="167"/>
      <c r="D985" s="158" t="s">
        <v>208</v>
      </c>
      <c r="E985" s="168" t="s">
        <v>1</v>
      </c>
      <c r="F985" s="169" t="s">
        <v>1752</v>
      </c>
      <c r="H985" s="170">
        <v>1.6</v>
      </c>
      <c r="I985" s="171"/>
      <c r="L985" s="167"/>
      <c r="M985" s="172"/>
      <c r="N985" s="173"/>
      <c r="O985" s="173"/>
      <c r="P985" s="173"/>
      <c r="Q985" s="173"/>
      <c r="R985" s="173"/>
      <c r="S985" s="173"/>
      <c r="T985" s="174"/>
      <c r="AT985" s="168" t="s">
        <v>208</v>
      </c>
      <c r="AU985" s="168" t="s">
        <v>87</v>
      </c>
      <c r="AV985" s="13" t="s">
        <v>87</v>
      </c>
      <c r="AW985" s="13" t="s">
        <v>32</v>
      </c>
      <c r="AX985" s="13" t="s">
        <v>77</v>
      </c>
      <c r="AY985" s="168" t="s">
        <v>126</v>
      </c>
    </row>
    <row r="986" spans="1:65" s="13" customFormat="1">
      <c r="B986" s="167"/>
      <c r="D986" s="158" t="s">
        <v>208</v>
      </c>
      <c r="E986" s="168" t="s">
        <v>1</v>
      </c>
      <c r="F986" s="169" t="s">
        <v>1753</v>
      </c>
      <c r="H986" s="170">
        <v>1.6</v>
      </c>
      <c r="I986" s="171"/>
      <c r="L986" s="167"/>
      <c r="M986" s="172"/>
      <c r="N986" s="173"/>
      <c r="O986" s="173"/>
      <c r="P986" s="173"/>
      <c r="Q986" s="173"/>
      <c r="R986" s="173"/>
      <c r="S986" s="173"/>
      <c r="T986" s="174"/>
      <c r="AT986" s="168" t="s">
        <v>208</v>
      </c>
      <c r="AU986" s="168" t="s">
        <v>87</v>
      </c>
      <c r="AV986" s="13" t="s">
        <v>87</v>
      </c>
      <c r="AW986" s="13" t="s">
        <v>32</v>
      </c>
      <c r="AX986" s="13" t="s">
        <v>77</v>
      </c>
      <c r="AY986" s="168" t="s">
        <v>126</v>
      </c>
    </row>
    <row r="987" spans="1:65" s="13" customFormat="1">
      <c r="B987" s="167"/>
      <c r="D987" s="158" t="s">
        <v>208</v>
      </c>
      <c r="E987" s="168" t="s">
        <v>1</v>
      </c>
      <c r="F987" s="169" t="s">
        <v>1754</v>
      </c>
      <c r="H987" s="170">
        <v>1.6</v>
      </c>
      <c r="I987" s="171"/>
      <c r="L987" s="167"/>
      <c r="M987" s="172"/>
      <c r="N987" s="173"/>
      <c r="O987" s="173"/>
      <c r="P987" s="173"/>
      <c r="Q987" s="173"/>
      <c r="R987" s="173"/>
      <c r="S987" s="173"/>
      <c r="T987" s="174"/>
      <c r="AT987" s="168" t="s">
        <v>208</v>
      </c>
      <c r="AU987" s="168" t="s">
        <v>87</v>
      </c>
      <c r="AV987" s="13" t="s">
        <v>87</v>
      </c>
      <c r="AW987" s="13" t="s">
        <v>32</v>
      </c>
      <c r="AX987" s="13" t="s">
        <v>77</v>
      </c>
      <c r="AY987" s="168" t="s">
        <v>126</v>
      </c>
    </row>
    <row r="988" spans="1:65" s="13" customFormat="1">
      <c r="B988" s="167"/>
      <c r="D988" s="158" t="s">
        <v>208</v>
      </c>
      <c r="E988" s="168" t="s">
        <v>1</v>
      </c>
      <c r="F988" s="169" t="s">
        <v>1755</v>
      </c>
      <c r="H988" s="170">
        <v>2.56</v>
      </c>
      <c r="I988" s="171"/>
      <c r="L988" s="167"/>
      <c r="M988" s="172"/>
      <c r="N988" s="173"/>
      <c r="O988" s="173"/>
      <c r="P988" s="173"/>
      <c r="Q988" s="173"/>
      <c r="R988" s="173"/>
      <c r="S988" s="173"/>
      <c r="T988" s="174"/>
      <c r="AT988" s="168" t="s">
        <v>208</v>
      </c>
      <c r="AU988" s="168" t="s">
        <v>87</v>
      </c>
      <c r="AV988" s="13" t="s">
        <v>87</v>
      </c>
      <c r="AW988" s="13" t="s">
        <v>32</v>
      </c>
      <c r="AX988" s="13" t="s">
        <v>77</v>
      </c>
      <c r="AY988" s="168" t="s">
        <v>126</v>
      </c>
    </row>
    <row r="989" spans="1:65" s="13" customFormat="1">
      <c r="B989" s="167"/>
      <c r="D989" s="158" t="s">
        <v>208</v>
      </c>
      <c r="E989" s="168" t="s">
        <v>1</v>
      </c>
      <c r="F989" s="169" t="s">
        <v>1756</v>
      </c>
      <c r="H989" s="170">
        <v>2.56</v>
      </c>
      <c r="I989" s="171"/>
      <c r="L989" s="167"/>
      <c r="M989" s="172"/>
      <c r="N989" s="173"/>
      <c r="O989" s="173"/>
      <c r="P989" s="173"/>
      <c r="Q989" s="173"/>
      <c r="R989" s="173"/>
      <c r="S989" s="173"/>
      <c r="T989" s="174"/>
      <c r="AT989" s="168" t="s">
        <v>208</v>
      </c>
      <c r="AU989" s="168" t="s">
        <v>87</v>
      </c>
      <c r="AV989" s="13" t="s">
        <v>87</v>
      </c>
      <c r="AW989" s="13" t="s">
        <v>32</v>
      </c>
      <c r="AX989" s="13" t="s">
        <v>77</v>
      </c>
      <c r="AY989" s="168" t="s">
        <v>126</v>
      </c>
    </row>
    <row r="990" spans="1:65" s="15" customFormat="1">
      <c r="B990" s="182"/>
      <c r="D990" s="158" t="s">
        <v>208</v>
      </c>
      <c r="E990" s="183" t="s">
        <v>1</v>
      </c>
      <c r="F990" s="184" t="s">
        <v>221</v>
      </c>
      <c r="H990" s="185">
        <v>51.52000000000001</v>
      </c>
      <c r="I990" s="186"/>
      <c r="L990" s="182"/>
      <c r="M990" s="187"/>
      <c r="N990" s="188"/>
      <c r="O990" s="188"/>
      <c r="P990" s="188"/>
      <c r="Q990" s="188"/>
      <c r="R990" s="188"/>
      <c r="S990" s="188"/>
      <c r="T990" s="189"/>
      <c r="AT990" s="183" t="s">
        <v>208</v>
      </c>
      <c r="AU990" s="183" t="s">
        <v>87</v>
      </c>
      <c r="AV990" s="15" t="s">
        <v>146</v>
      </c>
      <c r="AW990" s="15" t="s">
        <v>32</v>
      </c>
      <c r="AX990" s="15" t="s">
        <v>85</v>
      </c>
      <c r="AY990" s="183" t="s">
        <v>126</v>
      </c>
    </row>
    <row r="991" spans="1:65" s="2" customFormat="1" ht="24.2" customHeight="1">
      <c r="A991" s="33"/>
      <c r="B991" s="144"/>
      <c r="C991" s="145" t="s">
        <v>1757</v>
      </c>
      <c r="D991" s="145" t="s">
        <v>129</v>
      </c>
      <c r="E991" s="146" t="s">
        <v>1758</v>
      </c>
      <c r="F991" s="147" t="s">
        <v>1759</v>
      </c>
      <c r="G991" s="148" t="s">
        <v>234</v>
      </c>
      <c r="H991" s="149">
        <v>35.07</v>
      </c>
      <c r="I991" s="150"/>
      <c r="J991" s="151">
        <f>ROUND(I991*H991,2)</f>
        <v>0</v>
      </c>
      <c r="K991" s="147" t="s">
        <v>133</v>
      </c>
      <c r="L991" s="34"/>
      <c r="M991" s="152" t="s">
        <v>1</v>
      </c>
      <c r="N991" s="153" t="s">
        <v>42</v>
      </c>
      <c r="O991" s="59"/>
      <c r="P991" s="154">
        <f>O991*H991</f>
        <v>0</v>
      </c>
      <c r="Q991" s="154">
        <v>2.5999999999999999E-3</v>
      </c>
      <c r="R991" s="154">
        <f>Q991*H991</f>
        <v>9.1181999999999999E-2</v>
      </c>
      <c r="S991" s="154">
        <v>0</v>
      </c>
      <c r="T991" s="155">
        <f>S991*H991</f>
        <v>0</v>
      </c>
      <c r="U991" s="33"/>
      <c r="V991" s="33"/>
      <c r="W991" s="33"/>
      <c r="X991" s="33"/>
      <c r="Y991" s="33"/>
      <c r="Z991" s="33"/>
      <c r="AA991" s="33"/>
      <c r="AB991" s="33"/>
      <c r="AC991" s="33"/>
      <c r="AD991" s="33"/>
      <c r="AE991" s="33"/>
      <c r="AR991" s="156" t="s">
        <v>284</v>
      </c>
      <c r="AT991" s="156" t="s">
        <v>129</v>
      </c>
      <c r="AU991" s="156" t="s">
        <v>87</v>
      </c>
      <c r="AY991" s="18" t="s">
        <v>126</v>
      </c>
      <c r="BE991" s="157">
        <f>IF(N991="základní",J991,0)</f>
        <v>0</v>
      </c>
      <c r="BF991" s="157">
        <f>IF(N991="snížená",J991,0)</f>
        <v>0</v>
      </c>
      <c r="BG991" s="157">
        <f>IF(N991="zákl. přenesená",J991,0)</f>
        <v>0</v>
      </c>
      <c r="BH991" s="157">
        <f>IF(N991="sníž. přenesená",J991,0)</f>
        <v>0</v>
      </c>
      <c r="BI991" s="157">
        <f>IF(N991="nulová",J991,0)</f>
        <v>0</v>
      </c>
      <c r="BJ991" s="18" t="s">
        <v>85</v>
      </c>
      <c r="BK991" s="157">
        <f>ROUND(I991*H991,2)</f>
        <v>0</v>
      </c>
      <c r="BL991" s="18" t="s">
        <v>284</v>
      </c>
      <c r="BM991" s="156" t="s">
        <v>1760</v>
      </c>
    </row>
    <row r="992" spans="1:65" s="13" customFormat="1">
      <c r="B992" s="167"/>
      <c r="D992" s="158" t="s">
        <v>208</v>
      </c>
      <c r="E992" s="168" t="s">
        <v>1</v>
      </c>
      <c r="F992" s="169" t="s">
        <v>1761</v>
      </c>
      <c r="H992" s="170">
        <v>10.92</v>
      </c>
      <c r="I992" s="171"/>
      <c r="L992" s="167"/>
      <c r="M992" s="172"/>
      <c r="N992" s="173"/>
      <c r="O992" s="173"/>
      <c r="P992" s="173"/>
      <c r="Q992" s="173"/>
      <c r="R992" s="173"/>
      <c r="S992" s="173"/>
      <c r="T992" s="174"/>
      <c r="AT992" s="168" t="s">
        <v>208</v>
      </c>
      <c r="AU992" s="168" t="s">
        <v>87</v>
      </c>
      <c r="AV992" s="13" t="s">
        <v>87</v>
      </c>
      <c r="AW992" s="13" t="s">
        <v>32</v>
      </c>
      <c r="AX992" s="13" t="s">
        <v>77</v>
      </c>
      <c r="AY992" s="168" t="s">
        <v>126</v>
      </c>
    </row>
    <row r="993" spans="1:65" s="13" customFormat="1">
      <c r="B993" s="167"/>
      <c r="D993" s="158" t="s">
        <v>208</v>
      </c>
      <c r="E993" s="168" t="s">
        <v>1</v>
      </c>
      <c r="F993" s="169" t="s">
        <v>1762</v>
      </c>
      <c r="H993" s="170">
        <v>10.92</v>
      </c>
      <c r="I993" s="171"/>
      <c r="L993" s="167"/>
      <c r="M993" s="172"/>
      <c r="N993" s="173"/>
      <c r="O993" s="173"/>
      <c r="P993" s="173"/>
      <c r="Q993" s="173"/>
      <c r="R993" s="173"/>
      <c r="S993" s="173"/>
      <c r="T993" s="174"/>
      <c r="AT993" s="168" t="s">
        <v>208</v>
      </c>
      <c r="AU993" s="168" t="s">
        <v>87</v>
      </c>
      <c r="AV993" s="13" t="s">
        <v>87</v>
      </c>
      <c r="AW993" s="13" t="s">
        <v>32</v>
      </c>
      <c r="AX993" s="13" t="s">
        <v>77</v>
      </c>
      <c r="AY993" s="168" t="s">
        <v>126</v>
      </c>
    </row>
    <row r="994" spans="1:65" s="13" customFormat="1">
      <c r="B994" s="167"/>
      <c r="D994" s="158" t="s">
        <v>208</v>
      </c>
      <c r="E994" s="168" t="s">
        <v>1</v>
      </c>
      <c r="F994" s="169" t="s">
        <v>1763</v>
      </c>
      <c r="H994" s="170">
        <v>13.23</v>
      </c>
      <c r="I994" s="171"/>
      <c r="L994" s="167"/>
      <c r="M994" s="172"/>
      <c r="N994" s="173"/>
      <c r="O994" s="173"/>
      <c r="P994" s="173"/>
      <c r="Q994" s="173"/>
      <c r="R994" s="173"/>
      <c r="S994" s="173"/>
      <c r="T994" s="174"/>
      <c r="AT994" s="168" t="s">
        <v>208</v>
      </c>
      <c r="AU994" s="168" t="s">
        <v>87</v>
      </c>
      <c r="AV994" s="13" t="s">
        <v>87</v>
      </c>
      <c r="AW994" s="13" t="s">
        <v>32</v>
      </c>
      <c r="AX994" s="13" t="s">
        <v>77</v>
      </c>
      <c r="AY994" s="168" t="s">
        <v>126</v>
      </c>
    </row>
    <row r="995" spans="1:65" s="15" customFormat="1">
      <c r="B995" s="182"/>
      <c r="D995" s="158" t="s">
        <v>208</v>
      </c>
      <c r="E995" s="183" t="s">
        <v>1</v>
      </c>
      <c r="F995" s="184" t="s">
        <v>221</v>
      </c>
      <c r="H995" s="185">
        <v>35.07</v>
      </c>
      <c r="I995" s="186"/>
      <c r="L995" s="182"/>
      <c r="M995" s="187"/>
      <c r="N995" s="188"/>
      <c r="O995" s="188"/>
      <c r="P995" s="188"/>
      <c r="Q995" s="188"/>
      <c r="R995" s="188"/>
      <c r="S995" s="188"/>
      <c r="T995" s="189"/>
      <c r="AT995" s="183" t="s">
        <v>208</v>
      </c>
      <c r="AU995" s="183" t="s">
        <v>87</v>
      </c>
      <c r="AV995" s="15" t="s">
        <v>146</v>
      </c>
      <c r="AW995" s="15" t="s">
        <v>32</v>
      </c>
      <c r="AX995" s="15" t="s">
        <v>85</v>
      </c>
      <c r="AY995" s="183" t="s">
        <v>126</v>
      </c>
    </row>
    <row r="996" spans="1:65" s="2" customFormat="1" ht="16.5" customHeight="1">
      <c r="A996" s="33"/>
      <c r="B996" s="144"/>
      <c r="C996" s="198" t="s">
        <v>1764</v>
      </c>
      <c r="D996" s="198" t="s">
        <v>405</v>
      </c>
      <c r="E996" s="199" t="s">
        <v>1765</v>
      </c>
      <c r="F996" s="200" t="s">
        <v>1766</v>
      </c>
      <c r="G996" s="201" t="s">
        <v>234</v>
      </c>
      <c r="H996" s="202">
        <v>95.248999999999995</v>
      </c>
      <c r="I996" s="203"/>
      <c r="J996" s="204">
        <f>ROUND(I996*H996,2)</f>
        <v>0</v>
      </c>
      <c r="K996" s="200" t="s">
        <v>133</v>
      </c>
      <c r="L996" s="205"/>
      <c r="M996" s="206" t="s">
        <v>1</v>
      </c>
      <c r="N996" s="207" t="s">
        <v>42</v>
      </c>
      <c r="O996" s="59"/>
      <c r="P996" s="154">
        <f>O996*H996</f>
        <v>0</v>
      </c>
      <c r="Q996" s="154">
        <v>1.26E-2</v>
      </c>
      <c r="R996" s="154">
        <f>Q996*H996</f>
        <v>1.2001374</v>
      </c>
      <c r="S996" s="154">
        <v>0</v>
      </c>
      <c r="T996" s="155">
        <f>S996*H996</f>
        <v>0</v>
      </c>
      <c r="U996" s="33"/>
      <c r="V996" s="33"/>
      <c r="W996" s="33"/>
      <c r="X996" s="33"/>
      <c r="Y996" s="33"/>
      <c r="Z996" s="33"/>
      <c r="AA996" s="33"/>
      <c r="AB996" s="33"/>
      <c r="AC996" s="33"/>
      <c r="AD996" s="33"/>
      <c r="AE996" s="33"/>
      <c r="AR996" s="156" t="s">
        <v>390</v>
      </c>
      <c r="AT996" s="156" t="s">
        <v>405</v>
      </c>
      <c r="AU996" s="156" t="s">
        <v>87</v>
      </c>
      <c r="AY996" s="18" t="s">
        <v>126</v>
      </c>
      <c r="BE996" s="157">
        <f>IF(N996="základní",J996,0)</f>
        <v>0</v>
      </c>
      <c r="BF996" s="157">
        <f>IF(N996="snížená",J996,0)</f>
        <v>0</v>
      </c>
      <c r="BG996" s="157">
        <f>IF(N996="zákl. přenesená",J996,0)</f>
        <v>0</v>
      </c>
      <c r="BH996" s="157">
        <f>IF(N996="sníž. přenesená",J996,0)</f>
        <v>0</v>
      </c>
      <c r="BI996" s="157">
        <f>IF(N996="nulová",J996,0)</f>
        <v>0</v>
      </c>
      <c r="BJ996" s="18" t="s">
        <v>85</v>
      </c>
      <c r="BK996" s="157">
        <f>ROUND(I996*H996,2)</f>
        <v>0</v>
      </c>
      <c r="BL996" s="18" t="s">
        <v>284</v>
      </c>
      <c r="BM996" s="156" t="s">
        <v>1767</v>
      </c>
    </row>
    <row r="997" spans="1:65" s="13" customFormat="1">
      <c r="B997" s="167"/>
      <c r="D997" s="158" t="s">
        <v>208</v>
      </c>
      <c r="E997" s="168" t="s">
        <v>1</v>
      </c>
      <c r="F997" s="169" t="s">
        <v>1768</v>
      </c>
      <c r="H997" s="170">
        <v>95.248999999999995</v>
      </c>
      <c r="I997" s="171"/>
      <c r="L997" s="167"/>
      <c r="M997" s="172"/>
      <c r="N997" s="173"/>
      <c r="O997" s="173"/>
      <c r="P997" s="173"/>
      <c r="Q997" s="173"/>
      <c r="R997" s="173"/>
      <c r="S997" s="173"/>
      <c r="T997" s="174"/>
      <c r="AT997" s="168" t="s">
        <v>208</v>
      </c>
      <c r="AU997" s="168" t="s">
        <v>87</v>
      </c>
      <c r="AV997" s="13" t="s">
        <v>87</v>
      </c>
      <c r="AW997" s="13" t="s">
        <v>32</v>
      </c>
      <c r="AX997" s="13" t="s">
        <v>85</v>
      </c>
      <c r="AY997" s="168" t="s">
        <v>126</v>
      </c>
    </row>
    <row r="998" spans="1:65" s="2" customFormat="1" ht="24.2" customHeight="1">
      <c r="A998" s="33"/>
      <c r="B998" s="144"/>
      <c r="C998" s="145" t="s">
        <v>1769</v>
      </c>
      <c r="D998" s="145" t="s">
        <v>129</v>
      </c>
      <c r="E998" s="146" t="s">
        <v>1770</v>
      </c>
      <c r="F998" s="147" t="s">
        <v>1771</v>
      </c>
      <c r="G998" s="148" t="s">
        <v>234</v>
      </c>
      <c r="H998" s="149">
        <v>29.28</v>
      </c>
      <c r="I998" s="150"/>
      <c r="J998" s="151">
        <f>ROUND(I998*H998,2)</f>
        <v>0</v>
      </c>
      <c r="K998" s="147" t="s">
        <v>133</v>
      </c>
      <c r="L998" s="34"/>
      <c r="M998" s="152" t="s">
        <v>1</v>
      </c>
      <c r="N998" s="153" t="s">
        <v>42</v>
      </c>
      <c r="O998" s="59"/>
      <c r="P998" s="154">
        <f>O998*H998</f>
        <v>0</v>
      </c>
      <c r="Q998" s="154">
        <v>0</v>
      </c>
      <c r="R998" s="154">
        <f>Q998*H998</f>
        <v>0</v>
      </c>
      <c r="S998" s="154">
        <v>0</v>
      </c>
      <c r="T998" s="155">
        <f>S998*H998</f>
        <v>0</v>
      </c>
      <c r="U998" s="33"/>
      <c r="V998" s="33"/>
      <c r="W998" s="33"/>
      <c r="X998" s="33"/>
      <c r="Y998" s="33"/>
      <c r="Z998" s="33"/>
      <c r="AA998" s="33"/>
      <c r="AB998" s="33"/>
      <c r="AC998" s="33"/>
      <c r="AD998" s="33"/>
      <c r="AE998" s="33"/>
      <c r="AR998" s="156" t="s">
        <v>284</v>
      </c>
      <c r="AT998" s="156" t="s">
        <v>129</v>
      </c>
      <c r="AU998" s="156" t="s">
        <v>87</v>
      </c>
      <c r="AY998" s="18" t="s">
        <v>126</v>
      </c>
      <c r="BE998" s="157">
        <f>IF(N998="základní",J998,0)</f>
        <v>0</v>
      </c>
      <c r="BF998" s="157">
        <f>IF(N998="snížená",J998,0)</f>
        <v>0</v>
      </c>
      <c r="BG998" s="157">
        <f>IF(N998="zákl. přenesená",J998,0)</f>
        <v>0</v>
      </c>
      <c r="BH998" s="157">
        <f>IF(N998="sníž. přenesená",J998,0)</f>
        <v>0</v>
      </c>
      <c r="BI998" s="157">
        <f>IF(N998="nulová",J998,0)</f>
        <v>0</v>
      </c>
      <c r="BJ998" s="18" t="s">
        <v>85</v>
      </c>
      <c r="BK998" s="157">
        <f>ROUND(I998*H998,2)</f>
        <v>0</v>
      </c>
      <c r="BL998" s="18" t="s">
        <v>284</v>
      </c>
      <c r="BM998" s="156" t="s">
        <v>1772</v>
      </c>
    </row>
    <row r="999" spans="1:65" s="2" customFormat="1" ht="24.2" customHeight="1">
      <c r="A999" s="33"/>
      <c r="B999" s="144"/>
      <c r="C999" s="145" t="s">
        <v>1773</v>
      </c>
      <c r="D999" s="145" t="s">
        <v>129</v>
      </c>
      <c r="E999" s="146" t="s">
        <v>1774</v>
      </c>
      <c r="F999" s="147" t="s">
        <v>1775</v>
      </c>
      <c r="G999" s="148" t="s">
        <v>234</v>
      </c>
      <c r="H999" s="149">
        <v>86.59</v>
      </c>
      <c r="I999" s="150"/>
      <c r="J999" s="151">
        <f>ROUND(I999*H999,2)</f>
        <v>0</v>
      </c>
      <c r="K999" s="147" t="s">
        <v>133</v>
      </c>
      <c r="L999" s="34"/>
      <c r="M999" s="152" t="s">
        <v>1</v>
      </c>
      <c r="N999" s="153" t="s">
        <v>42</v>
      </c>
      <c r="O999" s="59"/>
      <c r="P999" s="154">
        <f>O999*H999</f>
        <v>0</v>
      </c>
      <c r="Q999" s="154">
        <v>0</v>
      </c>
      <c r="R999" s="154">
        <f>Q999*H999</f>
        <v>0</v>
      </c>
      <c r="S999" s="154">
        <v>0</v>
      </c>
      <c r="T999" s="155">
        <f>S999*H999</f>
        <v>0</v>
      </c>
      <c r="U999" s="33"/>
      <c r="V999" s="33"/>
      <c r="W999" s="33"/>
      <c r="X999" s="33"/>
      <c r="Y999" s="33"/>
      <c r="Z999" s="33"/>
      <c r="AA999" s="33"/>
      <c r="AB999" s="33"/>
      <c r="AC999" s="33"/>
      <c r="AD999" s="33"/>
      <c r="AE999" s="33"/>
      <c r="AR999" s="156" t="s">
        <v>284</v>
      </c>
      <c r="AT999" s="156" t="s">
        <v>129</v>
      </c>
      <c r="AU999" s="156" t="s">
        <v>87</v>
      </c>
      <c r="AY999" s="18" t="s">
        <v>126</v>
      </c>
      <c r="BE999" s="157">
        <f>IF(N999="základní",J999,0)</f>
        <v>0</v>
      </c>
      <c r="BF999" s="157">
        <f>IF(N999="snížená",J999,0)</f>
        <v>0</v>
      </c>
      <c r="BG999" s="157">
        <f>IF(N999="zákl. přenesená",J999,0)</f>
        <v>0</v>
      </c>
      <c r="BH999" s="157">
        <f>IF(N999="sníž. přenesená",J999,0)</f>
        <v>0</v>
      </c>
      <c r="BI999" s="157">
        <f>IF(N999="nulová",J999,0)</f>
        <v>0</v>
      </c>
      <c r="BJ999" s="18" t="s">
        <v>85</v>
      </c>
      <c r="BK999" s="157">
        <f>ROUND(I999*H999,2)</f>
        <v>0</v>
      </c>
      <c r="BL999" s="18" t="s">
        <v>284</v>
      </c>
      <c r="BM999" s="156" t="s">
        <v>1776</v>
      </c>
    </row>
    <row r="1000" spans="1:65" s="13" customFormat="1">
      <c r="B1000" s="167"/>
      <c r="D1000" s="158" t="s">
        <v>208</v>
      </c>
      <c r="E1000" s="168" t="s">
        <v>1</v>
      </c>
      <c r="F1000" s="169" t="s">
        <v>1736</v>
      </c>
      <c r="H1000" s="170">
        <v>86.59</v>
      </c>
      <c r="I1000" s="171"/>
      <c r="L1000" s="167"/>
      <c r="M1000" s="172"/>
      <c r="N1000" s="173"/>
      <c r="O1000" s="173"/>
      <c r="P1000" s="173"/>
      <c r="Q1000" s="173"/>
      <c r="R1000" s="173"/>
      <c r="S1000" s="173"/>
      <c r="T1000" s="174"/>
      <c r="AT1000" s="168" t="s">
        <v>208</v>
      </c>
      <c r="AU1000" s="168" t="s">
        <v>87</v>
      </c>
      <c r="AV1000" s="13" t="s">
        <v>87</v>
      </c>
      <c r="AW1000" s="13" t="s">
        <v>32</v>
      </c>
      <c r="AX1000" s="13" t="s">
        <v>85</v>
      </c>
      <c r="AY1000" s="168" t="s">
        <v>126</v>
      </c>
    </row>
    <row r="1001" spans="1:65" s="2" customFormat="1" ht="37.9" customHeight="1">
      <c r="A1001" s="33"/>
      <c r="B1001" s="144"/>
      <c r="C1001" s="145" t="s">
        <v>1777</v>
      </c>
      <c r="D1001" s="145" t="s">
        <v>129</v>
      </c>
      <c r="E1001" s="146" t="s">
        <v>1778</v>
      </c>
      <c r="F1001" s="147" t="s">
        <v>1779</v>
      </c>
      <c r="G1001" s="148" t="s">
        <v>234</v>
      </c>
      <c r="H1001" s="149">
        <v>86.59</v>
      </c>
      <c r="I1001" s="150"/>
      <c r="J1001" s="151">
        <f>ROUND(I1001*H1001,2)</f>
        <v>0</v>
      </c>
      <c r="K1001" s="147" t="s">
        <v>1</v>
      </c>
      <c r="L1001" s="34"/>
      <c r="M1001" s="152" t="s">
        <v>1</v>
      </c>
      <c r="N1001" s="153" t="s">
        <v>42</v>
      </c>
      <c r="O1001" s="59"/>
      <c r="P1001" s="154">
        <f>O1001*H1001</f>
        <v>0</v>
      </c>
      <c r="Q1001" s="154">
        <v>5.5000000000000003E-4</v>
      </c>
      <c r="R1001" s="154">
        <f>Q1001*H1001</f>
        <v>4.7624500000000007E-2</v>
      </c>
      <c r="S1001" s="154">
        <v>0</v>
      </c>
      <c r="T1001" s="155">
        <f>S1001*H1001</f>
        <v>0</v>
      </c>
      <c r="U1001" s="33"/>
      <c r="V1001" s="33"/>
      <c r="W1001" s="33"/>
      <c r="X1001" s="33"/>
      <c r="Y1001" s="33"/>
      <c r="Z1001" s="33"/>
      <c r="AA1001" s="33"/>
      <c r="AB1001" s="33"/>
      <c r="AC1001" s="33"/>
      <c r="AD1001" s="33"/>
      <c r="AE1001" s="33"/>
      <c r="AR1001" s="156" t="s">
        <v>284</v>
      </c>
      <c r="AT1001" s="156" t="s">
        <v>129</v>
      </c>
      <c r="AU1001" s="156" t="s">
        <v>87</v>
      </c>
      <c r="AY1001" s="18" t="s">
        <v>126</v>
      </c>
      <c r="BE1001" s="157">
        <f>IF(N1001="základní",J1001,0)</f>
        <v>0</v>
      </c>
      <c r="BF1001" s="157">
        <f>IF(N1001="snížená",J1001,0)</f>
        <v>0</v>
      </c>
      <c r="BG1001" s="157">
        <f>IF(N1001="zákl. přenesená",J1001,0)</f>
        <v>0</v>
      </c>
      <c r="BH1001" s="157">
        <f>IF(N1001="sníž. přenesená",J1001,0)</f>
        <v>0</v>
      </c>
      <c r="BI1001" s="157">
        <f>IF(N1001="nulová",J1001,0)</f>
        <v>0</v>
      </c>
      <c r="BJ1001" s="18" t="s">
        <v>85</v>
      </c>
      <c r="BK1001" s="157">
        <f>ROUND(I1001*H1001,2)</f>
        <v>0</v>
      </c>
      <c r="BL1001" s="18" t="s">
        <v>284</v>
      </c>
      <c r="BM1001" s="156" t="s">
        <v>1780</v>
      </c>
    </row>
    <row r="1002" spans="1:65" s="2" customFormat="1" ht="16.5" customHeight="1">
      <c r="A1002" s="33"/>
      <c r="B1002" s="144"/>
      <c r="C1002" s="145" t="s">
        <v>1781</v>
      </c>
      <c r="D1002" s="145" t="s">
        <v>129</v>
      </c>
      <c r="E1002" s="146" t="s">
        <v>1782</v>
      </c>
      <c r="F1002" s="147" t="s">
        <v>1783</v>
      </c>
      <c r="G1002" s="148" t="s">
        <v>287</v>
      </c>
      <c r="H1002" s="149">
        <v>105</v>
      </c>
      <c r="I1002" s="150"/>
      <c r="J1002" s="151">
        <f>ROUND(I1002*H1002,2)</f>
        <v>0</v>
      </c>
      <c r="K1002" s="147" t="s">
        <v>133</v>
      </c>
      <c r="L1002" s="34"/>
      <c r="M1002" s="152" t="s">
        <v>1</v>
      </c>
      <c r="N1002" s="153" t="s">
        <v>42</v>
      </c>
      <c r="O1002" s="59"/>
      <c r="P1002" s="154">
        <f>O1002*H1002</f>
        <v>0</v>
      </c>
      <c r="Q1002" s="154">
        <v>3.0000000000000001E-5</v>
      </c>
      <c r="R1002" s="154">
        <f>Q1002*H1002</f>
        <v>3.15E-3</v>
      </c>
      <c r="S1002" s="154">
        <v>0</v>
      </c>
      <c r="T1002" s="155">
        <f>S1002*H1002</f>
        <v>0</v>
      </c>
      <c r="U1002" s="33"/>
      <c r="V1002" s="33"/>
      <c r="W1002" s="33"/>
      <c r="X1002" s="33"/>
      <c r="Y1002" s="33"/>
      <c r="Z1002" s="33"/>
      <c r="AA1002" s="33"/>
      <c r="AB1002" s="33"/>
      <c r="AC1002" s="33"/>
      <c r="AD1002" s="33"/>
      <c r="AE1002" s="33"/>
      <c r="AR1002" s="156" t="s">
        <v>284</v>
      </c>
      <c r="AT1002" s="156" t="s">
        <v>129</v>
      </c>
      <c r="AU1002" s="156" t="s">
        <v>87</v>
      </c>
      <c r="AY1002" s="18" t="s">
        <v>126</v>
      </c>
      <c r="BE1002" s="157">
        <f>IF(N1002="základní",J1002,0)</f>
        <v>0</v>
      </c>
      <c r="BF1002" s="157">
        <f>IF(N1002="snížená",J1002,0)</f>
        <v>0</v>
      </c>
      <c r="BG1002" s="157">
        <f>IF(N1002="zákl. přenesená",J1002,0)</f>
        <v>0</v>
      </c>
      <c r="BH1002" s="157">
        <f>IF(N1002="sníž. přenesená",J1002,0)</f>
        <v>0</v>
      </c>
      <c r="BI1002" s="157">
        <f>IF(N1002="nulová",J1002,0)</f>
        <v>0</v>
      </c>
      <c r="BJ1002" s="18" t="s">
        <v>85</v>
      </c>
      <c r="BK1002" s="157">
        <f>ROUND(I1002*H1002,2)</f>
        <v>0</v>
      </c>
      <c r="BL1002" s="18" t="s">
        <v>284</v>
      </c>
      <c r="BM1002" s="156" t="s">
        <v>1784</v>
      </c>
    </row>
    <row r="1003" spans="1:65" s="2" customFormat="1" ht="24.2" customHeight="1">
      <c r="A1003" s="33"/>
      <c r="B1003" s="144"/>
      <c r="C1003" s="145" t="s">
        <v>1785</v>
      </c>
      <c r="D1003" s="145" t="s">
        <v>129</v>
      </c>
      <c r="E1003" s="146" t="s">
        <v>1786</v>
      </c>
      <c r="F1003" s="147" t="s">
        <v>1787</v>
      </c>
      <c r="G1003" s="148" t="s">
        <v>277</v>
      </c>
      <c r="H1003" s="149">
        <v>1.6359999999999999</v>
      </c>
      <c r="I1003" s="150"/>
      <c r="J1003" s="151">
        <f>ROUND(I1003*H1003,2)</f>
        <v>0</v>
      </c>
      <c r="K1003" s="147" t="s">
        <v>133</v>
      </c>
      <c r="L1003" s="34"/>
      <c r="M1003" s="152" t="s">
        <v>1</v>
      </c>
      <c r="N1003" s="153" t="s">
        <v>42</v>
      </c>
      <c r="O1003" s="59"/>
      <c r="P1003" s="154">
        <f>O1003*H1003</f>
        <v>0</v>
      </c>
      <c r="Q1003" s="154">
        <v>0</v>
      </c>
      <c r="R1003" s="154">
        <f>Q1003*H1003</f>
        <v>0</v>
      </c>
      <c r="S1003" s="154">
        <v>0</v>
      </c>
      <c r="T1003" s="155">
        <f>S1003*H1003</f>
        <v>0</v>
      </c>
      <c r="U1003" s="33"/>
      <c r="V1003" s="33"/>
      <c r="W1003" s="33"/>
      <c r="X1003" s="33"/>
      <c r="Y1003" s="33"/>
      <c r="Z1003" s="33"/>
      <c r="AA1003" s="33"/>
      <c r="AB1003" s="33"/>
      <c r="AC1003" s="33"/>
      <c r="AD1003" s="33"/>
      <c r="AE1003" s="33"/>
      <c r="AR1003" s="156" t="s">
        <v>284</v>
      </c>
      <c r="AT1003" s="156" t="s">
        <v>129</v>
      </c>
      <c r="AU1003" s="156" t="s">
        <v>87</v>
      </c>
      <c r="AY1003" s="18" t="s">
        <v>126</v>
      </c>
      <c r="BE1003" s="157">
        <f>IF(N1003="základní",J1003,0)</f>
        <v>0</v>
      </c>
      <c r="BF1003" s="157">
        <f>IF(N1003="snížená",J1003,0)</f>
        <v>0</v>
      </c>
      <c r="BG1003" s="157">
        <f>IF(N1003="zákl. přenesená",J1003,0)</f>
        <v>0</v>
      </c>
      <c r="BH1003" s="157">
        <f>IF(N1003="sníž. přenesená",J1003,0)</f>
        <v>0</v>
      </c>
      <c r="BI1003" s="157">
        <f>IF(N1003="nulová",J1003,0)</f>
        <v>0</v>
      </c>
      <c r="BJ1003" s="18" t="s">
        <v>85</v>
      </c>
      <c r="BK1003" s="157">
        <f>ROUND(I1003*H1003,2)</f>
        <v>0</v>
      </c>
      <c r="BL1003" s="18" t="s">
        <v>284</v>
      </c>
      <c r="BM1003" s="156" t="s">
        <v>1788</v>
      </c>
    </row>
    <row r="1004" spans="1:65" s="12" customFormat="1" ht="22.9" customHeight="1">
      <c r="B1004" s="131"/>
      <c r="D1004" s="132" t="s">
        <v>76</v>
      </c>
      <c r="E1004" s="142" t="s">
        <v>1789</v>
      </c>
      <c r="F1004" s="142" t="s">
        <v>1790</v>
      </c>
      <c r="I1004" s="134"/>
      <c r="J1004" s="143">
        <f>BK1004</f>
        <v>0</v>
      </c>
      <c r="L1004" s="131"/>
      <c r="M1004" s="136"/>
      <c r="N1004" s="137"/>
      <c r="O1004" s="137"/>
      <c r="P1004" s="138">
        <f>SUM(P1005:P1060)</f>
        <v>0</v>
      </c>
      <c r="Q1004" s="137"/>
      <c r="R1004" s="138">
        <f>SUM(R1005:R1060)</f>
        <v>1.2935949200000001</v>
      </c>
      <c r="S1004" s="137"/>
      <c r="T1004" s="139">
        <f>SUM(T1005:T1060)</f>
        <v>0</v>
      </c>
      <c r="AR1004" s="132" t="s">
        <v>87</v>
      </c>
      <c r="AT1004" s="140" t="s">
        <v>76</v>
      </c>
      <c r="AU1004" s="140" t="s">
        <v>85</v>
      </c>
      <c r="AY1004" s="132" t="s">
        <v>126</v>
      </c>
      <c r="BK1004" s="141">
        <f>SUM(BK1005:BK1060)</f>
        <v>0</v>
      </c>
    </row>
    <row r="1005" spans="1:65" s="2" customFormat="1" ht="24.2" customHeight="1">
      <c r="A1005" s="33"/>
      <c r="B1005" s="144"/>
      <c r="C1005" s="145" t="s">
        <v>1791</v>
      </c>
      <c r="D1005" s="145" t="s">
        <v>129</v>
      </c>
      <c r="E1005" s="146" t="s">
        <v>1792</v>
      </c>
      <c r="F1005" s="147" t="s">
        <v>1793</v>
      </c>
      <c r="G1005" s="148" t="s">
        <v>234</v>
      </c>
      <c r="H1005" s="149">
        <v>27.876999999999999</v>
      </c>
      <c r="I1005" s="150"/>
      <c r="J1005" s="151">
        <f>ROUND(I1005*H1005,2)</f>
        <v>0</v>
      </c>
      <c r="K1005" s="147" t="s">
        <v>133</v>
      </c>
      <c r="L1005" s="34"/>
      <c r="M1005" s="152" t="s">
        <v>1</v>
      </c>
      <c r="N1005" s="153" t="s">
        <v>42</v>
      </c>
      <c r="O1005" s="59"/>
      <c r="P1005" s="154">
        <f>O1005*H1005</f>
        <v>0</v>
      </c>
      <c r="Q1005" s="154">
        <v>2.0000000000000002E-5</v>
      </c>
      <c r="R1005" s="154">
        <f>Q1005*H1005</f>
        <v>5.5754000000000003E-4</v>
      </c>
      <c r="S1005" s="154">
        <v>0</v>
      </c>
      <c r="T1005" s="155">
        <f>S1005*H1005</f>
        <v>0</v>
      </c>
      <c r="U1005" s="33"/>
      <c r="V1005" s="33"/>
      <c r="W1005" s="33"/>
      <c r="X1005" s="33"/>
      <c r="Y1005" s="33"/>
      <c r="Z1005" s="33"/>
      <c r="AA1005" s="33"/>
      <c r="AB1005" s="33"/>
      <c r="AC1005" s="33"/>
      <c r="AD1005" s="33"/>
      <c r="AE1005" s="33"/>
      <c r="AR1005" s="156" t="s">
        <v>284</v>
      </c>
      <c r="AT1005" s="156" t="s">
        <v>129</v>
      </c>
      <c r="AU1005" s="156" t="s">
        <v>87</v>
      </c>
      <c r="AY1005" s="18" t="s">
        <v>126</v>
      </c>
      <c r="BE1005" s="157">
        <f>IF(N1005="základní",J1005,0)</f>
        <v>0</v>
      </c>
      <c r="BF1005" s="157">
        <f>IF(N1005="snížená",J1005,0)</f>
        <v>0</v>
      </c>
      <c r="BG1005" s="157">
        <f>IF(N1005="zákl. přenesená",J1005,0)</f>
        <v>0</v>
      </c>
      <c r="BH1005" s="157">
        <f>IF(N1005="sníž. přenesená",J1005,0)</f>
        <v>0</v>
      </c>
      <c r="BI1005" s="157">
        <f>IF(N1005="nulová",J1005,0)</f>
        <v>0</v>
      </c>
      <c r="BJ1005" s="18" t="s">
        <v>85</v>
      </c>
      <c r="BK1005" s="157">
        <f>ROUND(I1005*H1005,2)</f>
        <v>0</v>
      </c>
      <c r="BL1005" s="18" t="s">
        <v>284</v>
      </c>
      <c r="BM1005" s="156" t="s">
        <v>1794</v>
      </c>
    </row>
    <row r="1006" spans="1:65" s="13" customFormat="1">
      <c r="B1006" s="167"/>
      <c r="D1006" s="158" t="s">
        <v>208</v>
      </c>
      <c r="E1006" s="168" t="s">
        <v>1</v>
      </c>
      <c r="F1006" s="169" t="s">
        <v>1795</v>
      </c>
      <c r="H1006" s="170">
        <v>27.876999999999999</v>
      </c>
      <c r="I1006" s="171"/>
      <c r="L1006" s="167"/>
      <c r="M1006" s="172"/>
      <c r="N1006" s="173"/>
      <c r="O1006" s="173"/>
      <c r="P1006" s="173"/>
      <c r="Q1006" s="173"/>
      <c r="R1006" s="173"/>
      <c r="S1006" s="173"/>
      <c r="T1006" s="174"/>
      <c r="AT1006" s="168" t="s">
        <v>208</v>
      </c>
      <c r="AU1006" s="168" t="s">
        <v>87</v>
      </c>
      <c r="AV1006" s="13" t="s">
        <v>87</v>
      </c>
      <c r="AW1006" s="13" t="s">
        <v>32</v>
      </c>
      <c r="AX1006" s="13" t="s">
        <v>85</v>
      </c>
      <c r="AY1006" s="168" t="s">
        <v>126</v>
      </c>
    </row>
    <row r="1007" spans="1:65" s="2" customFormat="1" ht="24.2" customHeight="1">
      <c r="A1007" s="33"/>
      <c r="B1007" s="144"/>
      <c r="C1007" s="145" t="s">
        <v>1796</v>
      </c>
      <c r="D1007" s="145" t="s">
        <v>129</v>
      </c>
      <c r="E1007" s="146" t="s">
        <v>1797</v>
      </c>
      <c r="F1007" s="147" t="s">
        <v>1798</v>
      </c>
      <c r="G1007" s="148" t="s">
        <v>234</v>
      </c>
      <c r="H1007" s="149">
        <v>27.876999999999999</v>
      </c>
      <c r="I1007" s="150"/>
      <c r="J1007" s="151">
        <f>ROUND(I1007*H1007,2)</f>
        <v>0</v>
      </c>
      <c r="K1007" s="147" t="s">
        <v>133</v>
      </c>
      <c r="L1007" s="34"/>
      <c r="M1007" s="152" t="s">
        <v>1</v>
      </c>
      <c r="N1007" s="153" t="s">
        <v>42</v>
      </c>
      <c r="O1007" s="59"/>
      <c r="P1007" s="154">
        <f>O1007*H1007</f>
        <v>0</v>
      </c>
      <c r="Q1007" s="154">
        <v>0</v>
      </c>
      <c r="R1007" s="154">
        <f>Q1007*H1007</f>
        <v>0</v>
      </c>
      <c r="S1007" s="154">
        <v>0</v>
      </c>
      <c r="T1007" s="155">
        <f>S1007*H1007</f>
        <v>0</v>
      </c>
      <c r="U1007" s="33"/>
      <c r="V1007" s="33"/>
      <c r="W1007" s="33"/>
      <c r="X1007" s="33"/>
      <c r="Y1007" s="33"/>
      <c r="Z1007" s="33"/>
      <c r="AA1007" s="33"/>
      <c r="AB1007" s="33"/>
      <c r="AC1007" s="33"/>
      <c r="AD1007" s="33"/>
      <c r="AE1007" s="33"/>
      <c r="AR1007" s="156" t="s">
        <v>284</v>
      </c>
      <c r="AT1007" s="156" t="s">
        <v>129</v>
      </c>
      <c r="AU1007" s="156" t="s">
        <v>87</v>
      </c>
      <c r="AY1007" s="18" t="s">
        <v>126</v>
      </c>
      <c r="BE1007" s="157">
        <f>IF(N1007="základní",J1007,0)</f>
        <v>0</v>
      </c>
      <c r="BF1007" s="157">
        <f>IF(N1007="snížená",J1007,0)</f>
        <v>0</v>
      </c>
      <c r="BG1007" s="157">
        <f>IF(N1007="zákl. přenesená",J1007,0)</f>
        <v>0</v>
      </c>
      <c r="BH1007" s="157">
        <f>IF(N1007="sníž. přenesená",J1007,0)</f>
        <v>0</v>
      </c>
      <c r="BI1007" s="157">
        <f>IF(N1007="nulová",J1007,0)</f>
        <v>0</v>
      </c>
      <c r="BJ1007" s="18" t="s">
        <v>85</v>
      </c>
      <c r="BK1007" s="157">
        <f>ROUND(I1007*H1007,2)</f>
        <v>0</v>
      </c>
      <c r="BL1007" s="18" t="s">
        <v>284</v>
      </c>
      <c r="BM1007" s="156" t="s">
        <v>1799</v>
      </c>
    </row>
    <row r="1008" spans="1:65" s="2" customFormat="1" ht="24.2" customHeight="1">
      <c r="A1008" s="33"/>
      <c r="B1008" s="144"/>
      <c r="C1008" s="145" t="s">
        <v>1800</v>
      </c>
      <c r="D1008" s="145" t="s">
        <v>129</v>
      </c>
      <c r="E1008" s="146" t="s">
        <v>1801</v>
      </c>
      <c r="F1008" s="147" t="s">
        <v>1802</v>
      </c>
      <c r="G1008" s="148" t="s">
        <v>234</v>
      </c>
      <c r="H1008" s="149">
        <v>27.876999999999999</v>
      </c>
      <c r="I1008" s="150"/>
      <c r="J1008" s="151">
        <f>ROUND(I1008*H1008,2)</f>
        <v>0</v>
      </c>
      <c r="K1008" s="147" t="s">
        <v>133</v>
      </c>
      <c r="L1008" s="34"/>
      <c r="M1008" s="152" t="s">
        <v>1</v>
      </c>
      <c r="N1008" s="153" t="s">
        <v>42</v>
      </c>
      <c r="O1008" s="59"/>
      <c r="P1008" s="154">
        <f>O1008*H1008</f>
        <v>0</v>
      </c>
      <c r="Q1008" s="154">
        <v>2.5000000000000001E-4</v>
      </c>
      <c r="R1008" s="154">
        <f>Q1008*H1008</f>
        <v>6.9692499999999998E-3</v>
      </c>
      <c r="S1008" s="154">
        <v>0</v>
      </c>
      <c r="T1008" s="155">
        <f>S1008*H1008</f>
        <v>0</v>
      </c>
      <c r="U1008" s="33"/>
      <c r="V1008" s="33"/>
      <c r="W1008" s="33"/>
      <c r="X1008" s="33"/>
      <c r="Y1008" s="33"/>
      <c r="Z1008" s="33"/>
      <c r="AA1008" s="33"/>
      <c r="AB1008" s="33"/>
      <c r="AC1008" s="33"/>
      <c r="AD1008" s="33"/>
      <c r="AE1008" s="33"/>
      <c r="AR1008" s="156" t="s">
        <v>284</v>
      </c>
      <c r="AT1008" s="156" t="s">
        <v>129</v>
      </c>
      <c r="AU1008" s="156" t="s">
        <v>87</v>
      </c>
      <c r="AY1008" s="18" t="s">
        <v>126</v>
      </c>
      <c r="BE1008" s="157">
        <f>IF(N1008="základní",J1008,0)</f>
        <v>0</v>
      </c>
      <c r="BF1008" s="157">
        <f>IF(N1008="snížená",J1008,0)</f>
        <v>0</v>
      </c>
      <c r="BG1008" s="157">
        <f>IF(N1008="zákl. přenesená",J1008,0)</f>
        <v>0</v>
      </c>
      <c r="BH1008" s="157">
        <f>IF(N1008="sníž. přenesená",J1008,0)</f>
        <v>0</v>
      </c>
      <c r="BI1008" s="157">
        <f>IF(N1008="nulová",J1008,0)</f>
        <v>0</v>
      </c>
      <c r="BJ1008" s="18" t="s">
        <v>85</v>
      </c>
      <c r="BK1008" s="157">
        <f>ROUND(I1008*H1008,2)</f>
        <v>0</v>
      </c>
      <c r="BL1008" s="18" t="s">
        <v>284</v>
      </c>
      <c r="BM1008" s="156" t="s">
        <v>1803</v>
      </c>
    </row>
    <row r="1009" spans="1:65" s="2" customFormat="1" ht="24.2" customHeight="1">
      <c r="A1009" s="33"/>
      <c r="B1009" s="144"/>
      <c r="C1009" s="145" t="s">
        <v>1804</v>
      </c>
      <c r="D1009" s="145" t="s">
        <v>129</v>
      </c>
      <c r="E1009" s="146" t="s">
        <v>1805</v>
      </c>
      <c r="F1009" s="147" t="s">
        <v>1806</v>
      </c>
      <c r="G1009" s="148" t="s">
        <v>234</v>
      </c>
      <c r="H1009" s="149">
        <v>1620</v>
      </c>
      <c r="I1009" s="150"/>
      <c r="J1009" s="151">
        <f>ROUND(I1009*H1009,2)</f>
        <v>0</v>
      </c>
      <c r="K1009" s="147" t="s">
        <v>133</v>
      </c>
      <c r="L1009" s="34"/>
      <c r="M1009" s="152" t="s">
        <v>1</v>
      </c>
      <c r="N1009" s="153" t="s">
        <v>42</v>
      </c>
      <c r="O1009" s="59"/>
      <c r="P1009" s="154">
        <f>O1009*H1009</f>
        <v>0</v>
      </c>
      <c r="Q1009" s="154">
        <v>0</v>
      </c>
      <c r="R1009" s="154">
        <f>Q1009*H1009</f>
        <v>0</v>
      </c>
      <c r="S1009" s="154">
        <v>0</v>
      </c>
      <c r="T1009" s="155">
        <f>S1009*H1009</f>
        <v>0</v>
      </c>
      <c r="U1009" s="33"/>
      <c r="V1009" s="33"/>
      <c r="W1009" s="33"/>
      <c r="X1009" s="33"/>
      <c r="Y1009" s="33"/>
      <c r="Z1009" s="33"/>
      <c r="AA1009" s="33"/>
      <c r="AB1009" s="33"/>
      <c r="AC1009" s="33"/>
      <c r="AD1009" s="33"/>
      <c r="AE1009" s="33"/>
      <c r="AR1009" s="156" t="s">
        <v>284</v>
      </c>
      <c r="AT1009" s="156" t="s">
        <v>129</v>
      </c>
      <c r="AU1009" s="156" t="s">
        <v>87</v>
      </c>
      <c r="AY1009" s="18" t="s">
        <v>126</v>
      </c>
      <c r="BE1009" s="157">
        <f>IF(N1009="základní",J1009,0)</f>
        <v>0</v>
      </c>
      <c r="BF1009" s="157">
        <f>IF(N1009="snížená",J1009,0)</f>
        <v>0</v>
      </c>
      <c r="BG1009" s="157">
        <f>IF(N1009="zákl. přenesená",J1009,0)</f>
        <v>0</v>
      </c>
      <c r="BH1009" s="157">
        <f>IF(N1009="sníž. přenesená",J1009,0)</f>
        <v>0</v>
      </c>
      <c r="BI1009" s="157">
        <f>IF(N1009="nulová",J1009,0)</f>
        <v>0</v>
      </c>
      <c r="BJ1009" s="18" t="s">
        <v>85</v>
      </c>
      <c r="BK1009" s="157">
        <f>ROUND(I1009*H1009,2)</f>
        <v>0</v>
      </c>
      <c r="BL1009" s="18" t="s">
        <v>284</v>
      </c>
      <c r="BM1009" s="156" t="s">
        <v>1807</v>
      </c>
    </row>
    <row r="1010" spans="1:65" s="13" customFormat="1">
      <c r="B1010" s="167"/>
      <c r="D1010" s="158" t="s">
        <v>208</v>
      </c>
      <c r="E1010" s="168" t="s">
        <v>1</v>
      </c>
      <c r="F1010" s="169" t="s">
        <v>1808</v>
      </c>
      <c r="H1010" s="170">
        <v>1620</v>
      </c>
      <c r="I1010" s="171"/>
      <c r="L1010" s="167"/>
      <c r="M1010" s="172"/>
      <c r="N1010" s="173"/>
      <c r="O1010" s="173"/>
      <c r="P1010" s="173"/>
      <c r="Q1010" s="173"/>
      <c r="R1010" s="173"/>
      <c r="S1010" s="173"/>
      <c r="T1010" s="174"/>
      <c r="AT1010" s="168" t="s">
        <v>208</v>
      </c>
      <c r="AU1010" s="168" t="s">
        <v>87</v>
      </c>
      <c r="AV1010" s="13" t="s">
        <v>87</v>
      </c>
      <c r="AW1010" s="13" t="s">
        <v>32</v>
      </c>
      <c r="AX1010" s="13" t="s">
        <v>85</v>
      </c>
      <c r="AY1010" s="168" t="s">
        <v>126</v>
      </c>
    </row>
    <row r="1011" spans="1:65" s="2" customFormat="1" ht="16.5" customHeight="1">
      <c r="A1011" s="33"/>
      <c r="B1011" s="144"/>
      <c r="C1011" s="145" t="s">
        <v>1809</v>
      </c>
      <c r="D1011" s="145" t="s">
        <v>129</v>
      </c>
      <c r="E1011" s="146" t="s">
        <v>1810</v>
      </c>
      <c r="F1011" s="147" t="s">
        <v>1811</v>
      </c>
      <c r="G1011" s="148" t="s">
        <v>234</v>
      </c>
      <c r="H1011" s="149">
        <v>1620</v>
      </c>
      <c r="I1011" s="150"/>
      <c r="J1011" s="151">
        <f t="shared" ref="J1011:J1016" si="20">ROUND(I1011*H1011,2)</f>
        <v>0</v>
      </c>
      <c r="K1011" s="147" t="s">
        <v>133</v>
      </c>
      <c r="L1011" s="34"/>
      <c r="M1011" s="152" t="s">
        <v>1</v>
      </c>
      <c r="N1011" s="153" t="s">
        <v>42</v>
      </c>
      <c r="O1011" s="59"/>
      <c r="P1011" s="154">
        <f t="shared" ref="P1011:P1016" si="21">O1011*H1011</f>
        <v>0</v>
      </c>
      <c r="Q1011" s="154">
        <v>0</v>
      </c>
      <c r="R1011" s="154">
        <f t="shared" ref="R1011:R1016" si="22">Q1011*H1011</f>
        <v>0</v>
      </c>
      <c r="S1011" s="154">
        <v>0</v>
      </c>
      <c r="T1011" s="155">
        <f t="shared" ref="T1011:T1016" si="23">S1011*H1011</f>
        <v>0</v>
      </c>
      <c r="U1011" s="33"/>
      <c r="V1011" s="33"/>
      <c r="W1011" s="33"/>
      <c r="X1011" s="33"/>
      <c r="Y1011" s="33"/>
      <c r="Z1011" s="33"/>
      <c r="AA1011" s="33"/>
      <c r="AB1011" s="33"/>
      <c r="AC1011" s="33"/>
      <c r="AD1011" s="33"/>
      <c r="AE1011" s="33"/>
      <c r="AR1011" s="156" t="s">
        <v>284</v>
      </c>
      <c r="AT1011" s="156" t="s">
        <v>129</v>
      </c>
      <c r="AU1011" s="156" t="s">
        <v>87</v>
      </c>
      <c r="AY1011" s="18" t="s">
        <v>126</v>
      </c>
      <c r="BE1011" s="157">
        <f t="shared" ref="BE1011:BE1016" si="24">IF(N1011="základní",J1011,0)</f>
        <v>0</v>
      </c>
      <c r="BF1011" s="157">
        <f t="shared" ref="BF1011:BF1016" si="25">IF(N1011="snížená",J1011,0)</f>
        <v>0</v>
      </c>
      <c r="BG1011" s="157">
        <f t="shared" ref="BG1011:BG1016" si="26">IF(N1011="zákl. přenesená",J1011,0)</f>
        <v>0</v>
      </c>
      <c r="BH1011" s="157">
        <f t="shared" ref="BH1011:BH1016" si="27">IF(N1011="sníž. přenesená",J1011,0)</f>
        <v>0</v>
      </c>
      <c r="BI1011" s="157">
        <f t="shared" ref="BI1011:BI1016" si="28">IF(N1011="nulová",J1011,0)</f>
        <v>0</v>
      </c>
      <c r="BJ1011" s="18" t="s">
        <v>85</v>
      </c>
      <c r="BK1011" s="157">
        <f t="shared" ref="BK1011:BK1016" si="29">ROUND(I1011*H1011,2)</f>
        <v>0</v>
      </c>
      <c r="BL1011" s="18" t="s">
        <v>284</v>
      </c>
      <c r="BM1011" s="156" t="s">
        <v>1812</v>
      </c>
    </row>
    <row r="1012" spans="1:65" s="2" customFormat="1" ht="24.2" customHeight="1">
      <c r="A1012" s="33"/>
      <c r="B1012" s="144"/>
      <c r="C1012" s="145" t="s">
        <v>1813</v>
      </c>
      <c r="D1012" s="145" t="s">
        <v>129</v>
      </c>
      <c r="E1012" s="146" t="s">
        <v>1814</v>
      </c>
      <c r="F1012" s="147" t="s">
        <v>1815</v>
      </c>
      <c r="G1012" s="148" t="s">
        <v>234</v>
      </c>
      <c r="H1012" s="149">
        <v>1620</v>
      </c>
      <c r="I1012" s="150"/>
      <c r="J1012" s="151">
        <f t="shared" si="20"/>
        <v>0</v>
      </c>
      <c r="K1012" s="147" t="s">
        <v>133</v>
      </c>
      <c r="L1012" s="34"/>
      <c r="M1012" s="152" t="s">
        <v>1</v>
      </c>
      <c r="N1012" s="153" t="s">
        <v>42</v>
      </c>
      <c r="O1012" s="59"/>
      <c r="P1012" s="154">
        <f t="shared" si="21"/>
        <v>0</v>
      </c>
      <c r="Q1012" s="154">
        <v>1.7000000000000001E-4</v>
      </c>
      <c r="R1012" s="154">
        <f t="shared" si="22"/>
        <v>0.27540000000000003</v>
      </c>
      <c r="S1012" s="154">
        <v>0</v>
      </c>
      <c r="T1012" s="155">
        <f t="shared" si="23"/>
        <v>0</v>
      </c>
      <c r="U1012" s="33"/>
      <c r="V1012" s="33"/>
      <c r="W1012" s="33"/>
      <c r="X1012" s="33"/>
      <c r="Y1012" s="33"/>
      <c r="Z1012" s="33"/>
      <c r="AA1012" s="33"/>
      <c r="AB1012" s="33"/>
      <c r="AC1012" s="33"/>
      <c r="AD1012" s="33"/>
      <c r="AE1012" s="33"/>
      <c r="AR1012" s="156" t="s">
        <v>284</v>
      </c>
      <c r="AT1012" s="156" t="s">
        <v>129</v>
      </c>
      <c r="AU1012" s="156" t="s">
        <v>87</v>
      </c>
      <c r="AY1012" s="18" t="s">
        <v>126</v>
      </c>
      <c r="BE1012" s="157">
        <f t="shared" si="24"/>
        <v>0</v>
      </c>
      <c r="BF1012" s="157">
        <f t="shared" si="25"/>
        <v>0</v>
      </c>
      <c r="BG1012" s="157">
        <f t="shared" si="26"/>
        <v>0</v>
      </c>
      <c r="BH1012" s="157">
        <f t="shared" si="27"/>
        <v>0</v>
      </c>
      <c r="BI1012" s="157">
        <f t="shared" si="28"/>
        <v>0</v>
      </c>
      <c r="BJ1012" s="18" t="s">
        <v>85</v>
      </c>
      <c r="BK1012" s="157">
        <f t="shared" si="29"/>
        <v>0</v>
      </c>
      <c r="BL1012" s="18" t="s">
        <v>284</v>
      </c>
      <c r="BM1012" s="156" t="s">
        <v>1816</v>
      </c>
    </row>
    <row r="1013" spans="1:65" s="2" customFormat="1" ht="24.2" customHeight="1">
      <c r="A1013" s="33"/>
      <c r="B1013" s="144"/>
      <c r="C1013" s="145" t="s">
        <v>1817</v>
      </c>
      <c r="D1013" s="145" t="s">
        <v>129</v>
      </c>
      <c r="E1013" s="146" t="s">
        <v>1818</v>
      </c>
      <c r="F1013" s="147" t="s">
        <v>1819</v>
      </c>
      <c r="G1013" s="148" t="s">
        <v>234</v>
      </c>
      <c r="H1013" s="149">
        <v>1620</v>
      </c>
      <c r="I1013" s="150"/>
      <c r="J1013" s="151">
        <f t="shared" si="20"/>
        <v>0</v>
      </c>
      <c r="K1013" s="147" t="s">
        <v>133</v>
      </c>
      <c r="L1013" s="34"/>
      <c r="M1013" s="152" t="s">
        <v>1</v>
      </c>
      <c r="N1013" s="153" t="s">
        <v>42</v>
      </c>
      <c r="O1013" s="59"/>
      <c r="P1013" s="154">
        <f t="shared" si="21"/>
        <v>0</v>
      </c>
      <c r="Q1013" s="154">
        <v>1.2E-4</v>
      </c>
      <c r="R1013" s="154">
        <f t="shared" si="22"/>
        <v>0.19440000000000002</v>
      </c>
      <c r="S1013" s="154">
        <v>0</v>
      </c>
      <c r="T1013" s="155">
        <f t="shared" si="23"/>
        <v>0</v>
      </c>
      <c r="U1013" s="33"/>
      <c r="V1013" s="33"/>
      <c r="W1013" s="33"/>
      <c r="X1013" s="33"/>
      <c r="Y1013" s="33"/>
      <c r="Z1013" s="33"/>
      <c r="AA1013" s="33"/>
      <c r="AB1013" s="33"/>
      <c r="AC1013" s="33"/>
      <c r="AD1013" s="33"/>
      <c r="AE1013" s="33"/>
      <c r="AR1013" s="156" t="s">
        <v>284</v>
      </c>
      <c r="AT1013" s="156" t="s">
        <v>129</v>
      </c>
      <c r="AU1013" s="156" t="s">
        <v>87</v>
      </c>
      <c r="AY1013" s="18" t="s">
        <v>126</v>
      </c>
      <c r="BE1013" s="157">
        <f t="shared" si="24"/>
        <v>0</v>
      </c>
      <c r="BF1013" s="157">
        <f t="shared" si="25"/>
        <v>0</v>
      </c>
      <c r="BG1013" s="157">
        <f t="shared" si="26"/>
        <v>0</v>
      </c>
      <c r="BH1013" s="157">
        <f t="shared" si="27"/>
        <v>0</v>
      </c>
      <c r="BI1013" s="157">
        <f t="shared" si="28"/>
        <v>0</v>
      </c>
      <c r="BJ1013" s="18" t="s">
        <v>85</v>
      </c>
      <c r="BK1013" s="157">
        <f t="shared" si="29"/>
        <v>0</v>
      </c>
      <c r="BL1013" s="18" t="s">
        <v>284</v>
      </c>
      <c r="BM1013" s="156" t="s">
        <v>1820</v>
      </c>
    </row>
    <row r="1014" spans="1:65" s="2" customFormat="1" ht="24.2" customHeight="1">
      <c r="A1014" s="33"/>
      <c r="B1014" s="144"/>
      <c r="C1014" s="145" t="s">
        <v>1821</v>
      </c>
      <c r="D1014" s="145" t="s">
        <v>129</v>
      </c>
      <c r="E1014" s="146" t="s">
        <v>1822</v>
      </c>
      <c r="F1014" s="147" t="s">
        <v>1823</v>
      </c>
      <c r="G1014" s="148" t="s">
        <v>234</v>
      </c>
      <c r="H1014" s="149">
        <v>1620</v>
      </c>
      <c r="I1014" s="150"/>
      <c r="J1014" s="151">
        <f t="shared" si="20"/>
        <v>0</v>
      </c>
      <c r="K1014" s="147" t="s">
        <v>133</v>
      </c>
      <c r="L1014" s="34"/>
      <c r="M1014" s="152" t="s">
        <v>1</v>
      </c>
      <c r="N1014" s="153" t="s">
        <v>42</v>
      </c>
      <c r="O1014" s="59"/>
      <c r="P1014" s="154">
        <f t="shared" si="21"/>
        <v>0</v>
      </c>
      <c r="Q1014" s="154">
        <v>1.2E-4</v>
      </c>
      <c r="R1014" s="154">
        <f t="shared" si="22"/>
        <v>0.19440000000000002</v>
      </c>
      <c r="S1014" s="154">
        <v>0</v>
      </c>
      <c r="T1014" s="155">
        <f t="shared" si="23"/>
        <v>0</v>
      </c>
      <c r="U1014" s="33"/>
      <c r="V1014" s="33"/>
      <c r="W1014" s="33"/>
      <c r="X1014" s="33"/>
      <c r="Y1014" s="33"/>
      <c r="Z1014" s="33"/>
      <c r="AA1014" s="33"/>
      <c r="AB1014" s="33"/>
      <c r="AC1014" s="33"/>
      <c r="AD1014" s="33"/>
      <c r="AE1014" s="33"/>
      <c r="AR1014" s="156" t="s">
        <v>284</v>
      </c>
      <c r="AT1014" s="156" t="s">
        <v>129</v>
      </c>
      <c r="AU1014" s="156" t="s">
        <v>87</v>
      </c>
      <c r="AY1014" s="18" t="s">
        <v>126</v>
      </c>
      <c r="BE1014" s="157">
        <f t="shared" si="24"/>
        <v>0</v>
      </c>
      <c r="BF1014" s="157">
        <f t="shared" si="25"/>
        <v>0</v>
      </c>
      <c r="BG1014" s="157">
        <f t="shared" si="26"/>
        <v>0</v>
      </c>
      <c r="BH1014" s="157">
        <f t="shared" si="27"/>
        <v>0</v>
      </c>
      <c r="BI1014" s="157">
        <f t="shared" si="28"/>
        <v>0</v>
      </c>
      <c r="BJ1014" s="18" t="s">
        <v>85</v>
      </c>
      <c r="BK1014" s="157">
        <f t="shared" si="29"/>
        <v>0</v>
      </c>
      <c r="BL1014" s="18" t="s">
        <v>284</v>
      </c>
      <c r="BM1014" s="156" t="s">
        <v>1824</v>
      </c>
    </row>
    <row r="1015" spans="1:65" s="2" customFormat="1" ht="16.5" customHeight="1">
      <c r="A1015" s="33"/>
      <c r="B1015" s="144"/>
      <c r="C1015" s="145" t="s">
        <v>1825</v>
      </c>
      <c r="D1015" s="145" t="s">
        <v>129</v>
      </c>
      <c r="E1015" s="146" t="s">
        <v>1826</v>
      </c>
      <c r="F1015" s="147" t="s">
        <v>1827</v>
      </c>
      <c r="G1015" s="148" t="s">
        <v>234</v>
      </c>
      <c r="H1015" s="149">
        <v>43.113</v>
      </c>
      <c r="I1015" s="150"/>
      <c r="J1015" s="151">
        <f t="shared" si="20"/>
        <v>0</v>
      </c>
      <c r="K1015" s="147" t="s">
        <v>133</v>
      </c>
      <c r="L1015" s="34"/>
      <c r="M1015" s="152" t="s">
        <v>1</v>
      </c>
      <c r="N1015" s="153" t="s">
        <v>42</v>
      </c>
      <c r="O1015" s="59"/>
      <c r="P1015" s="154">
        <f t="shared" si="21"/>
        <v>0</v>
      </c>
      <c r="Q1015" s="154">
        <v>0</v>
      </c>
      <c r="R1015" s="154">
        <f t="shared" si="22"/>
        <v>0</v>
      </c>
      <c r="S1015" s="154">
        <v>0</v>
      </c>
      <c r="T1015" s="155">
        <f t="shared" si="23"/>
        <v>0</v>
      </c>
      <c r="U1015" s="33"/>
      <c r="V1015" s="33"/>
      <c r="W1015" s="33"/>
      <c r="X1015" s="33"/>
      <c r="Y1015" s="33"/>
      <c r="Z1015" s="33"/>
      <c r="AA1015" s="33"/>
      <c r="AB1015" s="33"/>
      <c r="AC1015" s="33"/>
      <c r="AD1015" s="33"/>
      <c r="AE1015" s="33"/>
      <c r="AR1015" s="156" t="s">
        <v>284</v>
      </c>
      <c r="AT1015" s="156" t="s">
        <v>129</v>
      </c>
      <c r="AU1015" s="156" t="s">
        <v>87</v>
      </c>
      <c r="AY1015" s="18" t="s">
        <v>126</v>
      </c>
      <c r="BE1015" s="157">
        <f t="shared" si="24"/>
        <v>0</v>
      </c>
      <c r="BF1015" s="157">
        <f t="shared" si="25"/>
        <v>0</v>
      </c>
      <c r="BG1015" s="157">
        <f t="shared" si="26"/>
        <v>0</v>
      </c>
      <c r="BH1015" s="157">
        <f t="shared" si="27"/>
        <v>0</v>
      </c>
      <c r="BI1015" s="157">
        <f t="shared" si="28"/>
        <v>0</v>
      </c>
      <c r="BJ1015" s="18" t="s">
        <v>85</v>
      </c>
      <c r="BK1015" s="157">
        <f t="shared" si="29"/>
        <v>0</v>
      </c>
      <c r="BL1015" s="18" t="s">
        <v>284</v>
      </c>
      <c r="BM1015" s="156" t="s">
        <v>1828</v>
      </c>
    </row>
    <row r="1016" spans="1:65" s="2" customFormat="1" ht="24.2" customHeight="1">
      <c r="A1016" s="33"/>
      <c r="B1016" s="144"/>
      <c r="C1016" s="145" t="s">
        <v>1829</v>
      </c>
      <c r="D1016" s="145" t="s">
        <v>129</v>
      </c>
      <c r="E1016" s="146" t="s">
        <v>1830</v>
      </c>
      <c r="F1016" s="147" t="s">
        <v>1831</v>
      </c>
      <c r="G1016" s="148" t="s">
        <v>234</v>
      </c>
      <c r="H1016" s="149">
        <v>43.113</v>
      </c>
      <c r="I1016" s="150"/>
      <c r="J1016" s="151">
        <f t="shared" si="20"/>
        <v>0</v>
      </c>
      <c r="K1016" s="147" t="s">
        <v>133</v>
      </c>
      <c r="L1016" s="34"/>
      <c r="M1016" s="152" t="s">
        <v>1</v>
      </c>
      <c r="N1016" s="153" t="s">
        <v>42</v>
      </c>
      <c r="O1016" s="59"/>
      <c r="P1016" s="154">
        <f t="shared" si="21"/>
        <v>0</v>
      </c>
      <c r="Q1016" s="154">
        <v>2.0000000000000001E-4</v>
      </c>
      <c r="R1016" s="154">
        <f t="shared" si="22"/>
        <v>8.6226000000000011E-3</v>
      </c>
      <c r="S1016" s="154">
        <v>0</v>
      </c>
      <c r="T1016" s="155">
        <f t="shared" si="23"/>
        <v>0</v>
      </c>
      <c r="U1016" s="33"/>
      <c r="V1016" s="33"/>
      <c r="W1016" s="33"/>
      <c r="X1016" s="33"/>
      <c r="Y1016" s="33"/>
      <c r="Z1016" s="33"/>
      <c r="AA1016" s="33"/>
      <c r="AB1016" s="33"/>
      <c r="AC1016" s="33"/>
      <c r="AD1016" s="33"/>
      <c r="AE1016" s="33"/>
      <c r="AR1016" s="156" t="s">
        <v>284</v>
      </c>
      <c r="AT1016" s="156" t="s">
        <v>129</v>
      </c>
      <c r="AU1016" s="156" t="s">
        <v>87</v>
      </c>
      <c r="AY1016" s="18" t="s">
        <v>126</v>
      </c>
      <c r="BE1016" s="157">
        <f t="shared" si="24"/>
        <v>0</v>
      </c>
      <c r="BF1016" s="157">
        <f t="shared" si="25"/>
        <v>0</v>
      </c>
      <c r="BG1016" s="157">
        <f t="shared" si="26"/>
        <v>0</v>
      </c>
      <c r="BH1016" s="157">
        <f t="shared" si="27"/>
        <v>0</v>
      </c>
      <c r="BI1016" s="157">
        <f t="shared" si="28"/>
        <v>0</v>
      </c>
      <c r="BJ1016" s="18" t="s">
        <v>85</v>
      </c>
      <c r="BK1016" s="157">
        <f t="shared" si="29"/>
        <v>0</v>
      </c>
      <c r="BL1016" s="18" t="s">
        <v>284</v>
      </c>
      <c r="BM1016" s="156" t="s">
        <v>1832</v>
      </c>
    </row>
    <row r="1017" spans="1:65" s="13" customFormat="1">
      <c r="B1017" s="167"/>
      <c r="D1017" s="158" t="s">
        <v>208</v>
      </c>
      <c r="E1017" s="168" t="s">
        <v>1</v>
      </c>
      <c r="F1017" s="169" t="s">
        <v>1833</v>
      </c>
      <c r="H1017" s="170">
        <v>18.48</v>
      </c>
      <c r="I1017" s="171"/>
      <c r="L1017" s="167"/>
      <c r="M1017" s="172"/>
      <c r="N1017" s="173"/>
      <c r="O1017" s="173"/>
      <c r="P1017" s="173"/>
      <c r="Q1017" s="173"/>
      <c r="R1017" s="173"/>
      <c r="S1017" s="173"/>
      <c r="T1017" s="174"/>
      <c r="AT1017" s="168" t="s">
        <v>208</v>
      </c>
      <c r="AU1017" s="168" t="s">
        <v>87</v>
      </c>
      <c r="AV1017" s="13" t="s">
        <v>87</v>
      </c>
      <c r="AW1017" s="13" t="s">
        <v>32</v>
      </c>
      <c r="AX1017" s="13" t="s">
        <v>77</v>
      </c>
      <c r="AY1017" s="168" t="s">
        <v>126</v>
      </c>
    </row>
    <row r="1018" spans="1:65" s="13" customFormat="1">
      <c r="B1018" s="167"/>
      <c r="D1018" s="158" t="s">
        <v>208</v>
      </c>
      <c r="E1018" s="168" t="s">
        <v>1</v>
      </c>
      <c r="F1018" s="169" t="s">
        <v>1834</v>
      </c>
      <c r="H1018" s="170">
        <v>12.18</v>
      </c>
      <c r="I1018" s="171"/>
      <c r="L1018" s="167"/>
      <c r="M1018" s="172"/>
      <c r="N1018" s="173"/>
      <c r="O1018" s="173"/>
      <c r="P1018" s="173"/>
      <c r="Q1018" s="173"/>
      <c r="R1018" s="173"/>
      <c r="S1018" s="173"/>
      <c r="T1018" s="174"/>
      <c r="AT1018" s="168" t="s">
        <v>208</v>
      </c>
      <c r="AU1018" s="168" t="s">
        <v>87</v>
      </c>
      <c r="AV1018" s="13" t="s">
        <v>87</v>
      </c>
      <c r="AW1018" s="13" t="s">
        <v>32</v>
      </c>
      <c r="AX1018" s="13" t="s">
        <v>77</v>
      </c>
      <c r="AY1018" s="168" t="s">
        <v>126</v>
      </c>
    </row>
    <row r="1019" spans="1:65" s="13" customFormat="1">
      <c r="B1019" s="167"/>
      <c r="D1019" s="158" t="s">
        <v>208</v>
      </c>
      <c r="E1019" s="168" t="s">
        <v>1</v>
      </c>
      <c r="F1019" s="169" t="s">
        <v>1835</v>
      </c>
      <c r="H1019" s="170">
        <v>12.452999999999999</v>
      </c>
      <c r="I1019" s="171"/>
      <c r="L1019" s="167"/>
      <c r="M1019" s="172"/>
      <c r="N1019" s="173"/>
      <c r="O1019" s="173"/>
      <c r="P1019" s="173"/>
      <c r="Q1019" s="173"/>
      <c r="R1019" s="173"/>
      <c r="S1019" s="173"/>
      <c r="T1019" s="174"/>
      <c r="AT1019" s="168" t="s">
        <v>208</v>
      </c>
      <c r="AU1019" s="168" t="s">
        <v>87</v>
      </c>
      <c r="AV1019" s="13" t="s">
        <v>87</v>
      </c>
      <c r="AW1019" s="13" t="s">
        <v>32</v>
      </c>
      <c r="AX1019" s="13" t="s">
        <v>77</v>
      </c>
      <c r="AY1019" s="168" t="s">
        <v>126</v>
      </c>
    </row>
    <row r="1020" spans="1:65" s="15" customFormat="1">
      <c r="B1020" s="182"/>
      <c r="D1020" s="158" t="s">
        <v>208</v>
      </c>
      <c r="E1020" s="183" t="s">
        <v>1</v>
      </c>
      <c r="F1020" s="184" t="s">
        <v>221</v>
      </c>
      <c r="H1020" s="185">
        <v>43.113</v>
      </c>
      <c r="I1020" s="186"/>
      <c r="L1020" s="182"/>
      <c r="M1020" s="187"/>
      <c r="N1020" s="188"/>
      <c r="O1020" s="188"/>
      <c r="P1020" s="188"/>
      <c r="Q1020" s="188"/>
      <c r="R1020" s="188"/>
      <c r="S1020" s="188"/>
      <c r="T1020" s="189"/>
      <c r="AT1020" s="183" t="s">
        <v>208</v>
      </c>
      <c r="AU1020" s="183" t="s">
        <v>87</v>
      </c>
      <c r="AV1020" s="15" t="s">
        <v>146</v>
      </c>
      <c r="AW1020" s="15" t="s">
        <v>32</v>
      </c>
      <c r="AX1020" s="15" t="s">
        <v>85</v>
      </c>
      <c r="AY1020" s="183" t="s">
        <v>126</v>
      </c>
    </row>
    <row r="1021" spans="1:65" s="2" customFormat="1" ht="24.2" customHeight="1">
      <c r="A1021" s="33"/>
      <c r="B1021" s="144"/>
      <c r="C1021" s="145" t="s">
        <v>1836</v>
      </c>
      <c r="D1021" s="145" t="s">
        <v>129</v>
      </c>
      <c r="E1021" s="146" t="s">
        <v>1837</v>
      </c>
      <c r="F1021" s="147" t="s">
        <v>1838</v>
      </c>
      <c r="G1021" s="148" t="s">
        <v>234</v>
      </c>
      <c r="H1021" s="149">
        <v>43.113</v>
      </c>
      <c r="I1021" s="150"/>
      <c r="J1021" s="151">
        <f>ROUND(I1021*H1021,2)</f>
        <v>0</v>
      </c>
      <c r="K1021" s="147" t="s">
        <v>133</v>
      </c>
      <c r="L1021" s="34"/>
      <c r="M1021" s="152" t="s">
        <v>1</v>
      </c>
      <c r="N1021" s="153" t="s">
        <v>42</v>
      </c>
      <c r="O1021" s="59"/>
      <c r="P1021" s="154">
        <f>O1021*H1021</f>
        <v>0</v>
      </c>
      <c r="Q1021" s="154">
        <v>4.0999999999999999E-4</v>
      </c>
      <c r="R1021" s="154">
        <f>Q1021*H1021</f>
        <v>1.7676330000000001E-2</v>
      </c>
      <c r="S1021" s="154">
        <v>0</v>
      </c>
      <c r="T1021" s="155">
        <f>S1021*H1021</f>
        <v>0</v>
      </c>
      <c r="U1021" s="33"/>
      <c r="V1021" s="33"/>
      <c r="W1021" s="33"/>
      <c r="X1021" s="33"/>
      <c r="Y1021" s="33"/>
      <c r="Z1021" s="33"/>
      <c r="AA1021" s="33"/>
      <c r="AB1021" s="33"/>
      <c r="AC1021" s="33"/>
      <c r="AD1021" s="33"/>
      <c r="AE1021" s="33"/>
      <c r="AR1021" s="156" t="s">
        <v>284</v>
      </c>
      <c r="AT1021" s="156" t="s">
        <v>129</v>
      </c>
      <c r="AU1021" s="156" t="s">
        <v>87</v>
      </c>
      <c r="AY1021" s="18" t="s">
        <v>126</v>
      </c>
      <c r="BE1021" s="157">
        <f>IF(N1021="základní",J1021,0)</f>
        <v>0</v>
      </c>
      <c r="BF1021" s="157">
        <f>IF(N1021="snížená",J1021,0)</f>
        <v>0</v>
      </c>
      <c r="BG1021" s="157">
        <f>IF(N1021="zákl. přenesená",J1021,0)</f>
        <v>0</v>
      </c>
      <c r="BH1021" s="157">
        <f>IF(N1021="sníž. přenesená",J1021,0)</f>
        <v>0</v>
      </c>
      <c r="BI1021" s="157">
        <f>IF(N1021="nulová",J1021,0)</f>
        <v>0</v>
      </c>
      <c r="BJ1021" s="18" t="s">
        <v>85</v>
      </c>
      <c r="BK1021" s="157">
        <f>ROUND(I1021*H1021,2)</f>
        <v>0</v>
      </c>
      <c r="BL1021" s="18" t="s">
        <v>284</v>
      </c>
      <c r="BM1021" s="156" t="s">
        <v>1839</v>
      </c>
    </row>
    <row r="1022" spans="1:65" s="2" customFormat="1" ht="19.5">
      <c r="A1022" s="33"/>
      <c r="B1022" s="34"/>
      <c r="C1022" s="33"/>
      <c r="D1022" s="158" t="s">
        <v>136</v>
      </c>
      <c r="E1022" s="33"/>
      <c r="F1022" s="159" t="s">
        <v>1840</v>
      </c>
      <c r="G1022" s="33"/>
      <c r="H1022" s="33"/>
      <c r="I1022" s="160"/>
      <c r="J1022" s="33"/>
      <c r="K1022" s="33"/>
      <c r="L1022" s="34"/>
      <c r="M1022" s="161"/>
      <c r="N1022" s="162"/>
      <c r="O1022" s="59"/>
      <c r="P1022" s="59"/>
      <c r="Q1022" s="59"/>
      <c r="R1022" s="59"/>
      <c r="S1022" s="59"/>
      <c r="T1022" s="60"/>
      <c r="U1022" s="33"/>
      <c r="V1022" s="33"/>
      <c r="W1022" s="33"/>
      <c r="X1022" s="33"/>
      <c r="Y1022" s="33"/>
      <c r="Z1022" s="33"/>
      <c r="AA1022" s="33"/>
      <c r="AB1022" s="33"/>
      <c r="AC1022" s="33"/>
      <c r="AD1022" s="33"/>
      <c r="AE1022" s="33"/>
      <c r="AT1022" s="18" t="s">
        <v>136</v>
      </c>
      <c r="AU1022" s="18" t="s">
        <v>87</v>
      </c>
    </row>
    <row r="1023" spans="1:65" s="2" customFormat="1" ht="21.75" customHeight="1">
      <c r="A1023" s="33"/>
      <c r="B1023" s="144"/>
      <c r="C1023" s="145" t="s">
        <v>1841</v>
      </c>
      <c r="D1023" s="145" t="s">
        <v>129</v>
      </c>
      <c r="E1023" s="146" t="s">
        <v>1842</v>
      </c>
      <c r="F1023" s="147" t="s">
        <v>1843</v>
      </c>
      <c r="G1023" s="148" t="s">
        <v>234</v>
      </c>
      <c r="H1023" s="149">
        <v>1166.8</v>
      </c>
      <c r="I1023" s="150"/>
      <c r="J1023" s="151">
        <f>ROUND(I1023*H1023,2)</f>
        <v>0</v>
      </c>
      <c r="K1023" s="147" t="s">
        <v>133</v>
      </c>
      <c r="L1023" s="34"/>
      <c r="M1023" s="152" t="s">
        <v>1</v>
      </c>
      <c r="N1023" s="153" t="s">
        <v>42</v>
      </c>
      <c r="O1023" s="59"/>
      <c r="P1023" s="154">
        <f>O1023*H1023</f>
        <v>0</v>
      </c>
      <c r="Q1023" s="154">
        <v>0</v>
      </c>
      <c r="R1023" s="154">
        <f>Q1023*H1023</f>
        <v>0</v>
      </c>
      <c r="S1023" s="154">
        <v>0</v>
      </c>
      <c r="T1023" s="155">
        <f>S1023*H1023</f>
        <v>0</v>
      </c>
      <c r="U1023" s="33"/>
      <c r="V1023" s="33"/>
      <c r="W1023" s="33"/>
      <c r="X1023" s="33"/>
      <c r="Y1023" s="33"/>
      <c r="Z1023" s="33"/>
      <c r="AA1023" s="33"/>
      <c r="AB1023" s="33"/>
      <c r="AC1023" s="33"/>
      <c r="AD1023" s="33"/>
      <c r="AE1023" s="33"/>
      <c r="AR1023" s="156" t="s">
        <v>284</v>
      </c>
      <c r="AT1023" s="156" t="s">
        <v>129</v>
      </c>
      <c r="AU1023" s="156" t="s">
        <v>87</v>
      </c>
      <c r="AY1023" s="18" t="s">
        <v>126</v>
      </c>
      <c r="BE1023" s="157">
        <f>IF(N1023="základní",J1023,0)</f>
        <v>0</v>
      </c>
      <c r="BF1023" s="157">
        <f>IF(N1023="snížená",J1023,0)</f>
        <v>0</v>
      </c>
      <c r="BG1023" s="157">
        <f>IF(N1023="zákl. přenesená",J1023,0)</f>
        <v>0</v>
      </c>
      <c r="BH1023" s="157">
        <f>IF(N1023="sníž. přenesená",J1023,0)</f>
        <v>0</v>
      </c>
      <c r="BI1023" s="157">
        <f>IF(N1023="nulová",J1023,0)</f>
        <v>0</v>
      </c>
      <c r="BJ1023" s="18" t="s">
        <v>85</v>
      </c>
      <c r="BK1023" s="157">
        <f>ROUND(I1023*H1023,2)</f>
        <v>0</v>
      </c>
      <c r="BL1023" s="18" t="s">
        <v>284</v>
      </c>
      <c r="BM1023" s="156" t="s">
        <v>1844</v>
      </c>
    </row>
    <row r="1024" spans="1:65" s="2" customFormat="1" ht="24.2" customHeight="1">
      <c r="A1024" s="33"/>
      <c r="B1024" s="144"/>
      <c r="C1024" s="145" t="s">
        <v>1845</v>
      </c>
      <c r="D1024" s="145" t="s">
        <v>129</v>
      </c>
      <c r="E1024" s="146" t="s">
        <v>1846</v>
      </c>
      <c r="F1024" s="147" t="s">
        <v>1847</v>
      </c>
      <c r="G1024" s="148" t="s">
        <v>234</v>
      </c>
      <c r="H1024" s="149">
        <v>1166.8</v>
      </c>
      <c r="I1024" s="150"/>
      <c r="J1024" s="151">
        <f>ROUND(I1024*H1024,2)</f>
        <v>0</v>
      </c>
      <c r="K1024" s="147" t="s">
        <v>133</v>
      </c>
      <c r="L1024" s="34"/>
      <c r="M1024" s="152" t="s">
        <v>1</v>
      </c>
      <c r="N1024" s="153" t="s">
        <v>42</v>
      </c>
      <c r="O1024" s="59"/>
      <c r="P1024" s="154">
        <f>O1024*H1024</f>
        <v>0</v>
      </c>
      <c r="Q1024" s="154">
        <v>1.6000000000000001E-4</v>
      </c>
      <c r="R1024" s="154">
        <f>Q1024*H1024</f>
        <v>0.18668800000000002</v>
      </c>
      <c r="S1024" s="154">
        <v>0</v>
      </c>
      <c r="T1024" s="155">
        <f>S1024*H1024</f>
        <v>0</v>
      </c>
      <c r="U1024" s="33"/>
      <c r="V1024" s="33"/>
      <c r="W1024" s="33"/>
      <c r="X1024" s="33"/>
      <c r="Y1024" s="33"/>
      <c r="Z1024" s="33"/>
      <c r="AA1024" s="33"/>
      <c r="AB1024" s="33"/>
      <c r="AC1024" s="33"/>
      <c r="AD1024" s="33"/>
      <c r="AE1024" s="33"/>
      <c r="AR1024" s="156" t="s">
        <v>284</v>
      </c>
      <c r="AT1024" s="156" t="s">
        <v>129</v>
      </c>
      <c r="AU1024" s="156" t="s">
        <v>87</v>
      </c>
      <c r="AY1024" s="18" t="s">
        <v>126</v>
      </c>
      <c r="BE1024" s="157">
        <f>IF(N1024="základní",J1024,0)</f>
        <v>0</v>
      </c>
      <c r="BF1024" s="157">
        <f>IF(N1024="snížená",J1024,0)</f>
        <v>0</v>
      </c>
      <c r="BG1024" s="157">
        <f>IF(N1024="zákl. přenesená",J1024,0)</f>
        <v>0</v>
      </c>
      <c r="BH1024" s="157">
        <f>IF(N1024="sníž. přenesená",J1024,0)</f>
        <v>0</v>
      </c>
      <c r="BI1024" s="157">
        <f>IF(N1024="nulová",J1024,0)</f>
        <v>0</v>
      </c>
      <c r="BJ1024" s="18" t="s">
        <v>85</v>
      </c>
      <c r="BK1024" s="157">
        <f>ROUND(I1024*H1024,2)</f>
        <v>0</v>
      </c>
      <c r="BL1024" s="18" t="s">
        <v>284</v>
      </c>
      <c r="BM1024" s="156" t="s">
        <v>1848</v>
      </c>
    </row>
    <row r="1025" spans="1:65" s="13" customFormat="1">
      <c r="B1025" s="167"/>
      <c r="D1025" s="158" t="s">
        <v>208</v>
      </c>
      <c r="E1025" s="168" t="s">
        <v>1</v>
      </c>
      <c r="F1025" s="169" t="s">
        <v>829</v>
      </c>
      <c r="H1025" s="170">
        <v>4.5999999999999996</v>
      </c>
      <c r="I1025" s="171"/>
      <c r="L1025" s="167"/>
      <c r="M1025" s="172"/>
      <c r="N1025" s="173"/>
      <c r="O1025" s="173"/>
      <c r="P1025" s="173"/>
      <c r="Q1025" s="173"/>
      <c r="R1025" s="173"/>
      <c r="S1025" s="173"/>
      <c r="T1025" s="174"/>
      <c r="AT1025" s="168" t="s">
        <v>208</v>
      </c>
      <c r="AU1025" s="168" t="s">
        <v>87</v>
      </c>
      <c r="AV1025" s="13" t="s">
        <v>87</v>
      </c>
      <c r="AW1025" s="13" t="s">
        <v>32</v>
      </c>
      <c r="AX1025" s="13" t="s">
        <v>77</v>
      </c>
      <c r="AY1025" s="168" t="s">
        <v>126</v>
      </c>
    </row>
    <row r="1026" spans="1:65" s="13" customFormat="1">
      <c r="B1026" s="167"/>
      <c r="D1026" s="158" t="s">
        <v>208</v>
      </c>
      <c r="E1026" s="168" t="s">
        <v>1</v>
      </c>
      <c r="F1026" s="169" t="s">
        <v>830</v>
      </c>
      <c r="H1026" s="170">
        <v>253.4</v>
      </c>
      <c r="I1026" s="171"/>
      <c r="L1026" s="167"/>
      <c r="M1026" s="172"/>
      <c r="N1026" s="173"/>
      <c r="O1026" s="173"/>
      <c r="P1026" s="173"/>
      <c r="Q1026" s="173"/>
      <c r="R1026" s="173"/>
      <c r="S1026" s="173"/>
      <c r="T1026" s="174"/>
      <c r="AT1026" s="168" t="s">
        <v>208</v>
      </c>
      <c r="AU1026" s="168" t="s">
        <v>87</v>
      </c>
      <c r="AV1026" s="13" t="s">
        <v>87</v>
      </c>
      <c r="AW1026" s="13" t="s">
        <v>32</v>
      </c>
      <c r="AX1026" s="13" t="s">
        <v>77</v>
      </c>
      <c r="AY1026" s="168" t="s">
        <v>126</v>
      </c>
    </row>
    <row r="1027" spans="1:65" s="13" customFormat="1">
      <c r="B1027" s="167"/>
      <c r="D1027" s="158" t="s">
        <v>208</v>
      </c>
      <c r="E1027" s="168" t="s">
        <v>1</v>
      </c>
      <c r="F1027" s="169" t="s">
        <v>831</v>
      </c>
      <c r="H1027" s="170">
        <v>257.39999999999998</v>
      </c>
      <c r="I1027" s="171"/>
      <c r="L1027" s="167"/>
      <c r="M1027" s="172"/>
      <c r="N1027" s="173"/>
      <c r="O1027" s="173"/>
      <c r="P1027" s="173"/>
      <c r="Q1027" s="173"/>
      <c r="R1027" s="173"/>
      <c r="S1027" s="173"/>
      <c r="T1027" s="174"/>
      <c r="AT1027" s="168" t="s">
        <v>208</v>
      </c>
      <c r="AU1027" s="168" t="s">
        <v>87</v>
      </c>
      <c r="AV1027" s="13" t="s">
        <v>87</v>
      </c>
      <c r="AW1027" s="13" t="s">
        <v>32</v>
      </c>
      <c r="AX1027" s="13" t="s">
        <v>77</v>
      </c>
      <c r="AY1027" s="168" t="s">
        <v>126</v>
      </c>
    </row>
    <row r="1028" spans="1:65" s="13" customFormat="1">
      <c r="B1028" s="167"/>
      <c r="D1028" s="158" t="s">
        <v>208</v>
      </c>
      <c r="E1028" s="168" t="s">
        <v>1</v>
      </c>
      <c r="F1028" s="169" t="s">
        <v>1849</v>
      </c>
      <c r="H1028" s="170">
        <v>80.400000000000006</v>
      </c>
      <c r="I1028" s="171"/>
      <c r="L1028" s="167"/>
      <c r="M1028" s="172"/>
      <c r="N1028" s="173"/>
      <c r="O1028" s="173"/>
      <c r="P1028" s="173"/>
      <c r="Q1028" s="173"/>
      <c r="R1028" s="173"/>
      <c r="S1028" s="173"/>
      <c r="T1028" s="174"/>
      <c r="AT1028" s="168" t="s">
        <v>208</v>
      </c>
      <c r="AU1028" s="168" t="s">
        <v>87</v>
      </c>
      <c r="AV1028" s="13" t="s">
        <v>87</v>
      </c>
      <c r="AW1028" s="13" t="s">
        <v>32</v>
      </c>
      <c r="AX1028" s="13" t="s">
        <v>77</v>
      </c>
      <c r="AY1028" s="168" t="s">
        <v>126</v>
      </c>
    </row>
    <row r="1029" spans="1:65" s="13" customFormat="1">
      <c r="B1029" s="167"/>
      <c r="D1029" s="158" t="s">
        <v>208</v>
      </c>
      <c r="E1029" s="168" t="s">
        <v>1</v>
      </c>
      <c r="F1029" s="169" t="s">
        <v>1850</v>
      </c>
      <c r="H1029" s="170">
        <v>37.200000000000003</v>
      </c>
      <c r="I1029" s="171"/>
      <c r="L1029" s="167"/>
      <c r="M1029" s="172"/>
      <c r="N1029" s="173"/>
      <c r="O1029" s="173"/>
      <c r="P1029" s="173"/>
      <c r="Q1029" s="173"/>
      <c r="R1029" s="173"/>
      <c r="S1029" s="173"/>
      <c r="T1029" s="174"/>
      <c r="AT1029" s="168" t="s">
        <v>208</v>
      </c>
      <c r="AU1029" s="168" t="s">
        <v>87</v>
      </c>
      <c r="AV1029" s="13" t="s">
        <v>87</v>
      </c>
      <c r="AW1029" s="13" t="s">
        <v>32</v>
      </c>
      <c r="AX1029" s="13" t="s">
        <v>77</v>
      </c>
      <c r="AY1029" s="168" t="s">
        <v>126</v>
      </c>
    </row>
    <row r="1030" spans="1:65" s="13" customFormat="1">
      <c r="B1030" s="167"/>
      <c r="D1030" s="158" t="s">
        <v>208</v>
      </c>
      <c r="E1030" s="168" t="s">
        <v>1</v>
      </c>
      <c r="F1030" s="169" t="s">
        <v>1851</v>
      </c>
      <c r="H1030" s="170">
        <v>39.4</v>
      </c>
      <c r="I1030" s="171"/>
      <c r="L1030" s="167"/>
      <c r="M1030" s="172"/>
      <c r="N1030" s="173"/>
      <c r="O1030" s="173"/>
      <c r="P1030" s="173"/>
      <c r="Q1030" s="173"/>
      <c r="R1030" s="173"/>
      <c r="S1030" s="173"/>
      <c r="T1030" s="174"/>
      <c r="AT1030" s="168" t="s">
        <v>208</v>
      </c>
      <c r="AU1030" s="168" t="s">
        <v>87</v>
      </c>
      <c r="AV1030" s="13" t="s">
        <v>87</v>
      </c>
      <c r="AW1030" s="13" t="s">
        <v>32</v>
      </c>
      <c r="AX1030" s="13" t="s">
        <v>77</v>
      </c>
      <c r="AY1030" s="168" t="s">
        <v>126</v>
      </c>
    </row>
    <row r="1031" spans="1:65" s="13" customFormat="1">
      <c r="B1031" s="167"/>
      <c r="D1031" s="158" t="s">
        <v>208</v>
      </c>
      <c r="E1031" s="168" t="s">
        <v>1</v>
      </c>
      <c r="F1031" s="169" t="s">
        <v>1852</v>
      </c>
      <c r="H1031" s="170">
        <v>35.9</v>
      </c>
      <c r="I1031" s="171"/>
      <c r="L1031" s="167"/>
      <c r="M1031" s="172"/>
      <c r="N1031" s="173"/>
      <c r="O1031" s="173"/>
      <c r="P1031" s="173"/>
      <c r="Q1031" s="173"/>
      <c r="R1031" s="173"/>
      <c r="S1031" s="173"/>
      <c r="T1031" s="174"/>
      <c r="AT1031" s="168" t="s">
        <v>208</v>
      </c>
      <c r="AU1031" s="168" t="s">
        <v>87</v>
      </c>
      <c r="AV1031" s="13" t="s">
        <v>87</v>
      </c>
      <c r="AW1031" s="13" t="s">
        <v>32</v>
      </c>
      <c r="AX1031" s="13" t="s">
        <v>77</v>
      </c>
      <c r="AY1031" s="168" t="s">
        <v>126</v>
      </c>
    </row>
    <row r="1032" spans="1:65" s="13" customFormat="1">
      <c r="B1032" s="167"/>
      <c r="D1032" s="158" t="s">
        <v>208</v>
      </c>
      <c r="E1032" s="168" t="s">
        <v>1</v>
      </c>
      <c r="F1032" s="169" t="s">
        <v>1853</v>
      </c>
      <c r="H1032" s="170">
        <v>35.4</v>
      </c>
      <c r="I1032" s="171"/>
      <c r="L1032" s="167"/>
      <c r="M1032" s="172"/>
      <c r="N1032" s="173"/>
      <c r="O1032" s="173"/>
      <c r="P1032" s="173"/>
      <c r="Q1032" s="173"/>
      <c r="R1032" s="173"/>
      <c r="S1032" s="173"/>
      <c r="T1032" s="174"/>
      <c r="AT1032" s="168" t="s">
        <v>208</v>
      </c>
      <c r="AU1032" s="168" t="s">
        <v>87</v>
      </c>
      <c r="AV1032" s="13" t="s">
        <v>87</v>
      </c>
      <c r="AW1032" s="13" t="s">
        <v>32</v>
      </c>
      <c r="AX1032" s="13" t="s">
        <v>77</v>
      </c>
      <c r="AY1032" s="168" t="s">
        <v>126</v>
      </c>
    </row>
    <row r="1033" spans="1:65" s="13" customFormat="1">
      <c r="B1033" s="167"/>
      <c r="D1033" s="158" t="s">
        <v>208</v>
      </c>
      <c r="E1033" s="168" t="s">
        <v>1</v>
      </c>
      <c r="F1033" s="169" t="s">
        <v>1854</v>
      </c>
      <c r="H1033" s="170">
        <v>51.3</v>
      </c>
      <c r="I1033" s="171"/>
      <c r="L1033" s="167"/>
      <c r="M1033" s="172"/>
      <c r="N1033" s="173"/>
      <c r="O1033" s="173"/>
      <c r="P1033" s="173"/>
      <c r="Q1033" s="173"/>
      <c r="R1033" s="173"/>
      <c r="S1033" s="173"/>
      <c r="T1033" s="174"/>
      <c r="AT1033" s="168" t="s">
        <v>208</v>
      </c>
      <c r="AU1033" s="168" t="s">
        <v>87</v>
      </c>
      <c r="AV1033" s="13" t="s">
        <v>87</v>
      </c>
      <c r="AW1033" s="13" t="s">
        <v>32</v>
      </c>
      <c r="AX1033" s="13" t="s">
        <v>77</v>
      </c>
      <c r="AY1033" s="168" t="s">
        <v>126</v>
      </c>
    </row>
    <row r="1034" spans="1:65" s="13" customFormat="1">
      <c r="B1034" s="167"/>
      <c r="D1034" s="158" t="s">
        <v>208</v>
      </c>
      <c r="E1034" s="168" t="s">
        <v>1</v>
      </c>
      <c r="F1034" s="169" t="s">
        <v>1855</v>
      </c>
      <c r="H1034" s="170">
        <v>51.3</v>
      </c>
      <c r="I1034" s="171"/>
      <c r="L1034" s="167"/>
      <c r="M1034" s="172"/>
      <c r="N1034" s="173"/>
      <c r="O1034" s="173"/>
      <c r="P1034" s="173"/>
      <c r="Q1034" s="173"/>
      <c r="R1034" s="173"/>
      <c r="S1034" s="173"/>
      <c r="T1034" s="174"/>
      <c r="AT1034" s="168" t="s">
        <v>208</v>
      </c>
      <c r="AU1034" s="168" t="s">
        <v>87</v>
      </c>
      <c r="AV1034" s="13" t="s">
        <v>87</v>
      </c>
      <c r="AW1034" s="13" t="s">
        <v>32</v>
      </c>
      <c r="AX1034" s="13" t="s">
        <v>77</v>
      </c>
      <c r="AY1034" s="168" t="s">
        <v>126</v>
      </c>
    </row>
    <row r="1035" spans="1:65" s="13" customFormat="1">
      <c r="B1035" s="167"/>
      <c r="D1035" s="158" t="s">
        <v>208</v>
      </c>
      <c r="E1035" s="168" t="s">
        <v>1</v>
      </c>
      <c r="F1035" s="169" t="s">
        <v>832</v>
      </c>
      <c r="H1035" s="170">
        <v>68.900000000000006</v>
      </c>
      <c r="I1035" s="171"/>
      <c r="L1035" s="167"/>
      <c r="M1035" s="172"/>
      <c r="N1035" s="173"/>
      <c r="O1035" s="173"/>
      <c r="P1035" s="173"/>
      <c r="Q1035" s="173"/>
      <c r="R1035" s="173"/>
      <c r="S1035" s="173"/>
      <c r="T1035" s="174"/>
      <c r="AT1035" s="168" t="s">
        <v>208</v>
      </c>
      <c r="AU1035" s="168" t="s">
        <v>87</v>
      </c>
      <c r="AV1035" s="13" t="s">
        <v>87</v>
      </c>
      <c r="AW1035" s="13" t="s">
        <v>32</v>
      </c>
      <c r="AX1035" s="13" t="s">
        <v>77</v>
      </c>
      <c r="AY1035" s="168" t="s">
        <v>126</v>
      </c>
    </row>
    <row r="1036" spans="1:65" s="13" customFormat="1">
      <c r="B1036" s="167"/>
      <c r="D1036" s="158" t="s">
        <v>208</v>
      </c>
      <c r="E1036" s="168" t="s">
        <v>1</v>
      </c>
      <c r="F1036" s="169" t="s">
        <v>833</v>
      </c>
      <c r="H1036" s="170">
        <v>82</v>
      </c>
      <c r="I1036" s="171"/>
      <c r="L1036" s="167"/>
      <c r="M1036" s="172"/>
      <c r="N1036" s="173"/>
      <c r="O1036" s="173"/>
      <c r="P1036" s="173"/>
      <c r="Q1036" s="173"/>
      <c r="R1036" s="173"/>
      <c r="S1036" s="173"/>
      <c r="T1036" s="174"/>
      <c r="AT1036" s="168" t="s">
        <v>208</v>
      </c>
      <c r="AU1036" s="168" t="s">
        <v>87</v>
      </c>
      <c r="AV1036" s="13" t="s">
        <v>87</v>
      </c>
      <c r="AW1036" s="13" t="s">
        <v>32</v>
      </c>
      <c r="AX1036" s="13" t="s">
        <v>77</v>
      </c>
      <c r="AY1036" s="168" t="s">
        <v>126</v>
      </c>
    </row>
    <row r="1037" spans="1:65" s="13" customFormat="1">
      <c r="B1037" s="167"/>
      <c r="D1037" s="158" t="s">
        <v>208</v>
      </c>
      <c r="E1037" s="168" t="s">
        <v>1</v>
      </c>
      <c r="F1037" s="169" t="s">
        <v>834</v>
      </c>
      <c r="H1037" s="170">
        <v>169.6</v>
      </c>
      <c r="I1037" s="171"/>
      <c r="L1037" s="167"/>
      <c r="M1037" s="172"/>
      <c r="N1037" s="173"/>
      <c r="O1037" s="173"/>
      <c r="P1037" s="173"/>
      <c r="Q1037" s="173"/>
      <c r="R1037" s="173"/>
      <c r="S1037" s="173"/>
      <c r="T1037" s="174"/>
      <c r="AT1037" s="168" t="s">
        <v>208</v>
      </c>
      <c r="AU1037" s="168" t="s">
        <v>87</v>
      </c>
      <c r="AV1037" s="13" t="s">
        <v>87</v>
      </c>
      <c r="AW1037" s="13" t="s">
        <v>32</v>
      </c>
      <c r="AX1037" s="13" t="s">
        <v>77</v>
      </c>
      <c r="AY1037" s="168" t="s">
        <v>126</v>
      </c>
    </row>
    <row r="1038" spans="1:65" s="15" customFormat="1">
      <c r="B1038" s="182"/>
      <c r="D1038" s="158" t="s">
        <v>208</v>
      </c>
      <c r="E1038" s="183" t="s">
        <v>1</v>
      </c>
      <c r="F1038" s="184" t="s">
        <v>221</v>
      </c>
      <c r="H1038" s="185">
        <v>1166.7999999999997</v>
      </c>
      <c r="I1038" s="186"/>
      <c r="L1038" s="182"/>
      <c r="M1038" s="187"/>
      <c r="N1038" s="188"/>
      <c r="O1038" s="188"/>
      <c r="P1038" s="188"/>
      <c r="Q1038" s="188"/>
      <c r="R1038" s="188"/>
      <c r="S1038" s="188"/>
      <c r="T1038" s="189"/>
      <c r="AT1038" s="183" t="s">
        <v>208</v>
      </c>
      <c r="AU1038" s="183" t="s">
        <v>87</v>
      </c>
      <c r="AV1038" s="15" t="s">
        <v>146</v>
      </c>
      <c r="AW1038" s="15" t="s">
        <v>32</v>
      </c>
      <c r="AX1038" s="15" t="s">
        <v>85</v>
      </c>
      <c r="AY1038" s="183" t="s">
        <v>126</v>
      </c>
    </row>
    <row r="1039" spans="1:65" s="2" customFormat="1" ht="24.2" customHeight="1">
      <c r="A1039" s="33"/>
      <c r="B1039" s="144"/>
      <c r="C1039" s="145" t="s">
        <v>1856</v>
      </c>
      <c r="D1039" s="145" t="s">
        <v>129</v>
      </c>
      <c r="E1039" s="146" t="s">
        <v>1857</v>
      </c>
      <c r="F1039" s="147" t="s">
        <v>1858</v>
      </c>
      <c r="G1039" s="148" t="s">
        <v>234</v>
      </c>
      <c r="H1039" s="149">
        <v>1166.8</v>
      </c>
      <c r="I1039" s="150"/>
      <c r="J1039" s="151">
        <f>ROUND(I1039*H1039,2)</f>
        <v>0</v>
      </c>
      <c r="K1039" s="147" t="s">
        <v>1</v>
      </c>
      <c r="L1039" s="34"/>
      <c r="M1039" s="152" t="s">
        <v>1</v>
      </c>
      <c r="N1039" s="153" t="s">
        <v>42</v>
      </c>
      <c r="O1039" s="59"/>
      <c r="P1039" s="154">
        <f>O1039*H1039</f>
        <v>0</v>
      </c>
      <c r="Q1039" s="154">
        <v>3.1E-4</v>
      </c>
      <c r="R1039" s="154">
        <f>Q1039*H1039</f>
        <v>0.36170799999999997</v>
      </c>
      <c r="S1039" s="154">
        <v>0</v>
      </c>
      <c r="T1039" s="155">
        <f>S1039*H1039</f>
        <v>0</v>
      </c>
      <c r="U1039" s="33"/>
      <c r="V1039" s="33"/>
      <c r="W1039" s="33"/>
      <c r="X1039" s="33"/>
      <c r="Y1039" s="33"/>
      <c r="Z1039" s="33"/>
      <c r="AA1039" s="33"/>
      <c r="AB1039" s="33"/>
      <c r="AC1039" s="33"/>
      <c r="AD1039" s="33"/>
      <c r="AE1039" s="33"/>
      <c r="AR1039" s="156" t="s">
        <v>284</v>
      </c>
      <c r="AT1039" s="156" t="s">
        <v>129</v>
      </c>
      <c r="AU1039" s="156" t="s">
        <v>87</v>
      </c>
      <c r="AY1039" s="18" t="s">
        <v>126</v>
      </c>
      <c r="BE1039" s="157">
        <f>IF(N1039="základní",J1039,0)</f>
        <v>0</v>
      </c>
      <c r="BF1039" s="157">
        <f>IF(N1039="snížená",J1039,0)</f>
        <v>0</v>
      </c>
      <c r="BG1039" s="157">
        <f>IF(N1039="zákl. přenesená",J1039,0)</f>
        <v>0</v>
      </c>
      <c r="BH1039" s="157">
        <f>IF(N1039="sníž. přenesená",J1039,0)</f>
        <v>0</v>
      </c>
      <c r="BI1039" s="157">
        <f>IF(N1039="nulová",J1039,0)</f>
        <v>0</v>
      </c>
      <c r="BJ1039" s="18" t="s">
        <v>85</v>
      </c>
      <c r="BK1039" s="157">
        <f>ROUND(I1039*H1039,2)</f>
        <v>0</v>
      </c>
      <c r="BL1039" s="18" t="s">
        <v>284</v>
      </c>
      <c r="BM1039" s="156" t="s">
        <v>1859</v>
      </c>
    </row>
    <row r="1040" spans="1:65" s="2" customFormat="1" ht="33" customHeight="1">
      <c r="A1040" s="33"/>
      <c r="B1040" s="144"/>
      <c r="C1040" s="145" t="s">
        <v>1860</v>
      </c>
      <c r="D1040" s="145" t="s">
        <v>129</v>
      </c>
      <c r="E1040" s="146" t="s">
        <v>1861</v>
      </c>
      <c r="F1040" s="147" t="s">
        <v>1862</v>
      </c>
      <c r="G1040" s="148" t="s">
        <v>287</v>
      </c>
      <c r="H1040" s="149">
        <v>390</v>
      </c>
      <c r="I1040" s="150"/>
      <c r="J1040" s="151">
        <f>ROUND(I1040*H1040,2)</f>
        <v>0</v>
      </c>
      <c r="K1040" s="147" t="s">
        <v>1</v>
      </c>
      <c r="L1040" s="34"/>
      <c r="M1040" s="152" t="s">
        <v>1</v>
      </c>
      <c r="N1040" s="153" t="s">
        <v>42</v>
      </c>
      <c r="O1040" s="59"/>
      <c r="P1040" s="154">
        <f>O1040*H1040</f>
        <v>0</v>
      </c>
      <c r="Q1040" s="154">
        <v>3.0000000000000001E-5</v>
      </c>
      <c r="R1040" s="154">
        <f>Q1040*H1040</f>
        <v>1.17E-2</v>
      </c>
      <c r="S1040" s="154">
        <v>0</v>
      </c>
      <c r="T1040" s="155">
        <f>S1040*H1040</f>
        <v>0</v>
      </c>
      <c r="U1040" s="33"/>
      <c r="V1040" s="33"/>
      <c r="W1040" s="33"/>
      <c r="X1040" s="33"/>
      <c r="Y1040" s="33"/>
      <c r="Z1040" s="33"/>
      <c r="AA1040" s="33"/>
      <c r="AB1040" s="33"/>
      <c r="AC1040" s="33"/>
      <c r="AD1040" s="33"/>
      <c r="AE1040" s="33"/>
      <c r="AR1040" s="156" t="s">
        <v>284</v>
      </c>
      <c r="AT1040" s="156" t="s">
        <v>129</v>
      </c>
      <c r="AU1040" s="156" t="s">
        <v>87</v>
      </c>
      <c r="AY1040" s="18" t="s">
        <v>126</v>
      </c>
      <c r="BE1040" s="157">
        <f>IF(N1040="základní",J1040,0)</f>
        <v>0</v>
      </c>
      <c r="BF1040" s="157">
        <f>IF(N1040="snížená",J1040,0)</f>
        <v>0</v>
      </c>
      <c r="BG1040" s="157">
        <f>IF(N1040="zákl. přenesená",J1040,0)</f>
        <v>0</v>
      </c>
      <c r="BH1040" s="157">
        <f>IF(N1040="sníž. přenesená",J1040,0)</f>
        <v>0</v>
      </c>
      <c r="BI1040" s="157">
        <f>IF(N1040="nulová",J1040,0)</f>
        <v>0</v>
      </c>
      <c r="BJ1040" s="18" t="s">
        <v>85</v>
      </c>
      <c r="BK1040" s="157">
        <f>ROUND(I1040*H1040,2)</f>
        <v>0</v>
      </c>
      <c r="BL1040" s="18" t="s">
        <v>284</v>
      </c>
      <c r="BM1040" s="156" t="s">
        <v>1863</v>
      </c>
    </row>
    <row r="1041" spans="1:65" s="13" customFormat="1">
      <c r="B1041" s="167"/>
      <c r="D1041" s="158" t="s">
        <v>208</v>
      </c>
      <c r="E1041" s="168" t="s">
        <v>1</v>
      </c>
      <c r="F1041" s="169" t="s">
        <v>1864</v>
      </c>
      <c r="H1041" s="170">
        <v>7.8</v>
      </c>
      <c r="I1041" s="171"/>
      <c r="L1041" s="167"/>
      <c r="M1041" s="172"/>
      <c r="N1041" s="173"/>
      <c r="O1041" s="173"/>
      <c r="P1041" s="173"/>
      <c r="Q1041" s="173"/>
      <c r="R1041" s="173"/>
      <c r="S1041" s="173"/>
      <c r="T1041" s="174"/>
      <c r="AT1041" s="168" t="s">
        <v>208</v>
      </c>
      <c r="AU1041" s="168" t="s">
        <v>87</v>
      </c>
      <c r="AV1041" s="13" t="s">
        <v>87</v>
      </c>
      <c r="AW1041" s="13" t="s">
        <v>32</v>
      </c>
      <c r="AX1041" s="13" t="s">
        <v>77</v>
      </c>
      <c r="AY1041" s="168" t="s">
        <v>126</v>
      </c>
    </row>
    <row r="1042" spans="1:65" s="13" customFormat="1">
      <c r="B1042" s="167"/>
      <c r="D1042" s="158" t="s">
        <v>208</v>
      </c>
      <c r="E1042" s="168" t="s">
        <v>1</v>
      </c>
      <c r="F1042" s="169" t="s">
        <v>1865</v>
      </c>
      <c r="H1042" s="170">
        <v>52.2</v>
      </c>
      <c r="I1042" s="171"/>
      <c r="L1042" s="167"/>
      <c r="M1042" s="172"/>
      <c r="N1042" s="173"/>
      <c r="O1042" s="173"/>
      <c r="P1042" s="173"/>
      <c r="Q1042" s="173"/>
      <c r="R1042" s="173"/>
      <c r="S1042" s="173"/>
      <c r="T1042" s="174"/>
      <c r="AT1042" s="168" t="s">
        <v>208</v>
      </c>
      <c r="AU1042" s="168" t="s">
        <v>87</v>
      </c>
      <c r="AV1042" s="13" t="s">
        <v>87</v>
      </c>
      <c r="AW1042" s="13" t="s">
        <v>32</v>
      </c>
      <c r="AX1042" s="13" t="s">
        <v>77</v>
      </c>
      <c r="AY1042" s="168" t="s">
        <v>126</v>
      </c>
    </row>
    <row r="1043" spans="1:65" s="13" customFormat="1">
      <c r="B1043" s="167"/>
      <c r="D1043" s="158" t="s">
        <v>208</v>
      </c>
      <c r="E1043" s="168" t="s">
        <v>1</v>
      </c>
      <c r="F1043" s="169" t="s">
        <v>1866</v>
      </c>
      <c r="H1043" s="170">
        <v>47.9</v>
      </c>
      <c r="I1043" s="171"/>
      <c r="L1043" s="167"/>
      <c r="M1043" s="172"/>
      <c r="N1043" s="173"/>
      <c r="O1043" s="173"/>
      <c r="P1043" s="173"/>
      <c r="Q1043" s="173"/>
      <c r="R1043" s="173"/>
      <c r="S1043" s="173"/>
      <c r="T1043" s="174"/>
      <c r="AT1043" s="168" t="s">
        <v>208</v>
      </c>
      <c r="AU1043" s="168" t="s">
        <v>87</v>
      </c>
      <c r="AV1043" s="13" t="s">
        <v>87</v>
      </c>
      <c r="AW1043" s="13" t="s">
        <v>32</v>
      </c>
      <c r="AX1043" s="13" t="s">
        <v>77</v>
      </c>
      <c r="AY1043" s="168" t="s">
        <v>126</v>
      </c>
    </row>
    <row r="1044" spans="1:65" s="13" customFormat="1">
      <c r="B1044" s="167"/>
      <c r="D1044" s="158" t="s">
        <v>208</v>
      </c>
      <c r="E1044" s="168" t="s">
        <v>1</v>
      </c>
      <c r="F1044" s="169" t="s">
        <v>1867</v>
      </c>
      <c r="H1044" s="170">
        <v>36.6</v>
      </c>
      <c r="I1044" s="171"/>
      <c r="L1044" s="167"/>
      <c r="M1044" s="172"/>
      <c r="N1044" s="173"/>
      <c r="O1044" s="173"/>
      <c r="P1044" s="173"/>
      <c r="Q1044" s="173"/>
      <c r="R1044" s="173"/>
      <c r="S1044" s="173"/>
      <c r="T1044" s="174"/>
      <c r="AT1044" s="168" t="s">
        <v>208</v>
      </c>
      <c r="AU1044" s="168" t="s">
        <v>87</v>
      </c>
      <c r="AV1044" s="13" t="s">
        <v>87</v>
      </c>
      <c r="AW1044" s="13" t="s">
        <v>32</v>
      </c>
      <c r="AX1044" s="13" t="s">
        <v>77</v>
      </c>
      <c r="AY1044" s="168" t="s">
        <v>126</v>
      </c>
    </row>
    <row r="1045" spans="1:65" s="13" customFormat="1" ht="22.5">
      <c r="B1045" s="167"/>
      <c r="D1045" s="158" t="s">
        <v>208</v>
      </c>
      <c r="E1045" s="168" t="s">
        <v>1</v>
      </c>
      <c r="F1045" s="169" t="s">
        <v>1868</v>
      </c>
      <c r="H1045" s="170">
        <v>43.9</v>
      </c>
      <c r="I1045" s="171"/>
      <c r="L1045" s="167"/>
      <c r="M1045" s="172"/>
      <c r="N1045" s="173"/>
      <c r="O1045" s="173"/>
      <c r="P1045" s="173"/>
      <c r="Q1045" s="173"/>
      <c r="R1045" s="173"/>
      <c r="S1045" s="173"/>
      <c r="T1045" s="174"/>
      <c r="AT1045" s="168" t="s">
        <v>208</v>
      </c>
      <c r="AU1045" s="168" t="s">
        <v>87</v>
      </c>
      <c r="AV1045" s="13" t="s">
        <v>87</v>
      </c>
      <c r="AW1045" s="13" t="s">
        <v>32</v>
      </c>
      <c r="AX1045" s="13" t="s">
        <v>77</v>
      </c>
      <c r="AY1045" s="168" t="s">
        <v>126</v>
      </c>
    </row>
    <row r="1046" spans="1:65" s="13" customFormat="1">
      <c r="B1046" s="167"/>
      <c r="D1046" s="158" t="s">
        <v>208</v>
      </c>
      <c r="E1046" s="168" t="s">
        <v>1</v>
      </c>
      <c r="F1046" s="169" t="s">
        <v>1869</v>
      </c>
      <c r="H1046" s="170">
        <v>35.4</v>
      </c>
      <c r="I1046" s="171"/>
      <c r="L1046" s="167"/>
      <c r="M1046" s="172"/>
      <c r="N1046" s="173"/>
      <c r="O1046" s="173"/>
      <c r="P1046" s="173"/>
      <c r="Q1046" s="173"/>
      <c r="R1046" s="173"/>
      <c r="S1046" s="173"/>
      <c r="T1046" s="174"/>
      <c r="AT1046" s="168" t="s">
        <v>208</v>
      </c>
      <c r="AU1046" s="168" t="s">
        <v>87</v>
      </c>
      <c r="AV1046" s="13" t="s">
        <v>87</v>
      </c>
      <c r="AW1046" s="13" t="s">
        <v>32</v>
      </c>
      <c r="AX1046" s="13" t="s">
        <v>77</v>
      </c>
      <c r="AY1046" s="168" t="s">
        <v>126</v>
      </c>
    </row>
    <row r="1047" spans="1:65" s="13" customFormat="1">
      <c r="B1047" s="167"/>
      <c r="D1047" s="158" t="s">
        <v>208</v>
      </c>
      <c r="E1047" s="168" t="s">
        <v>1</v>
      </c>
      <c r="F1047" s="169" t="s">
        <v>1870</v>
      </c>
      <c r="H1047" s="170">
        <v>27.8</v>
      </c>
      <c r="I1047" s="171"/>
      <c r="L1047" s="167"/>
      <c r="M1047" s="172"/>
      <c r="N1047" s="173"/>
      <c r="O1047" s="173"/>
      <c r="P1047" s="173"/>
      <c r="Q1047" s="173"/>
      <c r="R1047" s="173"/>
      <c r="S1047" s="173"/>
      <c r="T1047" s="174"/>
      <c r="AT1047" s="168" t="s">
        <v>208</v>
      </c>
      <c r="AU1047" s="168" t="s">
        <v>87</v>
      </c>
      <c r="AV1047" s="13" t="s">
        <v>87</v>
      </c>
      <c r="AW1047" s="13" t="s">
        <v>32</v>
      </c>
      <c r="AX1047" s="13" t="s">
        <v>77</v>
      </c>
      <c r="AY1047" s="168" t="s">
        <v>126</v>
      </c>
    </row>
    <row r="1048" spans="1:65" s="13" customFormat="1">
      <c r="B1048" s="167"/>
      <c r="D1048" s="158" t="s">
        <v>208</v>
      </c>
      <c r="E1048" s="168" t="s">
        <v>1</v>
      </c>
      <c r="F1048" s="169" t="s">
        <v>1871</v>
      </c>
      <c r="H1048" s="170">
        <v>28.3</v>
      </c>
      <c r="I1048" s="171"/>
      <c r="L1048" s="167"/>
      <c r="M1048" s="172"/>
      <c r="N1048" s="173"/>
      <c r="O1048" s="173"/>
      <c r="P1048" s="173"/>
      <c r="Q1048" s="173"/>
      <c r="R1048" s="173"/>
      <c r="S1048" s="173"/>
      <c r="T1048" s="174"/>
      <c r="AT1048" s="168" t="s">
        <v>208</v>
      </c>
      <c r="AU1048" s="168" t="s">
        <v>87</v>
      </c>
      <c r="AV1048" s="13" t="s">
        <v>87</v>
      </c>
      <c r="AW1048" s="13" t="s">
        <v>32</v>
      </c>
      <c r="AX1048" s="13" t="s">
        <v>77</v>
      </c>
      <c r="AY1048" s="168" t="s">
        <v>126</v>
      </c>
    </row>
    <row r="1049" spans="1:65" s="13" customFormat="1">
      <c r="B1049" s="167"/>
      <c r="D1049" s="158" t="s">
        <v>208</v>
      </c>
      <c r="E1049" s="168" t="s">
        <v>1</v>
      </c>
      <c r="F1049" s="169" t="s">
        <v>1872</v>
      </c>
      <c r="H1049" s="170">
        <v>27</v>
      </c>
      <c r="I1049" s="171"/>
      <c r="L1049" s="167"/>
      <c r="M1049" s="172"/>
      <c r="N1049" s="173"/>
      <c r="O1049" s="173"/>
      <c r="P1049" s="173"/>
      <c r="Q1049" s="173"/>
      <c r="R1049" s="173"/>
      <c r="S1049" s="173"/>
      <c r="T1049" s="174"/>
      <c r="AT1049" s="168" t="s">
        <v>208</v>
      </c>
      <c r="AU1049" s="168" t="s">
        <v>87</v>
      </c>
      <c r="AV1049" s="13" t="s">
        <v>87</v>
      </c>
      <c r="AW1049" s="13" t="s">
        <v>32</v>
      </c>
      <c r="AX1049" s="13" t="s">
        <v>77</v>
      </c>
      <c r="AY1049" s="168" t="s">
        <v>126</v>
      </c>
    </row>
    <row r="1050" spans="1:65" s="13" customFormat="1">
      <c r="B1050" s="167"/>
      <c r="D1050" s="158" t="s">
        <v>208</v>
      </c>
      <c r="E1050" s="168" t="s">
        <v>1</v>
      </c>
      <c r="F1050" s="169" t="s">
        <v>1873</v>
      </c>
      <c r="H1050" s="170">
        <v>34.5</v>
      </c>
      <c r="I1050" s="171"/>
      <c r="L1050" s="167"/>
      <c r="M1050" s="172"/>
      <c r="N1050" s="173"/>
      <c r="O1050" s="173"/>
      <c r="P1050" s="173"/>
      <c r="Q1050" s="173"/>
      <c r="R1050" s="173"/>
      <c r="S1050" s="173"/>
      <c r="T1050" s="174"/>
      <c r="AT1050" s="168" t="s">
        <v>208</v>
      </c>
      <c r="AU1050" s="168" t="s">
        <v>87</v>
      </c>
      <c r="AV1050" s="13" t="s">
        <v>87</v>
      </c>
      <c r="AW1050" s="13" t="s">
        <v>32</v>
      </c>
      <c r="AX1050" s="13" t="s">
        <v>77</v>
      </c>
      <c r="AY1050" s="168" t="s">
        <v>126</v>
      </c>
    </row>
    <row r="1051" spans="1:65" s="13" customFormat="1">
      <c r="B1051" s="167"/>
      <c r="D1051" s="158" t="s">
        <v>208</v>
      </c>
      <c r="E1051" s="168" t="s">
        <v>1</v>
      </c>
      <c r="F1051" s="169" t="s">
        <v>1874</v>
      </c>
      <c r="H1051" s="170">
        <v>48.6</v>
      </c>
      <c r="I1051" s="171"/>
      <c r="L1051" s="167"/>
      <c r="M1051" s="172"/>
      <c r="N1051" s="173"/>
      <c r="O1051" s="173"/>
      <c r="P1051" s="173"/>
      <c r="Q1051" s="173"/>
      <c r="R1051" s="173"/>
      <c r="S1051" s="173"/>
      <c r="T1051" s="174"/>
      <c r="AT1051" s="168" t="s">
        <v>208</v>
      </c>
      <c r="AU1051" s="168" t="s">
        <v>87</v>
      </c>
      <c r="AV1051" s="13" t="s">
        <v>87</v>
      </c>
      <c r="AW1051" s="13" t="s">
        <v>32</v>
      </c>
      <c r="AX1051" s="13" t="s">
        <v>77</v>
      </c>
      <c r="AY1051" s="168" t="s">
        <v>126</v>
      </c>
    </row>
    <row r="1052" spans="1:65" s="15" customFormat="1">
      <c r="B1052" s="182"/>
      <c r="D1052" s="158" t="s">
        <v>208</v>
      </c>
      <c r="E1052" s="183" t="s">
        <v>1</v>
      </c>
      <c r="F1052" s="184" t="s">
        <v>221</v>
      </c>
      <c r="H1052" s="185">
        <v>390.00000000000006</v>
      </c>
      <c r="I1052" s="186"/>
      <c r="L1052" s="182"/>
      <c r="M1052" s="187"/>
      <c r="N1052" s="188"/>
      <c r="O1052" s="188"/>
      <c r="P1052" s="188"/>
      <c r="Q1052" s="188"/>
      <c r="R1052" s="188"/>
      <c r="S1052" s="188"/>
      <c r="T1052" s="189"/>
      <c r="AT1052" s="183" t="s">
        <v>208</v>
      </c>
      <c r="AU1052" s="183" t="s">
        <v>87</v>
      </c>
      <c r="AV1052" s="15" t="s">
        <v>146</v>
      </c>
      <c r="AW1052" s="15" t="s">
        <v>32</v>
      </c>
      <c r="AX1052" s="15" t="s">
        <v>85</v>
      </c>
      <c r="AY1052" s="183" t="s">
        <v>126</v>
      </c>
    </row>
    <row r="1053" spans="1:65" s="2" customFormat="1" ht="16.5" customHeight="1">
      <c r="A1053" s="33"/>
      <c r="B1053" s="144"/>
      <c r="C1053" s="145" t="s">
        <v>1875</v>
      </c>
      <c r="D1053" s="145" t="s">
        <v>129</v>
      </c>
      <c r="E1053" s="146" t="s">
        <v>1876</v>
      </c>
      <c r="F1053" s="147" t="s">
        <v>1877</v>
      </c>
      <c r="G1053" s="148" t="s">
        <v>234</v>
      </c>
      <c r="H1053" s="149">
        <v>43.26</v>
      </c>
      <c r="I1053" s="150"/>
      <c r="J1053" s="151">
        <f>ROUND(I1053*H1053,2)</f>
        <v>0</v>
      </c>
      <c r="K1053" s="147" t="s">
        <v>133</v>
      </c>
      <c r="L1053" s="34"/>
      <c r="M1053" s="152" t="s">
        <v>1</v>
      </c>
      <c r="N1053" s="153" t="s">
        <v>42</v>
      </c>
      <c r="O1053" s="59"/>
      <c r="P1053" s="154">
        <f>O1053*H1053</f>
        <v>0</v>
      </c>
      <c r="Q1053" s="154">
        <v>0</v>
      </c>
      <c r="R1053" s="154">
        <f>Q1053*H1053</f>
        <v>0</v>
      </c>
      <c r="S1053" s="154">
        <v>0</v>
      </c>
      <c r="T1053" s="155">
        <f>S1053*H1053</f>
        <v>0</v>
      </c>
      <c r="U1053" s="33"/>
      <c r="V1053" s="33"/>
      <c r="W1053" s="33"/>
      <c r="X1053" s="33"/>
      <c r="Y1053" s="33"/>
      <c r="Z1053" s="33"/>
      <c r="AA1053" s="33"/>
      <c r="AB1053" s="33"/>
      <c r="AC1053" s="33"/>
      <c r="AD1053" s="33"/>
      <c r="AE1053" s="33"/>
      <c r="AR1053" s="156" t="s">
        <v>284</v>
      </c>
      <c r="AT1053" s="156" t="s">
        <v>129</v>
      </c>
      <c r="AU1053" s="156" t="s">
        <v>87</v>
      </c>
      <c r="AY1053" s="18" t="s">
        <v>126</v>
      </c>
      <c r="BE1053" s="157">
        <f>IF(N1053="základní",J1053,0)</f>
        <v>0</v>
      </c>
      <c r="BF1053" s="157">
        <f>IF(N1053="snížená",J1053,0)</f>
        <v>0</v>
      </c>
      <c r="BG1053" s="157">
        <f>IF(N1053="zákl. přenesená",J1053,0)</f>
        <v>0</v>
      </c>
      <c r="BH1053" s="157">
        <f>IF(N1053="sníž. přenesená",J1053,0)</f>
        <v>0</v>
      </c>
      <c r="BI1053" s="157">
        <f>IF(N1053="nulová",J1053,0)</f>
        <v>0</v>
      </c>
      <c r="BJ1053" s="18" t="s">
        <v>85</v>
      </c>
      <c r="BK1053" s="157">
        <f>ROUND(I1053*H1053,2)</f>
        <v>0</v>
      </c>
      <c r="BL1053" s="18" t="s">
        <v>284</v>
      </c>
      <c r="BM1053" s="156" t="s">
        <v>1878</v>
      </c>
    </row>
    <row r="1054" spans="1:65" s="2" customFormat="1" ht="24.2" customHeight="1">
      <c r="A1054" s="33"/>
      <c r="B1054" s="144"/>
      <c r="C1054" s="145" t="s">
        <v>1879</v>
      </c>
      <c r="D1054" s="145" t="s">
        <v>129</v>
      </c>
      <c r="E1054" s="146" t="s">
        <v>1880</v>
      </c>
      <c r="F1054" s="147" t="s">
        <v>1881</v>
      </c>
      <c r="G1054" s="148" t="s">
        <v>234</v>
      </c>
      <c r="H1054" s="149">
        <v>43.26</v>
      </c>
      <c r="I1054" s="150"/>
      <c r="J1054" s="151">
        <f>ROUND(I1054*H1054,2)</f>
        <v>0</v>
      </c>
      <c r="K1054" s="147" t="s">
        <v>133</v>
      </c>
      <c r="L1054" s="34"/>
      <c r="M1054" s="152" t="s">
        <v>1</v>
      </c>
      <c r="N1054" s="153" t="s">
        <v>42</v>
      </c>
      <c r="O1054" s="59"/>
      <c r="P1054" s="154">
        <f>O1054*H1054</f>
        <v>0</v>
      </c>
      <c r="Q1054" s="154">
        <v>1E-4</v>
      </c>
      <c r="R1054" s="154">
        <f>Q1054*H1054</f>
        <v>4.326E-3</v>
      </c>
      <c r="S1054" s="154">
        <v>0</v>
      </c>
      <c r="T1054" s="155">
        <f>S1054*H1054</f>
        <v>0</v>
      </c>
      <c r="U1054" s="33"/>
      <c r="V1054" s="33"/>
      <c r="W1054" s="33"/>
      <c r="X1054" s="33"/>
      <c r="Y1054" s="33"/>
      <c r="Z1054" s="33"/>
      <c r="AA1054" s="33"/>
      <c r="AB1054" s="33"/>
      <c r="AC1054" s="33"/>
      <c r="AD1054" s="33"/>
      <c r="AE1054" s="33"/>
      <c r="AR1054" s="156" t="s">
        <v>284</v>
      </c>
      <c r="AT1054" s="156" t="s">
        <v>129</v>
      </c>
      <c r="AU1054" s="156" t="s">
        <v>87</v>
      </c>
      <c r="AY1054" s="18" t="s">
        <v>126</v>
      </c>
      <c r="BE1054" s="157">
        <f>IF(N1054="základní",J1054,0)</f>
        <v>0</v>
      </c>
      <c r="BF1054" s="157">
        <f>IF(N1054="snížená",J1054,0)</f>
        <v>0</v>
      </c>
      <c r="BG1054" s="157">
        <f>IF(N1054="zákl. přenesená",J1054,0)</f>
        <v>0</v>
      </c>
      <c r="BH1054" s="157">
        <f>IF(N1054="sníž. přenesená",J1054,0)</f>
        <v>0</v>
      </c>
      <c r="BI1054" s="157">
        <f>IF(N1054="nulová",J1054,0)</f>
        <v>0</v>
      </c>
      <c r="BJ1054" s="18" t="s">
        <v>85</v>
      </c>
      <c r="BK1054" s="157">
        <f>ROUND(I1054*H1054,2)</f>
        <v>0</v>
      </c>
      <c r="BL1054" s="18" t="s">
        <v>284</v>
      </c>
      <c r="BM1054" s="156" t="s">
        <v>1882</v>
      </c>
    </row>
    <row r="1055" spans="1:65" s="2" customFormat="1" ht="19.5">
      <c r="A1055" s="33"/>
      <c r="B1055" s="34"/>
      <c r="C1055" s="33"/>
      <c r="D1055" s="158" t="s">
        <v>136</v>
      </c>
      <c r="E1055" s="33"/>
      <c r="F1055" s="159" t="s">
        <v>1883</v>
      </c>
      <c r="G1055" s="33"/>
      <c r="H1055" s="33"/>
      <c r="I1055" s="160"/>
      <c r="J1055" s="33"/>
      <c r="K1055" s="33"/>
      <c r="L1055" s="34"/>
      <c r="M1055" s="161"/>
      <c r="N1055" s="162"/>
      <c r="O1055" s="59"/>
      <c r="P1055" s="59"/>
      <c r="Q1055" s="59"/>
      <c r="R1055" s="59"/>
      <c r="S1055" s="59"/>
      <c r="T1055" s="60"/>
      <c r="U1055" s="33"/>
      <c r="V1055" s="33"/>
      <c r="W1055" s="33"/>
      <c r="X1055" s="33"/>
      <c r="Y1055" s="33"/>
      <c r="Z1055" s="33"/>
      <c r="AA1055" s="33"/>
      <c r="AB1055" s="33"/>
      <c r="AC1055" s="33"/>
      <c r="AD1055" s="33"/>
      <c r="AE1055" s="33"/>
      <c r="AT1055" s="18" t="s">
        <v>136</v>
      </c>
      <c r="AU1055" s="18" t="s">
        <v>87</v>
      </c>
    </row>
    <row r="1056" spans="1:65" s="13" customFormat="1">
      <c r="B1056" s="167"/>
      <c r="D1056" s="158" t="s">
        <v>208</v>
      </c>
      <c r="E1056" s="168" t="s">
        <v>1</v>
      </c>
      <c r="F1056" s="169" t="s">
        <v>1884</v>
      </c>
      <c r="H1056" s="170">
        <v>18.48</v>
      </c>
      <c r="I1056" s="171"/>
      <c r="L1056" s="167"/>
      <c r="M1056" s="172"/>
      <c r="N1056" s="173"/>
      <c r="O1056" s="173"/>
      <c r="P1056" s="173"/>
      <c r="Q1056" s="173"/>
      <c r="R1056" s="173"/>
      <c r="S1056" s="173"/>
      <c r="T1056" s="174"/>
      <c r="AT1056" s="168" t="s">
        <v>208</v>
      </c>
      <c r="AU1056" s="168" t="s">
        <v>87</v>
      </c>
      <c r="AV1056" s="13" t="s">
        <v>87</v>
      </c>
      <c r="AW1056" s="13" t="s">
        <v>32</v>
      </c>
      <c r="AX1056" s="13" t="s">
        <v>77</v>
      </c>
      <c r="AY1056" s="168" t="s">
        <v>126</v>
      </c>
    </row>
    <row r="1057" spans="1:65" s="13" customFormat="1">
      <c r="B1057" s="167"/>
      <c r="D1057" s="158" t="s">
        <v>208</v>
      </c>
      <c r="E1057" s="168" t="s">
        <v>1</v>
      </c>
      <c r="F1057" s="169" t="s">
        <v>1885</v>
      </c>
      <c r="H1057" s="170">
        <v>12.18</v>
      </c>
      <c r="I1057" s="171"/>
      <c r="L1057" s="167"/>
      <c r="M1057" s="172"/>
      <c r="N1057" s="173"/>
      <c r="O1057" s="173"/>
      <c r="P1057" s="173"/>
      <c r="Q1057" s="173"/>
      <c r="R1057" s="173"/>
      <c r="S1057" s="173"/>
      <c r="T1057" s="174"/>
      <c r="AT1057" s="168" t="s">
        <v>208</v>
      </c>
      <c r="AU1057" s="168" t="s">
        <v>87</v>
      </c>
      <c r="AV1057" s="13" t="s">
        <v>87</v>
      </c>
      <c r="AW1057" s="13" t="s">
        <v>32</v>
      </c>
      <c r="AX1057" s="13" t="s">
        <v>77</v>
      </c>
      <c r="AY1057" s="168" t="s">
        <v>126</v>
      </c>
    </row>
    <row r="1058" spans="1:65" s="13" customFormat="1">
      <c r="B1058" s="167"/>
      <c r="D1058" s="158" t="s">
        <v>208</v>
      </c>
      <c r="E1058" s="168" t="s">
        <v>1</v>
      </c>
      <c r="F1058" s="169" t="s">
        <v>1886</v>
      </c>
      <c r="H1058" s="170">
        <v>12.6</v>
      </c>
      <c r="I1058" s="171"/>
      <c r="L1058" s="167"/>
      <c r="M1058" s="172"/>
      <c r="N1058" s="173"/>
      <c r="O1058" s="173"/>
      <c r="P1058" s="173"/>
      <c r="Q1058" s="173"/>
      <c r="R1058" s="173"/>
      <c r="S1058" s="173"/>
      <c r="T1058" s="174"/>
      <c r="AT1058" s="168" t="s">
        <v>208</v>
      </c>
      <c r="AU1058" s="168" t="s">
        <v>87</v>
      </c>
      <c r="AV1058" s="13" t="s">
        <v>87</v>
      </c>
      <c r="AW1058" s="13" t="s">
        <v>32</v>
      </c>
      <c r="AX1058" s="13" t="s">
        <v>77</v>
      </c>
      <c r="AY1058" s="168" t="s">
        <v>126</v>
      </c>
    </row>
    <row r="1059" spans="1:65" s="15" customFormat="1">
      <c r="B1059" s="182"/>
      <c r="D1059" s="158" t="s">
        <v>208</v>
      </c>
      <c r="E1059" s="183" t="s">
        <v>1</v>
      </c>
      <c r="F1059" s="184" t="s">
        <v>221</v>
      </c>
      <c r="H1059" s="185">
        <v>43.26</v>
      </c>
      <c r="I1059" s="186"/>
      <c r="L1059" s="182"/>
      <c r="M1059" s="187"/>
      <c r="N1059" s="188"/>
      <c r="O1059" s="188"/>
      <c r="P1059" s="188"/>
      <c r="Q1059" s="188"/>
      <c r="R1059" s="188"/>
      <c r="S1059" s="188"/>
      <c r="T1059" s="189"/>
      <c r="AT1059" s="183" t="s">
        <v>208</v>
      </c>
      <c r="AU1059" s="183" t="s">
        <v>87</v>
      </c>
      <c r="AV1059" s="15" t="s">
        <v>146</v>
      </c>
      <c r="AW1059" s="15" t="s">
        <v>32</v>
      </c>
      <c r="AX1059" s="15" t="s">
        <v>85</v>
      </c>
      <c r="AY1059" s="183" t="s">
        <v>126</v>
      </c>
    </row>
    <row r="1060" spans="1:65" s="2" customFormat="1" ht="21.75" customHeight="1">
      <c r="A1060" s="33"/>
      <c r="B1060" s="144"/>
      <c r="C1060" s="145" t="s">
        <v>1887</v>
      </c>
      <c r="D1060" s="145" t="s">
        <v>129</v>
      </c>
      <c r="E1060" s="146" t="s">
        <v>1888</v>
      </c>
      <c r="F1060" s="147" t="s">
        <v>1889</v>
      </c>
      <c r="G1060" s="148" t="s">
        <v>234</v>
      </c>
      <c r="H1060" s="149">
        <v>43.26</v>
      </c>
      <c r="I1060" s="150"/>
      <c r="J1060" s="151">
        <f>ROUND(I1060*H1060,2)</f>
        <v>0</v>
      </c>
      <c r="K1060" s="147" t="s">
        <v>133</v>
      </c>
      <c r="L1060" s="34"/>
      <c r="M1060" s="152" t="s">
        <v>1</v>
      </c>
      <c r="N1060" s="153" t="s">
        <v>42</v>
      </c>
      <c r="O1060" s="59"/>
      <c r="P1060" s="154">
        <f>O1060*H1060</f>
        <v>0</v>
      </c>
      <c r="Q1060" s="154">
        <v>7.2000000000000005E-4</v>
      </c>
      <c r="R1060" s="154">
        <f>Q1060*H1060</f>
        <v>3.11472E-2</v>
      </c>
      <c r="S1060" s="154">
        <v>0</v>
      </c>
      <c r="T1060" s="155">
        <f>S1060*H1060</f>
        <v>0</v>
      </c>
      <c r="U1060" s="33"/>
      <c r="V1060" s="33"/>
      <c r="W1060" s="33"/>
      <c r="X1060" s="33"/>
      <c r="Y1060" s="33"/>
      <c r="Z1060" s="33"/>
      <c r="AA1060" s="33"/>
      <c r="AB1060" s="33"/>
      <c r="AC1060" s="33"/>
      <c r="AD1060" s="33"/>
      <c r="AE1060" s="33"/>
      <c r="AR1060" s="156" t="s">
        <v>284</v>
      </c>
      <c r="AT1060" s="156" t="s">
        <v>129</v>
      </c>
      <c r="AU1060" s="156" t="s">
        <v>87</v>
      </c>
      <c r="AY1060" s="18" t="s">
        <v>126</v>
      </c>
      <c r="BE1060" s="157">
        <f>IF(N1060="základní",J1060,0)</f>
        <v>0</v>
      </c>
      <c r="BF1060" s="157">
        <f>IF(N1060="snížená",J1060,0)</f>
        <v>0</v>
      </c>
      <c r="BG1060" s="157">
        <f>IF(N1060="zákl. přenesená",J1060,0)</f>
        <v>0</v>
      </c>
      <c r="BH1060" s="157">
        <f>IF(N1060="sníž. přenesená",J1060,0)</f>
        <v>0</v>
      </c>
      <c r="BI1060" s="157">
        <f>IF(N1060="nulová",J1060,0)</f>
        <v>0</v>
      </c>
      <c r="BJ1060" s="18" t="s">
        <v>85</v>
      </c>
      <c r="BK1060" s="157">
        <f>ROUND(I1060*H1060,2)</f>
        <v>0</v>
      </c>
      <c r="BL1060" s="18" t="s">
        <v>284</v>
      </c>
      <c r="BM1060" s="156" t="s">
        <v>1890</v>
      </c>
    </row>
    <row r="1061" spans="1:65" s="12" customFormat="1" ht="22.9" customHeight="1">
      <c r="B1061" s="131"/>
      <c r="D1061" s="132" t="s">
        <v>76</v>
      </c>
      <c r="E1061" s="142" t="s">
        <v>1891</v>
      </c>
      <c r="F1061" s="142" t="s">
        <v>1892</v>
      </c>
      <c r="I1061" s="134"/>
      <c r="J1061" s="143">
        <f>BK1061</f>
        <v>0</v>
      </c>
      <c r="L1061" s="131"/>
      <c r="M1061" s="136"/>
      <c r="N1061" s="137"/>
      <c r="O1061" s="137"/>
      <c r="P1061" s="138">
        <f>SUM(P1062:P1099)</f>
        <v>0</v>
      </c>
      <c r="Q1061" s="137"/>
      <c r="R1061" s="138">
        <f>SUM(R1062:R1099)</f>
        <v>1.2158080000000002</v>
      </c>
      <c r="S1061" s="137"/>
      <c r="T1061" s="139">
        <f>SUM(T1062:T1099)</f>
        <v>0</v>
      </c>
      <c r="AR1061" s="132" t="s">
        <v>87</v>
      </c>
      <c r="AT1061" s="140" t="s">
        <v>76</v>
      </c>
      <c r="AU1061" s="140" t="s">
        <v>85</v>
      </c>
      <c r="AY1061" s="132" t="s">
        <v>126</v>
      </c>
      <c r="BK1061" s="141">
        <f>SUM(BK1062:BK1099)</f>
        <v>0</v>
      </c>
    </row>
    <row r="1062" spans="1:65" s="2" customFormat="1" ht="24.2" customHeight="1">
      <c r="A1062" s="33"/>
      <c r="B1062" s="144"/>
      <c r="C1062" s="145" t="s">
        <v>1893</v>
      </c>
      <c r="D1062" s="145" t="s">
        <v>129</v>
      </c>
      <c r="E1062" s="146" t="s">
        <v>1894</v>
      </c>
      <c r="F1062" s="147" t="s">
        <v>1895</v>
      </c>
      <c r="G1062" s="148" t="s">
        <v>234</v>
      </c>
      <c r="H1062" s="149">
        <v>586</v>
      </c>
      <c r="I1062" s="150"/>
      <c r="J1062" s="151">
        <f>ROUND(I1062*H1062,2)</f>
        <v>0</v>
      </c>
      <c r="K1062" s="147" t="s">
        <v>133</v>
      </c>
      <c r="L1062" s="34"/>
      <c r="M1062" s="152" t="s">
        <v>1</v>
      </c>
      <c r="N1062" s="153" t="s">
        <v>42</v>
      </c>
      <c r="O1062" s="59"/>
      <c r="P1062" s="154">
        <f>O1062*H1062</f>
        <v>0</v>
      </c>
      <c r="Q1062" s="154">
        <v>0</v>
      </c>
      <c r="R1062" s="154">
        <f>Q1062*H1062</f>
        <v>0</v>
      </c>
      <c r="S1062" s="154">
        <v>0</v>
      </c>
      <c r="T1062" s="155">
        <f>S1062*H1062</f>
        <v>0</v>
      </c>
      <c r="U1062" s="33"/>
      <c r="V1062" s="33"/>
      <c r="W1062" s="33"/>
      <c r="X1062" s="33"/>
      <c r="Y1062" s="33"/>
      <c r="Z1062" s="33"/>
      <c r="AA1062" s="33"/>
      <c r="AB1062" s="33"/>
      <c r="AC1062" s="33"/>
      <c r="AD1062" s="33"/>
      <c r="AE1062" s="33"/>
      <c r="AR1062" s="156" t="s">
        <v>284</v>
      </c>
      <c r="AT1062" s="156" t="s">
        <v>129</v>
      </c>
      <c r="AU1062" s="156" t="s">
        <v>87</v>
      </c>
      <c r="AY1062" s="18" t="s">
        <v>126</v>
      </c>
      <c r="BE1062" s="157">
        <f>IF(N1062="základní",J1062,0)</f>
        <v>0</v>
      </c>
      <c r="BF1062" s="157">
        <f>IF(N1062="snížená",J1062,0)</f>
        <v>0</v>
      </c>
      <c r="BG1062" s="157">
        <f>IF(N1062="zákl. přenesená",J1062,0)</f>
        <v>0</v>
      </c>
      <c r="BH1062" s="157">
        <f>IF(N1062="sníž. přenesená",J1062,0)</f>
        <v>0</v>
      </c>
      <c r="BI1062" s="157">
        <f>IF(N1062="nulová",J1062,0)</f>
        <v>0</v>
      </c>
      <c r="BJ1062" s="18" t="s">
        <v>85</v>
      </c>
      <c r="BK1062" s="157">
        <f>ROUND(I1062*H1062,2)</f>
        <v>0</v>
      </c>
      <c r="BL1062" s="18" t="s">
        <v>284</v>
      </c>
      <c r="BM1062" s="156" t="s">
        <v>1896</v>
      </c>
    </row>
    <row r="1063" spans="1:65" s="2" customFormat="1" ht="24.2" customHeight="1">
      <c r="A1063" s="33"/>
      <c r="B1063" s="144"/>
      <c r="C1063" s="145" t="s">
        <v>1897</v>
      </c>
      <c r="D1063" s="145" t="s">
        <v>129</v>
      </c>
      <c r="E1063" s="146" t="s">
        <v>1898</v>
      </c>
      <c r="F1063" s="147" t="s">
        <v>1899</v>
      </c>
      <c r="G1063" s="148" t="s">
        <v>234</v>
      </c>
      <c r="H1063" s="149">
        <v>1926</v>
      </c>
      <c r="I1063" s="150"/>
      <c r="J1063" s="151">
        <f>ROUND(I1063*H1063,2)</f>
        <v>0</v>
      </c>
      <c r="K1063" s="147" t="s">
        <v>133</v>
      </c>
      <c r="L1063" s="34"/>
      <c r="M1063" s="152" t="s">
        <v>1</v>
      </c>
      <c r="N1063" s="153" t="s">
        <v>42</v>
      </c>
      <c r="O1063" s="59"/>
      <c r="P1063" s="154">
        <f>O1063*H1063</f>
        <v>0</v>
      </c>
      <c r="Q1063" s="154">
        <v>0</v>
      </c>
      <c r="R1063" s="154">
        <f>Q1063*H1063</f>
        <v>0</v>
      </c>
      <c r="S1063" s="154">
        <v>0</v>
      </c>
      <c r="T1063" s="155">
        <f>S1063*H1063</f>
        <v>0</v>
      </c>
      <c r="U1063" s="33"/>
      <c r="V1063" s="33"/>
      <c r="W1063" s="33"/>
      <c r="X1063" s="33"/>
      <c r="Y1063" s="33"/>
      <c r="Z1063" s="33"/>
      <c r="AA1063" s="33"/>
      <c r="AB1063" s="33"/>
      <c r="AC1063" s="33"/>
      <c r="AD1063" s="33"/>
      <c r="AE1063" s="33"/>
      <c r="AR1063" s="156" t="s">
        <v>284</v>
      </c>
      <c r="AT1063" s="156" t="s">
        <v>129</v>
      </c>
      <c r="AU1063" s="156" t="s">
        <v>87</v>
      </c>
      <c r="AY1063" s="18" t="s">
        <v>126</v>
      </c>
      <c r="BE1063" s="157">
        <f>IF(N1063="základní",J1063,0)</f>
        <v>0</v>
      </c>
      <c r="BF1063" s="157">
        <f>IF(N1063="snížená",J1063,0)</f>
        <v>0</v>
      </c>
      <c r="BG1063" s="157">
        <f>IF(N1063="zákl. přenesená",J1063,0)</f>
        <v>0</v>
      </c>
      <c r="BH1063" s="157">
        <f>IF(N1063="sníž. přenesená",J1063,0)</f>
        <v>0</v>
      </c>
      <c r="BI1063" s="157">
        <f>IF(N1063="nulová",J1063,0)</f>
        <v>0</v>
      </c>
      <c r="BJ1063" s="18" t="s">
        <v>85</v>
      </c>
      <c r="BK1063" s="157">
        <f>ROUND(I1063*H1063,2)</f>
        <v>0</v>
      </c>
      <c r="BL1063" s="18" t="s">
        <v>284</v>
      </c>
      <c r="BM1063" s="156" t="s">
        <v>1900</v>
      </c>
    </row>
    <row r="1064" spans="1:65" s="2" customFormat="1" ht="24.2" customHeight="1">
      <c r="A1064" s="33"/>
      <c r="B1064" s="144"/>
      <c r="C1064" s="145" t="s">
        <v>1901</v>
      </c>
      <c r="D1064" s="145" t="s">
        <v>129</v>
      </c>
      <c r="E1064" s="146" t="s">
        <v>1902</v>
      </c>
      <c r="F1064" s="147" t="s">
        <v>1903</v>
      </c>
      <c r="G1064" s="148" t="s">
        <v>234</v>
      </c>
      <c r="H1064" s="149">
        <v>586</v>
      </c>
      <c r="I1064" s="150"/>
      <c r="J1064" s="151">
        <f>ROUND(I1064*H1064,2)</f>
        <v>0</v>
      </c>
      <c r="K1064" s="147" t="s">
        <v>133</v>
      </c>
      <c r="L1064" s="34"/>
      <c r="M1064" s="152" t="s">
        <v>1</v>
      </c>
      <c r="N1064" s="153" t="s">
        <v>42</v>
      </c>
      <c r="O1064" s="59"/>
      <c r="P1064" s="154">
        <f>O1064*H1064</f>
        <v>0</v>
      </c>
      <c r="Q1064" s="154">
        <v>1.9000000000000001E-4</v>
      </c>
      <c r="R1064" s="154">
        <f>Q1064*H1064</f>
        <v>0.11134000000000001</v>
      </c>
      <c r="S1064" s="154">
        <v>0</v>
      </c>
      <c r="T1064" s="155">
        <f>S1064*H1064</f>
        <v>0</v>
      </c>
      <c r="U1064" s="33"/>
      <c r="V1064" s="33"/>
      <c r="W1064" s="33"/>
      <c r="X1064" s="33"/>
      <c r="Y1064" s="33"/>
      <c r="Z1064" s="33"/>
      <c r="AA1064" s="33"/>
      <c r="AB1064" s="33"/>
      <c r="AC1064" s="33"/>
      <c r="AD1064" s="33"/>
      <c r="AE1064" s="33"/>
      <c r="AR1064" s="156" t="s">
        <v>284</v>
      </c>
      <c r="AT1064" s="156" t="s">
        <v>129</v>
      </c>
      <c r="AU1064" s="156" t="s">
        <v>87</v>
      </c>
      <c r="AY1064" s="18" t="s">
        <v>126</v>
      </c>
      <c r="BE1064" s="157">
        <f>IF(N1064="základní",J1064,0)</f>
        <v>0</v>
      </c>
      <c r="BF1064" s="157">
        <f>IF(N1064="snížená",J1064,0)</f>
        <v>0</v>
      </c>
      <c r="BG1064" s="157">
        <f>IF(N1064="zákl. přenesená",J1064,0)</f>
        <v>0</v>
      </c>
      <c r="BH1064" s="157">
        <f>IF(N1064="sníž. přenesená",J1064,0)</f>
        <v>0</v>
      </c>
      <c r="BI1064" s="157">
        <f>IF(N1064="nulová",J1064,0)</f>
        <v>0</v>
      </c>
      <c r="BJ1064" s="18" t="s">
        <v>85</v>
      </c>
      <c r="BK1064" s="157">
        <f>ROUND(I1064*H1064,2)</f>
        <v>0</v>
      </c>
      <c r="BL1064" s="18" t="s">
        <v>284</v>
      </c>
      <c r="BM1064" s="156" t="s">
        <v>1904</v>
      </c>
    </row>
    <row r="1065" spans="1:65" s="2" customFormat="1" ht="24.2" customHeight="1">
      <c r="A1065" s="33"/>
      <c r="B1065" s="144"/>
      <c r="C1065" s="145" t="s">
        <v>1905</v>
      </c>
      <c r="D1065" s="145" t="s">
        <v>129</v>
      </c>
      <c r="E1065" s="146" t="s">
        <v>1906</v>
      </c>
      <c r="F1065" s="147" t="s">
        <v>1907</v>
      </c>
      <c r="G1065" s="148" t="s">
        <v>234</v>
      </c>
      <c r="H1065" s="149">
        <v>586</v>
      </c>
      <c r="I1065" s="150"/>
      <c r="J1065" s="151">
        <f>ROUND(I1065*H1065,2)</f>
        <v>0</v>
      </c>
      <c r="K1065" s="147" t="s">
        <v>133</v>
      </c>
      <c r="L1065" s="34"/>
      <c r="M1065" s="152" t="s">
        <v>1</v>
      </c>
      <c r="N1065" s="153" t="s">
        <v>42</v>
      </c>
      <c r="O1065" s="59"/>
      <c r="P1065" s="154">
        <f>O1065*H1065</f>
        <v>0</v>
      </c>
      <c r="Q1065" s="154">
        <v>2.9E-4</v>
      </c>
      <c r="R1065" s="154">
        <f>Q1065*H1065</f>
        <v>0.16994000000000001</v>
      </c>
      <c r="S1065" s="154">
        <v>0</v>
      </c>
      <c r="T1065" s="155">
        <f>S1065*H1065</f>
        <v>0</v>
      </c>
      <c r="U1065" s="33"/>
      <c r="V1065" s="33"/>
      <c r="W1065" s="33"/>
      <c r="X1065" s="33"/>
      <c r="Y1065" s="33"/>
      <c r="Z1065" s="33"/>
      <c r="AA1065" s="33"/>
      <c r="AB1065" s="33"/>
      <c r="AC1065" s="33"/>
      <c r="AD1065" s="33"/>
      <c r="AE1065" s="33"/>
      <c r="AR1065" s="156" t="s">
        <v>284</v>
      </c>
      <c r="AT1065" s="156" t="s">
        <v>129</v>
      </c>
      <c r="AU1065" s="156" t="s">
        <v>87</v>
      </c>
      <c r="AY1065" s="18" t="s">
        <v>126</v>
      </c>
      <c r="BE1065" s="157">
        <f>IF(N1065="základní",J1065,0)</f>
        <v>0</v>
      </c>
      <c r="BF1065" s="157">
        <f>IF(N1065="snížená",J1065,0)</f>
        <v>0</v>
      </c>
      <c r="BG1065" s="157">
        <f>IF(N1065="zákl. přenesená",J1065,0)</f>
        <v>0</v>
      </c>
      <c r="BH1065" s="157">
        <f>IF(N1065="sníž. přenesená",J1065,0)</f>
        <v>0</v>
      </c>
      <c r="BI1065" s="157">
        <f>IF(N1065="nulová",J1065,0)</f>
        <v>0</v>
      </c>
      <c r="BJ1065" s="18" t="s">
        <v>85</v>
      </c>
      <c r="BK1065" s="157">
        <f>ROUND(I1065*H1065,2)</f>
        <v>0</v>
      </c>
      <c r="BL1065" s="18" t="s">
        <v>284</v>
      </c>
      <c r="BM1065" s="156" t="s">
        <v>1908</v>
      </c>
    </row>
    <row r="1066" spans="1:65" s="13" customFormat="1">
      <c r="B1066" s="167"/>
      <c r="D1066" s="158" t="s">
        <v>208</v>
      </c>
      <c r="E1066" s="168" t="s">
        <v>1</v>
      </c>
      <c r="F1066" s="169" t="s">
        <v>1909</v>
      </c>
      <c r="H1066" s="170">
        <v>25.8</v>
      </c>
      <c r="I1066" s="171"/>
      <c r="L1066" s="167"/>
      <c r="M1066" s="172"/>
      <c r="N1066" s="173"/>
      <c r="O1066" s="173"/>
      <c r="P1066" s="173"/>
      <c r="Q1066" s="173"/>
      <c r="R1066" s="173"/>
      <c r="S1066" s="173"/>
      <c r="T1066" s="174"/>
      <c r="AT1066" s="168" t="s">
        <v>208</v>
      </c>
      <c r="AU1066" s="168" t="s">
        <v>87</v>
      </c>
      <c r="AV1066" s="13" t="s">
        <v>87</v>
      </c>
      <c r="AW1066" s="13" t="s">
        <v>32</v>
      </c>
      <c r="AX1066" s="13" t="s">
        <v>77</v>
      </c>
      <c r="AY1066" s="168" t="s">
        <v>126</v>
      </c>
    </row>
    <row r="1067" spans="1:65" s="13" customFormat="1" ht="22.5">
      <c r="B1067" s="167"/>
      <c r="D1067" s="158" t="s">
        <v>208</v>
      </c>
      <c r="E1067" s="168" t="s">
        <v>1</v>
      </c>
      <c r="F1067" s="169" t="s">
        <v>1910</v>
      </c>
      <c r="H1067" s="170">
        <v>142.53</v>
      </c>
      <c r="I1067" s="171"/>
      <c r="L1067" s="167"/>
      <c r="M1067" s="172"/>
      <c r="N1067" s="173"/>
      <c r="O1067" s="173"/>
      <c r="P1067" s="173"/>
      <c r="Q1067" s="173"/>
      <c r="R1067" s="173"/>
      <c r="S1067" s="173"/>
      <c r="T1067" s="174"/>
      <c r="AT1067" s="168" t="s">
        <v>208</v>
      </c>
      <c r="AU1067" s="168" t="s">
        <v>87</v>
      </c>
      <c r="AV1067" s="13" t="s">
        <v>87</v>
      </c>
      <c r="AW1067" s="13" t="s">
        <v>32</v>
      </c>
      <c r="AX1067" s="13" t="s">
        <v>77</v>
      </c>
      <c r="AY1067" s="168" t="s">
        <v>126</v>
      </c>
    </row>
    <row r="1068" spans="1:65" s="13" customFormat="1">
      <c r="B1068" s="167"/>
      <c r="D1068" s="158" t="s">
        <v>208</v>
      </c>
      <c r="E1068" s="168" t="s">
        <v>1</v>
      </c>
      <c r="F1068" s="169" t="s">
        <v>1911</v>
      </c>
      <c r="H1068" s="170">
        <v>28.5</v>
      </c>
      <c r="I1068" s="171"/>
      <c r="L1068" s="167"/>
      <c r="M1068" s="172"/>
      <c r="N1068" s="173"/>
      <c r="O1068" s="173"/>
      <c r="P1068" s="173"/>
      <c r="Q1068" s="173"/>
      <c r="R1068" s="173"/>
      <c r="S1068" s="173"/>
      <c r="T1068" s="174"/>
      <c r="AT1068" s="168" t="s">
        <v>208</v>
      </c>
      <c r="AU1068" s="168" t="s">
        <v>87</v>
      </c>
      <c r="AV1068" s="13" t="s">
        <v>87</v>
      </c>
      <c r="AW1068" s="13" t="s">
        <v>32</v>
      </c>
      <c r="AX1068" s="13" t="s">
        <v>77</v>
      </c>
      <c r="AY1068" s="168" t="s">
        <v>126</v>
      </c>
    </row>
    <row r="1069" spans="1:65" s="13" customFormat="1">
      <c r="B1069" s="167"/>
      <c r="D1069" s="158" t="s">
        <v>208</v>
      </c>
      <c r="E1069" s="168" t="s">
        <v>1</v>
      </c>
      <c r="F1069" s="169" t="s">
        <v>1912</v>
      </c>
      <c r="H1069" s="170">
        <v>33.32</v>
      </c>
      <c r="I1069" s="171"/>
      <c r="L1069" s="167"/>
      <c r="M1069" s="172"/>
      <c r="N1069" s="173"/>
      <c r="O1069" s="173"/>
      <c r="P1069" s="173"/>
      <c r="Q1069" s="173"/>
      <c r="R1069" s="173"/>
      <c r="S1069" s="173"/>
      <c r="T1069" s="174"/>
      <c r="AT1069" s="168" t="s">
        <v>208</v>
      </c>
      <c r="AU1069" s="168" t="s">
        <v>87</v>
      </c>
      <c r="AV1069" s="13" t="s">
        <v>87</v>
      </c>
      <c r="AW1069" s="13" t="s">
        <v>32</v>
      </c>
      <c r="AX1069" s="13" t="s">
        <v>77</v>
      </c>
      <c r="AY1069" s="168" t="s">
        <v>126</v>
      </c>
    </row>
    <row r="1070" spans="1:65" s="13" customFormat="1">
      <c r="B1070" s="167"/>
      <c r="D1070" s="158" t="s">
        <v>208</v>
      </c>
      <c r="E1070" s="168" t="s">
        <v>1</v>
      </c>
      <c r="F1070" s="169" t="s">
        <v>1913</v>
      </c>
      <c r="H1070" s="170">
        <v>19.88</v>
      </c>
      <c r="I1070" s="171"/>
      <c r="L1070" s="167"/>
      <c r="M1070" s="172"/>
      <c r="N1070" s="173"/>
      <c r="O1070" s="173"/>
      <c r="P1070" s="173"/>
      <c r="Q1070" s="173"/>
      <c r="R1070" s="173"/>
      <c r="S1070" s="173"/>
      <c r="T1070" s="174"/>
      <c r="AT1070" s="168" t="s">
        <v>208</v>
      </c>
      <c r="AU1070" s="168" t="s">
        <v>87</v>
      </c>
      <c r="AV1070" s="13" t="s">
        <v>87</v>
      </c>
      <c r="AW1070" s="13" t="s">
        <v>32</v>
      </c>
      <c r="AX1070" s="13" t="s">
        <v>77</v>
      </c>
      <c r="AY1070" s="168" t="s">
        <v>126</v>
      </c>
    </row>
    <row r="1071" spans="1:65" s="13" customFormat="1">
      <c r="B1071" s="167"/>
      <c r="D1071" s="158" t="s">
        <v>208</v>
      </c>
      <c r="E1071" s="168" t="s">
        <v>1</v>
      </c>
      <c r="F1071" s="169" t="s">
        <v>1914</v>
      </c>
      <c r="H1071" s="170">
        <v>18.2</v>
      </c>
      <c r="I1071" s="171"/>
      <c r="L1071" s="167"/>
      <c r="M1071" s="172"/>
      <c r="N1071" s="173"/>
      <c r="O1071" s="173"/>
      <c r="P1071" s="173"/>
      <c r="Q1071" s="173"/>
      <c r="R1071" s="173"/>
      <c r="S1071" s="173"/>
      <c r="T1071" s="174"/>
      <c r="AT1071" s="168" t="s">
        <v>208</v>
      </c>
      <c r="AU1071" s="168" t="s">
        <v>87</v>
      </c>
      <c r="AV1071" s="13" t="s">
        <v>87</v>
      </c>
      <c r="AW1071" s="13" t="s">
        <v>32</v>
      </c>
      <c r="AX1071" s="13" t="s">
        <v>77</v>
      </c>
      <c r="AY1071" s="168" t="s">
        <v>126</v>
      </c>
    </row>
    <row r="1072" spans="1:65" s="13" customFormat="1">
      <c r="B1072" s="167"/>
      <c r="D1072" s="158" t="s">
        <v>208</v>
      </c>
      <c r="E1072" s="168" t="s">
        <v>1</v>
      </c>
      <c r="F1072" s="169" t="s">
        <v>1915</v>
      </c>
      <c r="H1072" s="170">
        <v>23.24</v>
      </c>
      <c r="I1072" s="171"/>
      <c r="L1072" s="167"/>
      <c r="M1072" s="172"/>
      <c r="N1072" s="173"/>
      <c r="O1072" s="173"/>
      <c r="P1072" s="173"/>
      <c r="Q1072" s="173"/>
      <c r="R1072" s="173"/>
      <c r="S1072" s="173"/>
      <c r="T1072" s="174"/>
      <c r="AT1072" s="168" t="s">
        <v>208</v>
      </c>
      <c r="AU1072" s="168" t="s">
        <v>87</v>
      </c>
      <c r="AV1072" s="13" t="s">
        <v>87</v>
      </c>
      <c r="AW1072" s="13" t="s">
        <v>32</v>
      </c>
      <c r="AX1072" s="13" t="s">
        <v>77</v>
      </c>
      <c r="AY1072" s="168" t="s">
        <v>126</v>
      </c>
    </row>
    <row r="1073" spans="1:65" s="13" customFormat="1">
      <c r="B1073" s="167"/>
      <c r="D1073" s="158" t="s">
        <v>208</v>
      </c>
      <c r="E1073" s="168" t="s">
        <v>1</v>
      </c>
      <c r="F1073" s="169" t="s">
        <v>1916</v>
      </c>
      <c r="H1073" s="170">
        <v>132.02000000000001</v>
      </c>
      <c r="I1073" s="171"/>
      <c r="L1073" s="167"/>
      <c r="M1073" s="172"/>
      <c r="N1073" s="173"/>
      <c r="O1073" s="173"/>
      <c r="P1073" s="173"/>
      <c r="Q1073" s="173"/>
      <c r="R1073" s="173"/>
      <c r="S1073" s="173"/>
      <c r="T1073" s="174"/>
      <c r="AT1073" s="168" t="s">
        <v>208</v>
      </c>
      <c r="AU1073" s="168" t="s">
        <v>87</v>
      </c>
      <c r="AV1073" s="13" t="s">
        <v>87</v>
      </c>
      <c r="AW1073" s="13" t="s">
        <v>32</v>
      </c>
      <c r="AX1073" s="13" t="s">
        <v>77</v>
      </c>
      <c r="AY1073" s="168" t="s">
        <v>126</v>
      </c>
    </row>
    <row r="1074" spans="1:65" s="13" customFormat="1">
      <c r="B1074" s="167"/>
      <c r="D1074" s="158" t="s">
        <v>208</v>
      </c>
      <c r="E1074" s="168" t="s">
        <v>1</v>
      </c>
      <c r="F1074" s="169" t="s">
        <v>1917</v>
      </c>
      <c r="H1074" s="170">
        <v>34.83</v>
      </c>
      <c r="I1074" s="171"/>
      <c r="L1074" s="167"/>
      <c r="M1074" s="172"/>
      <c r="N1074" s="173"/>
      <c r="O1074" s="173"/>
      <c r="P1074" s="173"/>
      <c r="Q1074" s="173"/>
      <c r="R1074" s="173"/>
      <c r="S1074" s="173"/>
      <c r="T1074" s="174"/>
      <c r="AT1074" s="168" t="s">
        <v>208</v>
      </c>
      <c r="AU1074" s="168" t="s">
        <v>87</v>
      </c>
      <c r="AV1074" s="13" t="s">
        <v>87</v>
      </c>
      <c r="AW1074" s="13" t="s">
        <v>32</v>
      </c>
      <c r="AX1074" s="13" t="s">
        <v>77</v>
      </c>
      <c r="AY1074" s="168" t="s">
        <v>126</v>
      </c>
    </row>
    <row r="1075" spans="1:65" s="13" customFormat="1">
      <c r="B1075" s="167"/>
      <c r="D1075" s="158" t="s">
        <v>208</v>
      </c>
      <c r="E1075" s="168" t="s">
        <v>1</v>
      </c>
      <c r="F1075" s="169" t="s">
        <v>1918</v>
      </c>
      <c r="H1075" s="170">
        <v>15.93</v>
      </c>
      <c r="I1075" s="171"/>
      <c r="L1075" s="167"/>
      <c r="M1075" s="172"/>
      <c r="N1075" s="173"/>
      <c r="O1075" s="173"/>
      <c r="P1075" s="173"/>
      <c r="Q1075" s="173"/>
      <c r="R1075" s="173"/>
      <c r="S1075" s="173"/>
      <c r="T1075" s="174"/>
      <c r="AT1075" s="168" t="s">
        <v>208</v>
      </c>
      <c r="AU1075" s="168" t="s">
        <v>87</v>
      </c>
      <c r="AV1075" s="13" t="s">
        <v>87</v>
      </c>
      <c r="AW1075" s="13" t="s">
        <v>32</v>
      </c>
      <c r="AX1075" s="13" t="s">
        <v>77</v>
      </c>
      <c r="AY1075" s="168" t="s">
        <v>126</v>
      </c>
    </row>
    <row r="1076" spans="1:65" s="13" customFormat="1">
      <c r="B1076" s="167"/>
      <c r="D1076" s="158" t="s">
        <v>208</v>
      </c>
      <c r="E1076" s="168" t="s">
        <v>1</v>
      </c>
      <c r="F1076" s="169" t="s">
        <v>1919</v>
      </c>
      <c r="H1076" s="170">
        <v>24.03</v>
      </c>
      <c r="I1076" s="171"/>
      <c r="L1076" s="167"/>
      <c r="M1076" s="172"/>
      <c r="N1076" s="173"/>
      <c r="O1076" s="173"/>
      <c r="P1076" s="173"/>
      <c r="Q1076" s="173"/>
      <c r="R1076" s="173"/>
      <c r="S1076" s="173"/>
      <c r="T1076" s="174"/>
      <c r="AT1076" s="168" t="s">
        <v>208</v>
      </c>
      <c r="AU1076" s="168" t="s">
        <v>87</v>
      </c>
      <c r="AV1076" s="13" t="s">
        <v>87</v>
      </c>
      <c r="AW1076" s="13" t="s">
        <v>32</v>
      </c>
      <c r="AX1076" s="13" t="s">
        <v>77</v>
      </c>
      <c r="AY1076" s="168" t="s">
        <v>126</v>
      </c>
    </row>
    <row r="1077" spans="1:65" s="13" customFormat="1">
      <c r="B1077" s="167"/>
      <c r="D1077" s="158" t="s">
        <v>208</v>
      </c>
      <c r="E1077" s="168" t="s">
        <v>1</v>
      </c>
      <c r="F1077" s="169" t="s">
        <v>1920</v>
      </c>
      <c r="H1077" s="170">
        <v>16.2</v>
      </c>
      <c r="I1077" s="171"/>
      <c r="L1077" s="167"/>
      <c r="M1077" s="172"/>
      <c r="N1077" s="173"/>
      <c r="O1077" s="173"/>
      <c r="P1077" s="173"/>
      <c r="Q1077" s="173"/>
      <c r="R1077" s="173"/>
      <c r="S1077" s="173"/>
      <c r="T1077" s="174"/>
      <c r="AT1077" s="168" t="s">
        <v>208</v>
      </c>
      <c r="AU1077" s="168" t="s">
        <v>87</v>
      </c>
      <c r="AV1077" s="13" t="s">
        <v>87</v>
      </c>
      <c r="AW1077" s="13" t="s">
        <v>32</v>
      </c>
      <c r="AX1077" s="13" t="s">
        <v>77</v>
      </c>
      <c r="AY1077" s="168" t="s">
        <v>126</v>
      </c>
    </row>
    <row r="1078" spans="1:65" s="13" customFormat="1">
      <c r="B1078" s="167"/>
      <c r="D1078" s="158" t="s">
        <v>208</v>
      </c>
      <c r="E1078" s="168" t="s">
        <v>1</v>
      </c>
      <c r="F1078" s="169" t="s">
        <v>1921</v>
      </c>
      <c r="H1078" s="170">
        <v>19.440000000000001</v>
      </c>
      <c r="I1078" s="171"/>
      <c r="L1078" s="167"/>
      <c r="M1078" s="172"/>
      <c r="N1078" s="173"/>
      <c r="O1078" s="173"/>
      <c r="P1078" s="173"/>
      <c r="Q1078" s="173"/>
      <c r="R1078" s="173"/>
      <c r="S1078" s="173"/>
      <c r="T1078" s="174"/>
      <c r="AT1078" s="168" t="s">
        <v>208</v>
      </c>
      <c r="AU1078" s="168" t="s">
        <v>87</v>
      </c>
      <c r="AV1078" s="13" t="s">
        <v>87</v>
      </c>
      <c r="AW1078" s="13" t="s">
        <v>32</v>
      </c>
      <c r="AX1078" s="13" t="s">
        <v>77</v>
      </c>
      <c r="AY1078" s="168" t="s">
        <v>126</v>
      </c>
    </row>
    <row r="1079" spans="1:65" s="13" customFormat="1">
      <c r="B1079" s="167"/>
      <c r="D1079" s="158" t="s">
        <v>208</v>
      </c>
      <c r="E1079" s="168" t="s">
        <v>1</v>
      </c>
      <c r="F1079" s="169" t="s">
        <v>1922</v>
      </c>
      <c r="H1079" s="170">
        <v>20.7</v>
      </c>
      <c r="I1079" s="171"/>
      <c r="L1079" s="167"/>
      <c r="M1079" s="172"/>
      <c r="N1079" s="173"/>
      <c r="O1079" s="173"/>
      <c r="P1079" s="173"/>
      <c r="Q1079" s="173"/>
      <c r="R1079" s="173"/>
      <c r="S1079" s="173"/>
      <c r="T1079" s="174"/>
      <c r="AT1079" s="168" t="s">
        <v>208</v>
      </c>
      <c r="AU1079" s="168" t="s">
        <v>87</v>
      </c>
      <c r="AV1079" s="13" t="s">
        <v>87</v>
      </c>
      <c r="AW1079" s="13" t="s">
        <v>32</v>
      </c>
      <c r="AX1079" s="13" t="s">
        <v>77</v>
      </c>
      <c r="AY1079" s="168" t="s">
        <v>126</v>
      </c>
    </row>
    <row r="1080" spans="1:65" s="13" customFormat="1">
      <c r="B1080" s="167"/>
      <c r="D1080" s="158" t="s">
        <v>208</v>
      </c>
      <c r="E1080" s="168" t="s">
        <v>1</v>
      </c>
      <c r="F1080" s="169" t="s">
        <v>1923</v>
      </c>
      <c r="H1080" s="170">
        <v>46.98</v>
      </c>
      <c r="I1080" s="171"/>
      <c r="L1080" s="167"/>
      <c r="M1080" s="172"/>
      <c r="N1080" s="173"/>
      <c r="O1080" s="173"/>
      <c r="P1080" s="173"/>
      <c r="Q1080" s="173"/>
      <c r="R1080" s="173"/>
      <c r="S1080" s="173"/>
      <c r="T1080" s="174"/>
      <c r="AT1080" s="168" t="s">
        <v>208</v>
      </c>
      <c r="AU1080" s="168" t="s">
        <v>87</v>
      </c>
      <c r="AV1080" s="13" t="s">
        <v>87</v>
      </c>
      <c r="AW1080" s="13" t="s">
        <v>32</v>
      </c>
      <c r="AX1080" s="13" t="s">
        <v>77</v>
      </c>
      <c r="AY1080" s="168" t="s">
        <v>126</v>
      </c>
    </row>
    <row r="1081" spans="1:65" s="13" customFormat="1">
      <c r="B1081" s="167"/>
      <c r="D1081" s="158" t="s">
        <v>208</v>
      </c>
      <c r="E1081" s="168" t="s">
        <v>1</v>
      </c>
      <c r="F1081" s="169" t="s">
        <v>543</v>
      </c>
      <c r="H1081" s="170">
        <v>-85</v>
      </c>
      <c r="I1081" s="171"/>
      <c r="L1081" s="167"/>
      <c r="M1081" s="172"/>
      <c r="N1081" s="173"/>
      <c r="O1081" s="173"/>
      <c r="P1081" s="173"/>
      <c r="Q1081" s="173"/>
      <c r="R1081" s="173"/>
      <c r="S1081" s="173"/>
      <c r="T1081" s="174"/>
      <c r="AT1081" s="168" t="s">
        <v>208</v>
      </c>
      <c r="AU1081" s="168" t="s">
        <v>87</v>
      </c>
      <c r="AV1081" s="13" t="s">
        <v>87</v>
      </c>
      <c r="AW1081" s="13" t="s">
        <v>32</v>
      </c>
      <c r="AX1081" s="13" t="s">
        <v>77</v>
      </c>
      <c r="AY1081" s="168" t="s">
        <v>126</v>
      </c>
    </row>
    <row r="1082" spans="1:65" s="13" customFormat="1">
      <c r="B1082" s="167"/>
      <c r="D1082" s="158" t="s">
        <v>208</v>
      </c>
      <c r="E1082" s="168" t="s">
        <v>1</v>
      </c>
      <c r="F1082" s="169" t="s">
        <v>1924</v>
      </c>
      <c r="H1082" s="170">
        <v>-44</v>
      </c>
      <c r="I1082" s="171"/>
      <c r="L1082" s="167"/>
      <c r="M1082" s="172"/>
      <c r="N1082" s="173"/>
      <c r="O1082" s="173"/>
      <c r="P1082" s="173"/>
      <c r="Q1082" s="173"/>
      <c r="R1082" s="173"/>
      <c r="S1082" s="173"/>
      <c r="T1082" s="174"/>
      <c r="AT1082" s="168" t="s">
        <v>208</v>
      </c>
      <c r="AU1082" s="168" t="s">
        <v>87</v>
      </c>
      <c r="AV1082" s="13" t="s">
        <v>87</v>
      </c>
      <c r="AW1082" s="13" t="s">
        <v>32</v>
      </c>
      <c r="AX1082" s="13" t="s">
        <v>77</v>
      </c>
      <c r="AY1082" s="168" t="s">
        <v>126</v>
      </c>
    </row>
    <row r="1083" spans="1:65" s="13" customFormat="1" ht="22.5">
      <c r="B1083" s="167"/>
      <c r="D1083" s="158" t="s">
        <v>208</v>
      </c>
      <c r="E1083" s="168" t="s">
        <v>1</v>
      </c>
      <c r="F1083" s="169" t="s">
        <v>1925</v>
      </c>
      <c r="H1083" s="170">
        <v>113.4</v>
      </c>
      <c r="I1083" s="171"/>
      <c r="L1083" s="167"/>
      <c r="M1083" s="172"/>
      <c r="N1083" s="173"/>
      <c r="O1083" s="173"/>
      <c r="P1083" s="173"/>
      <c r="Q1083" s="173"/>
      <c r="R1083" s="173"/>
      <c r="S1083" s="173"/>
      <c r="T1083" s="174"/>
      <c r="AT1083" s="168" t="s">
        <v>208</v>
      </c>
      <c r="AU1083" s="168" t="s">
        <v>87</v>
      </c>
      <c r="AV1083" s="13" t="s">
        <v>87</v>
      </c>
      <c r="AW1083" s="13" t="s">
        <v>32</v>
      </c>
      <c r="AX1083" s="13" t="s">
        <v>77</v>
      </c>
      <c r="AY1083" s="168" t="s">
        <v>126</v>
      </c>
    </row>
    <row r="1084" spans="1:65" s="15" customFormat="1">
      <c r="B1084" s="182"/>
      <c r="D1084" s="158" t="s">
        <v>208</v>
      </c>
      <c r="E1084" s="183" t="s">
        <v>1</v>
      </c>
      <c r="F1084" s="184" t="s">
        <v>221</v>
      </c>
      <c r="H1084" s="185">
        <v>586.00000000000011</v>
      </c>
      <c r="I1084" s="186"/>
      <c r="L1084" s="182"/>
      <c r="M1084" s="187"/>
      <c r="N1084" s="188"/>
      <c r="O1084" s="188"/>
      <c r="P1084" s="188"/>
      <c r="Q1084" s="188"/>
      <c r="R1084" s="188"/>
      <c r="S1084" s="188"/>
      <c r="T1084" s="189"/>
      <c r="AT1084" s="183" t="s">
        <v>208</v>
      </c>
      <c r="AU1084" s="183" t="s">
        <v>87</v>
      </c>
      <c r="AV1084" s="15" t="s">
        <v>146</v>
      </c>
      <c r="AW1084" s="15" t="s">
        <v>32</v>
      </c>
      <c r="AX1084" s="15" t="s">
        <v>85</v>
      </c>
      <c r="AY1084" s="183" t="s">
        <v>126</v>
      </c>
    </row>
    <row r="1085" spans="1:65" s="2" customFormat="1" ht="33" customHeight="1">
      <c r="A1085" s="33"/>
      <c r="B1085" s="144"/>
      <c r="C1085" s="145" t="s">
        <v>1926</v>
      </c>
      <c r="D1085" s="145" t="s">
        <v>129</v>
      </c>
      <c r="E1085" s="146" t="s">
        <v>1927</v>
      </c>
      <c r="F1085" s="147" t="s">
        <v>1928</v>
      </c>
      <c r="G1085" s="148" t="s">
        <v>234</v>
      </c>
      <c r="H1085" s="149">
        <v>1926</v>
      </c>
      <c r="I1085" s="150"/>
      <c r="J1085" s="151">
        <f>ROUND(I1085*H1085,2)</f>
        <v>0</v>
      </c>
      <c r="K1085" s="147" t="s">
        <v>133</v>
      </c>
      <c r="L1085" s="34"/>
      <c r="M1085" s="152" t="s">
        <v>1</v>
      </c>
      <c r="N1085" s="153" t="s">
        <v>42</v>
      </c>
      <c r="O1085" s="59"/>
      <c r="P1085" s="154">
        <f>O1085*H1085</f>
        <v>0</v>
      </c>
      <c r="Q1085" s="154">
        <v>1.9000000000000001E-4</v>
      </c>
      <c r="R1085" s="154">
        <f>Q1085*H1085</f>
        <v>0.36594000000000004</v>
      </c>
      <c r="S1085" s="154">
        <v>0</v>
      </c>
      <c r="T1085" s="155">
        <f>S1085*H1085</f>
        <v>0</v>
      </c>
      <c r="U1085" s="33"/>
      <c r="V1085" s="33"/>
      <c r="W1085" s="33"/>
      <c r="X1085" s="33"/>
      <c r="Y1085" s="33"/>
      <c r="Z1085" s="33"/>
      <c r="AA1085" s="33"/>
      <c r="AB1085" s="33"/>
      <c r="AC1085" s="33"/>
      <c r="AD1085" s="33"/>
      <c r="AE1085" s="33"/>
      <c r="AR1085" s="156" t="s">
        <v>284</v>
      </c>
      <c r="AT1085" s="156" t="s">
        <v>129</v>
      </c>
      <c r="AU1085" s="156" t="s">
        <v>87</v>
      </c>
      <c r="AY1085" s="18" t="s">
        <v>126</v>
      </c>
      <c r="BE1085" s="157">
        <f>IF(N1085="základní",J1085,0)</f>
        <v>0</v>
      </c>
      <c r="BF1085" s="157">
        <f>IF(N1085="snížená",J1085,0)</f>
        <v>0</v>
      </c>
      <c r="BG1085" s="157">
        <f>IF(N1085="zákl. přenesená",J1085,0)</f>
        <v>0</v>
      </c>
      <c r="BH1085" s="157">
        <f>IF(N1085="sníž. přenesená",J1085,0)</f>
        <v>0</v>
      </c>
      <c r="BI1085" s="157">
        <f>IF(N1085="nulová",J1085,0)</f>
        <v>0</v>
      </c>
      <c r="BJ1085" s="18" t="s">
        <v>85</v>
      </c>
      <c r="BK1085" s="157">
        <f>ROUND(I1085*H1085,2)</f>
        <v>0</v>
      </c>
      <c r="BL1085" s="18" t="s">
        <v>284</v>
      </c>
      <c r="BM1085" s="156" t="s">
        <v>1929</v>
      </c>
    </row>
    <row r="1086" spans="1:65" s="13" customFormat="1">
      <c r="B1086" s="167"/>
      <c r="D1086" s="158" t="s">
        <v>208</v>
      </c>
      <c r="E1086" s="168" t="s">
        <v>1</v>
      </c>
      <c r="F1086" s="169" t="s">
        <v>1930</v>
      </c>
      <c r="H1086" s="170">
        <v>1926</v>
      </c>
      <c r="I1086" s="171"/>
      <c r="L1086" s="167"/>
      <c r="M1086" s="172"/>
      <c r="N1086" s="173"/>
      <c r="O1086" s="173"/>
      <c r="P1086" s="173"/>
      <c r="Q1086" s="173"/>
      <c r="R1086" s="173"/>
      <c r="S1086" s="173"/>
      <c r="T1086" s="174"/>
      <c r="AT1086" s="168" t="s">
        <v>208</v>
      </c>
      <c r="AU1086" s="168" t="s">
        <v>87</v>
      </c>
      <c r="AV1086" s="13" t="s">
        <v>87</v>
      </c>
      <c r="AW1086" s="13" t="s">
        <v>32</v>
      </c>
      <c r="AX1086" s="13" t="s">
        <v>85</v>
      </c>
      <c r="AY1086" s="168" t="s">
        <v>126</v>
      </c>
    </row>
    <row r="1087" spans="1:65" s="2" customFormat="1" ht="24.2" customHeight="1">
      <c r="A1087" s="33"/>
      <c r="B1087" s="144"/>
      <c r="C1087" s="145" t="s">
        <v>1931</v>
      </c>
      <c r="D1087" s="145" t="s">
        <v>129</v>
      </c>
      <c r="E1087" s="146" t="s">
        <v>1932</v>
      </c>
      <c r="F1087" s="147" t="s">
        <v>1933</v>
      </c>
      <c r="G1087" s="148" t="s">
        <v>234</v>
      </c>
      <c r="H1087" s="149">
        <v>1926</v>
      </c>
      <c r="I1087" s="150"/>
      <c r="J1087" s="151">
        <f>ROUND(I1087*H1087,2)</f>
        <v>0</v>
      </c>
      <c r="K1087" s="147" t="s">
        <v>133</v>
      </c>
      <c r="L1087" s="34"/>
      <c r="M1087" s="152" t="s">
        <v>1</v>
      </c>
      <c r="N1087" s="153" t="s">
        <v>42</v>
      </c>
      <c r="O1087" s="59"/>
      <c r="P1087" s="154">
        <f>O1087*H1087</f>
        <v>0</v>
      </c>
      <c r="Q1087" s="154">
        <v>2.9E-4</v>
      </c>
      <c r="R1087" s="154">
        <f>Q1087*H1087</f>
        <v>0.55854000000000004</v>
      </c>
      <c r="S1087" s="154">
        <v>0</v>
      </c>
      <c r="T1087" s="155">
        <f>S1087*H1087</f>
        <v>0</v>
      </c>
      <c r="U1087" s="33"/>
      <c r="V1087" s="33"/>
      <c r="W1087" s="33"/>
      <c r="X1087" s="33"/>
      <c r="Y1087" s="33"/>
      <c r="Z1087" s="33"/>
      <c r="AA1087" s="33"/>
      <c r="AB1087" s="33"/>
      <c r="AC1087" s="33"/>
      <c r="AD1087" s="33"/>
      <c r="AE1087" s="33"/>
      <c r="AR1087" s="156" t="s">
        <v>284</v>
      </c>
      <c r="AT1087" s="156" t="s">
        <v>129</v>
      </c>
      <c r="AU1087" s="156" t="s">
        <v>87</v>
      </c>
      <c r="AY1087" s="18" t="s">
        <v>126</v>
      </c>
      <c r="BE1087" s="157">
        <f>IF(N1087="základní",J1087,0)</f>
        <v>0</v>
      </c>
      <c r="BF1087" s="157">
        <f>IF(N1087="snížená",J1087,0)</f>
        <v>0</v>
      </c>
      <c r="BG1087" s="157">
        <f>IF(N1087="zákl. přenesená",J1087,0)</f>
        <v>0</v>
      </c>
      <c r="BH1087" s="157">
        <f>IF(N1087="sníž. přenesená",J1087,0)</f>
        <v>0</v>
      </c>
      <c r="BI1087" s="157">
        <f>IF(N1087="nulová",J1087,0)</f>
        <v>0</v>
      </c>
      <c r="BJ1087" s="18" t="s">
        <v>85</v>
      </c>
      <c r="BK1087" s="157">
        <f>ROUND(I1087*H1087,2)</f>
        <v>0</v>
      </c>
      <c r="BL1087" s="18" t="s">
        <v>284</v>
      </c>
      <c r="BM1087" s="156" t="s">
        <v>1934</v>
      </c>
    </row>
    <row r="1088" spans="1:65" s="13" customFormat="1">
      <c r="B1088" s="167"/>
      <c r="D1088" s="158" t="s">
        <v>208</v>
      </c>
      <c r="E1088" s="168" t="s">
        <v>1</v>
      </c>
      <c r="F1088" s="169" t="s">
        <v>1935</v>
      </c>
      <c r="H1088" s="170">
        <v>300.48</v>
      </c>
      <c r="I1088" s="171"/>
      <c r="L1088" s="167"/>
      <c r="M1088" s="172"/>
      <c r="N1088" s="173"/>
      <c r="O1088" s="173"/>
      <c r="P1088" s="173"/>
      <c r="Q1088" s="173"/>
      <c r="R1088" s="173"/>
      <c r="S1088" s="173"/>
      <c r="T1088" s="174"/>
      <c r="AT1088" s="168" t="s">
        <v>208</v>
      </c>
      <c r="AU1088" s="168" t="s">
        <v>87</v>
      </c>
      <c r="AV1088" s="13" t="s">
        <v>87</v>
      </c>
      <c r="AW1088" s="13" t="s">
        <v>32</v>
      </c>
      <c r="AX1088" s="13" t="s">
        <v>77</v>
      </c>
      <c r="AY1088" s="168" t="s">
        <v>126</v>
      </c>
    </row>
    <row r="1089" spans="1:65" s="13" customFormat="1">
      <c r="B1089" s="167"/>
      <c r="D1089" s="158" t="s">
        <v>208</v>
      </c>
      <c r="E1089" s="168" t="s">
        <v>1</v>
      </c>
      <c r="F1089" s="169" t="s">
        <v>1936</v>
      </c>
      <c r="H1089" s="170">
        <v>287.08</v>
      </c>
      <c r="I1089" s="171"/>
      <c r="L1089" s="167"/>
      <c r="M1089" s="172"/>
      <c r="N1089" s="173"/>
      <c r="O1089" s="173"/>
      <c r="P1089" s="173"/>
      <c r="Q1089" s="173"/>
      <c r="R1089" s="173"/>
      <c r="S1089" s="173"/>
      <c r="T1089" s="174"/>
      <c r="AT1089" s="168" t="s">
        <v>208</v>
      </c>
      <c r="AU1089" s="168" t="s">
        <v>87</v>
      </c>
      <c r="AV1089" s="13" t="s">
        <v>87</v>
      </c>
      <c r="AW1089" s="13" t="s">
        <v>32</v>
      </c>
      <c r="AX1089" s="13" t="s">
        <v>77</v>
      </c>
      <c r="AY1089" s="168" t="s">
        <v>126</v>
      </c>
    </row>
    <row r="1090" spans="1:65" s="13" customFormat="1">
      <c r="B1090" s="167"/>
      <c r="D1090" s="158" t="s">
        <v>208</v>
      </c>
      <c r="E1090" s="168" t="s">
        <v>1</v>
      </c>
      <c r="F1090" s="169" t="s">
        <v>1937</v>
      </c>
      <c r="H1090" s="170">
        <v>193.52</v>
      </c>
      <c r="I1090" s="171"/>
      <c r="L1090" s="167"/>
      <c r="M1090" s="172"/>
      <c r="N1090" s="173"/>
      <c r="O1090" s="173"/>
      <c r="P1090" s="173"/>
      <c r="Q1090" s="173"/>
      <c r="R1090" s="173"/>
      <c r="S1090" s="173"/>
      <c r="T1090" s="174"/>
      <c r="AT1090" s="168" t="s">
        <v>208</v>
      </c>
      <c r="AU1090" s="168" t="s">
        <v>87</v>
      </c>
      <c r="AV1090" s="13" t="s">
        <v>87</v>
      </c>
      <c r="AW1090" s="13" t="s">
        <v>32</v>
      </c>
      <c r="AX1090" s="13" t="s">
        <v>77</v>
      </c>
      <c r="AY1090" s="168" t="s">
        <v>126</v>
      </c>
    </row>
    <row r="1091" spans="1:65" s="13" customFormat="1">
      <c r="B1091" s="167"/>
      <c r="D1091" s="158" t="s">
        <v>208</v>
      </c>
      <c r="E1091" s="168" t="s">
        <v>1</v>
      </c>
      <c r="F1091" s="169" t="s">
        <v>1938</v>
      </c>
      <c r="H1091" s="170">
        <v>207.36</v>
      </c>
      <c r="I1091" s="171"/>
      <c r="L1091" s="167"/>
      <c r="M1091" s="172"/>
      <c r="N1091" s="173"/>
      <c r="O1091" s="173"/>
      <c r="P1091" s="173"/>
      <c r="Q1091" s="173"/>
      <c r="R1091" s="173"/>
      <c r="S1091" s="173"/>
      <c r="T1091" s="174"/>
      <c r="AT1091" s="168" t="s">
        <v>208</v>
      </c>
      <c r="AU1091" s="168" t="s">
        <v>87</v>
      </c>
      <c r="AV1091" s="13" t="s">
        <v>87</v>
      </c>
      <c r="AW1091" s="13" t="s">
        <v>32</v>
      </c>
      <c r="AX1091" s="13" t="s">
        <v>77</v>
      </c>
      <c r="AY1091" s="168" t="s">
        <v>126</v>
      </c>
    </row>
    <row r="1092" spans="1:65" s="13" customFormat="1">
      <c r="B1092" s="167"/>
      <c r="D1092" s="158" t="s">
        <v>208</v>
      </c>
      <c r="E1092" s="168" t="s">
        <v>1</v>
      </c>
      <c r="F1092" s="169" t="s">
        <v>1939</v>
      </c>
      <c r="H1092" s="170">
        <v>150</v>
      </c>
      <c r="I1092" s="171"/>
      <c r="L1092" s="167"/>
      <c r="M1092" s="172"/>
      <c r="N1092" s="173"/>
      <c r="O1092" s="173"/>
      <c r="P1092" s="173"/>
      <c r="Q1092" s="173"/>
      <c r="R1092" s="173"/>
      <c r="S1092" s="173"/>
      <c r="T1092" s="174"/>
      <c r="AT1092" s="168" t="s">
        <v>208</v>
      </c>
      <c r="AU1092" s="168" t="s">
        <v>87</v>
      </c>
      <c r="AV1092" s="13" t="s">
        <v>87</v>
      </c>
      <c r="AW1092" s="13" t="s">
        <v>32</v>
      </c>
      <c r="AX1092" s="13" t="s">
        <v>77</v>
      </c>
      <c r="AY1092" s="168" t="s">
        <v>126</v>
      </c>
    </row>
    <row r="1093" spans="1:65" s="13" customFormat="1">
      <c r="B1093" s="167"/>
      <c r="D1093" s="158" t="s">
        <v>208</v>
      </c>
      <c r="E1093" s="168" t="s">
        <v>1</v>
      </c>
      <c r="F1093" s="169" t="s">
        <v>1940</v>
      </c>
      <c r="H1093" s="170">
        <v>155.13999999999999</v>
      </c>
      <c r="I1093" s="171"/>
      <c r="L1093" s="167"/>
      <c r="M1093" s="172"/>
      <c r="N1093" s="173"/>
      <c r="O1093" s="173"/>
      <c r="P1093" s="173"/>
      <c r="Q1093" s="173"/>
      <c r="R1093" s="173"/>
      <c r="S1093" s="173"/>
      <c r="T1093" s="174"/>
      <c r="AT1093" s="168" t="s">
        <v>208</v>
      </c>
      <c r="AU1093" s="168" t="s">
        <v>87</v>
      </c>
      <c r="AV1093" s="13" t="s">
        <v>87</v>
      </c>
      <c r="AW1093" s="13" t="s">
        <v>32</v>
      </c>
      <c r="AX1093" s="13" t="s">
        <v>77</v>
      </c>
      <c r="AY1093" s="168" t="s">
        <v>126</v>
      </c>
    </row>
    <row r="1094" spans="1:65" s="13" customFormat="1">
      <c r="B1094" s="167"/>
      <c r="D1094" s="158" t="s">
        <v>208</v>
      </c>
      <c r="E1094" s="168" t="s">
        <v>1</v>
      </c>
      <c r="F1094" s="169" t="s">
        <v>1941</v>
      </c>
      <c r="H1094" s="170">
        <v>174.52</v>
      </c>
      <c r="I1094" s="171"/>
      <c r="L1094" s="167"/>
      <c r="M1094" s="172"/>
      <c r="N1094" s="173"/>
      <c r="O1094" s="173"/>
      <c r="P1094" s="173"/>
      <c r="Q1094" s="173"/>
      <c r="R1094" s="173"/>
      <c r="S1094" s="173"/>
      <c r="T1094" s="174"/>
      <c r="AT1094" s="168" t="s">
        <v>208</v>
      </c>
      <c r="AU1094" s="168" t="s">
        <v>87</v>
      </c>
      <c r="AV1094" s="13" t="s">
        <v>87</v>
      </c>
      <c r="AW1094" s="13" t="s">
        <v>32</v>
      </c>
      <c r="AX1094" s="13" t="s">
        <v>77</v>
      </c>
      <c r="AY1094" s="168" t="s">
        <v>126</v>
      </c>
    </row>
    <row r="1095" spans="1:65" s="13" customFormat="1">
      <c r="B1095" s="167"/>
      <c r="D1095" s="158" t="s">
        <v>208</v>
      </c>
      <c r="E1095" s="168" t="s">
        <v>1</v>
      </c>
      <c r="F1095" s="169" t="s">
        <v>1942</v>
      </c>
      <c r="H1095" s="170">
        <v>196.28</v>
      </c>
      <c r="I1095" s="171"/>
      <c r="L1095" s="167"/>
      <c r="M1095" s="172"/>
      <c r="N1095" s="173"/>
      <c r="O1095" s="173"/>
      <c r="P1095" s="173"/>
      <c r="Q1095" s="173"/>
      <c r="R1095" s="173"/>
      <c r="S1095" s="173"/>
      <c r="T1095" s="174"/>
      <c r="AT1095" s="168" t="s">
        <v>208</v>
      </c>
      <c r="AU1095" s="168" t="s">
        <v>87</v>
      </c>
      <c r="AV1095" s="13" t="s">
        <v>87</v>
      </c>
      <c r="AW1095" s="13" t="s">
        <v>32</v>
      </c>
      <c r="AX1095" s="13" t="s">
        <v>77</v>
      </c>
      <c r="AY1095" s="168" t="s">
        <v>126</v>
      </c>
    </row>
    <row r="1096" spans="1:65" s="13" customFormat="1">
      <c r="B1096" s="167"/>
      <c r="D1096" s="158" t="s">
        <v>208</v>
      </c>
      <c r="E1096" s="168" t="s">
        <v>1</v>
      </c>
      <c r="F1096" s="169" t="s">
        <v>1943</v>
      </c>
      <c r="H1096" s="170">
        <v>261.62</v>
      </c>
      <c r="I1096" s="171"/>
      <c r="L1096" s="167"/>
      <c r="M1096" s="172"/>
      <c r="N1096" s="173"/>
      <c r="O1096" s="173"/>
      <c r="P1096" s="173"/>
      <c r="Q1096" s="173"/>
      <c r="R1096" s="173"/>
      <c r="S1096" s="173"/>
      <c r="T1096" s="174"/>
      <c r="AT1096" s="168" t="s">
        <v>208</v>
      </c>
      <c r="AU1096" s="168" t="s">
        <v>87</v>
      </c>
      <c r="AV1096" s="13" t="s">
        <v>87</v>
      </c>
      <c r="AW1096" s="13" t="s">
        <v>32</v>
      </c>
      <c r="AX1096" s="13" t="s">
        <v>77</v>
      </c>
      <c r="AY1096" s="168" t="s">
        <v>126</v>
      </c>
    </row>
    <row r="1097" spans="1:65" s="15" customFormat="1">
      <c r="B1097" s="182"/>
      <c r="D1097" s="158" t="s">
        <v>208</v>
      </c>
      <c r="E1097" s="183" t="s">
        <v>1</v>
      </c>
      <c r="F1097" s="184" t="s">
        <v>221</v>
      </c>
      <c r="H1097" s="185">
        <v>1926</v>
      </c>
      <c r="I1097" s="186"/>
      <c r="L1097" s="182"/>
      <c r="M1097" s="187"/>
      <c r="N1097" s="188"/>
      <c r="O1097" s="188"/>
      <c r="P1097" s="188"/>
      <c r="Q1097" s="188"/>
      <c r="R1097" s="188"/>
      <c r="S1097" s="188"/>
      <c r="T1097" s="189"/>
      <c r="AT1097" s="183" t="s">
        <v>208</v>
      </c>
      <c r="AU1097" s="183" t="s">
        <v>87</v>
      </c>
      <c r="AV1097" s="15" t="s">
        <v>146</v>
      </c>
      <c r="AW1097" s="15" t="s">
        <v>32</v>
      </c>
      <c r="AX1097" s="15" t="s">
        <v>85</v>
      </c>
      <c r="AY1097" s="183" t="s">
        <v>126</v>
      </c>
    </row>
    <row r="1098" spans="1:65" s="2" customFormat="1" ht="33" customHeight="1">
      <c r="A1098" s="33"/>
      <c r="B1098" s="144"/>
      <c r="C1098" s="145" t="s">
        <v>1944</v>
      </c>
      <c r="D1098" s="145" t="s">
        <v>129</v>
      </c>
      <c r="E1098" s="146" t="s">
        <v>1945</v>
      </c>
      <c r="F1098" s="147" t="s">
        <v>1946</v>
      </c>
      <c r="G1098" s="148" t="s">
        <v>234</v>
      </c>
      <c r="H1098" s="149">
        <v>1004.8</v>
      </c>
      <c r="I1098" s="150"/>
      <c r="J1098" s="151">
        <f>ROUND(I1098*H1098,2)</f>
        <v>0</v>
      </c>
      <c r="K1098" s="147" t="s">
        <v>133</v>
      </c>
      <c r="L1098" s="34"/>
      <c r="M1098" s="152" t="s">
        <v>1</v>
      </c>
      <c r="N1098" s="153" t="s">
        <v>42</v>
      </c>
      <c r="O1098" s="59"/>
      <c r="P1098" s="154">
        <f>O1098*H1098</f>
        <v>0</v>
      </c>
      <c r="Q1098" s="154">
        <v>1.0000000000000001E-5</v>
      </c>
      <c r="R1098" s="154">
        <f>Q1098*H1098</f>
        <v>1.0048E-2</v>
      </c>
      <c r="S1098" s="154">
        <v>0</v>
      </c>
      <c r="T1098" s="155">
        <f>S1098*H1098</f>
        <v>0</v>
      </c>
      <c r="U1098" s="33"/>
      <c r="V1098" s="33"/>
      <c r="W1098" s="33"/>
      <c r="X1098" s="33"/>
      <c r="Y1098" s="33"/>
      <c r="Z1098" s="33"/>
      <c r="AA1098" s="33"/>
      <c r="AB1098" s="33"/>
      <c r="AC1098" s="33"/>
      <c r="AD1098" s="33"/>
      <c r="AE1098" s="33"/>
      <c r="AR1098" s="156" t="s">
        <v>284</v>
      </c>
      <c r="AT1098" s="156" t="s">
        <v>129</v>
      </c>
      <c r="AU1098" s="156" t="s">
        <v>87</v>
      </c>
      <c r="AY1098" s="18" t="s">
        <v>126</v>
      </c>
      <c r="BE1098" s="157">
        <f>IF(N1098="základní",J1098,0)</f>
        <v>0</v>
      </c>
      <c r="BF1098" s="157">
        <f>IF(N1098="snížená",J1098,0)</f>
        <v>0</v>
      </c>
      <c r="BG1098" s="157">
        <f>IF(N1098="zákl. přenesená",J1098,0)</f>
        <v>0</v>
      </c>
      <c r="BH1098" s="157">
        <f>IF(N1098="sníž. přenesená",J1098,0)</f>
        <v>0</v>
      </c>
      <c r="BI1098" s="157">
        <f>IF(N1098="nulová",J1098,0)</f>
        <v>0</v>
      </c>
      <c r="BJ1098" s="18" t="s">
        <v>85</v>
      </c>
      <c r="BK1098" s="157">
        <f>ROUND(I1098*H1098,2)</f>
        <v>0</v>
      </c>
      <c r="BL1098" s="18" t="s">
        <v>284</v>
      </c>
      <c r="BM1098" s="156" t="s">
        <v>1947</v>
      </c>
    </row>
    <row r="1099" spans="1:65" s="13" customFormat="1">
      <c r="B1099" s="167"/>
      <c r="D1099" s="158" t="s">
        <v>208</v>
      </c>
      <c r="E1099" s="168" t="s">
        <v>1</v>
      </c>
      <c r="F1099" s="169" t="s">
        <v>1948</v>
      </c>
      <c r="H1099" s="170">
        <v>1004.8</v>
      </c>
      <c r="I1099" s="171"/>
      <c r="L1099" s="167"/>
      <c r="M1099" s="172"/>
      <c r="N1099" s="173"/>
      <c r="O1099" s="173"/>
      <c r="P1099" s="173"/>
      <c r="Q1099" s="173"/>
      <c r="R1099" s="173"/>
      <c r="S1099" s="173"/>
      <c r="T1099" s="174"/>
      <c r="AT1099" s="168" t="s">
        <v>208</v>
      </c>
      <c r="AU1099" s="168" t="s">
        <v>87</v>
      </c>
      <c r="AV1099" s="13" t="s">
        <v>87</v>
      </c>
      <c r="AW1099" s="13" t="s">
        <v>32</v>
      </c>
      <c r="AX1099" s="13" t="s">
        <v>85</v>
      </c>
      <c r="AY1099" s="168" t="s">
        <v>126</v>
      </c>
    </row>
    <row r="1100" spans="1:65" s="12" customFormat="1" ht="22.9" customHeight="1">
      <c r="B1100" s="131"/>
      <c r="D1100" s="132" t="s">
        <v>76</v>
      </c>
      <c r="E1100" s="142" t="s">
        <v>1949</v>
      </c>
      <c r="F1100" s="142" t="s">
        <v>1950</v>
      </c>
      <c r="I1100" s="134"/>
      <c r="J1100" s="143">
        <f>BK1100</f>
        <v>0</v>
      </c>
      <c r="L1100" s="131"/>
      <c r="M1100" s="136"/>
      <c r="N1100" s="137"/>
      <c r="O1100" s="137"/>
      <c r="P1100" s="138">
        <f>SUM(P1101:P1116)</f>
        <v>0</v>
      </c>
      <c r="Q1100" s="137"/>
      <c r="R1100" s="138">
        <f>SUM(R1101:R1116)</f>
        <v>1.15128E-2</v>
      </c>
      <c r="S1100" s="137"/>
      <c r="T1100" s="139">
        <f>SUM(T1101:T1116)</f>
        <v>0</v>
      </c>
      <c r="AR1100" s="132" t="s">
        <v>87</v>
      </c>
      <c r="AT1100" s="140" t="s">
        <v>76</v>
      </c>
      <c r="AU1100" s="140" t="s">
        <v>85</v>
      </c>
      <c r="AY1100" s="132" t="s">
        <v>126</v>
      </c>
      <c r="BK1100" s="141">
        <f>SUM(BK1101:BK1116)</f>
        <v>0</v>
      </c>
    </row>
    <row r="1101" spans="1:65" s="2" customFormat="1" ht="21.75" customHeight="1">
      <c r="A1101" s="33"/>
      <c r="B1101" s="144"/>
      <c r="C1101" s="145" t="s">
        <v>1951</v>
      </c>
      <c r="D1101" s="145" t="s">
        <v>129</v>
      </c>
      <c r="E1101" s="146" t="s">
        <v>1952</v>
      </c>
      <c r="F1101" s="147" t="s">
        <v>1953</v>
      </c>
      <c r="G1101" s="148" t="s">
        <v>212</v>
      </c>
      <c r="H1101" s="149">
        <v>26</v>
      </c>
      <c r="I1101" s="150"/>
      <c r="J1101" s="151">
        <f>ROUND(I1101*H1101,2)</f>
        <v>0</v>
      </c>
      <c r="K1101" s="147" t="s">
        <v>133</v>
      </c>
      <c r="L1101" s="34"/>
      <c r="M1101" s="152" t="s">
        <v>1</v>
      </c>
      <c r="N1101" s="153" t="s">
        <v>42</v>
      </c>
      <c r="O1101" s="59"/>
      <c r="P1101" s="154">
        <f>O1101*H1101</f>
        <v>0</v>
      </c>
      <c r="Q1101" s="154">
        <v>0</v>
      </c>
      <c r="R1101" s="154">
        <f>Q1101*H1101</f>
        <v>0</v>
      </c>
      <c r="S1101" s="154">
        <v>0</v>
      </c>
      <c r="T1101" s="155">
        <f>S1101*H1101</f>
        <v>0</v>
      </c>
      <c r="U1101" s="33"/>
      <c r="V1101" s="33"/>
      <c r="W1101" s="33"/>
      <c r="X1101" s="33"/>
      <c r="Y1101" s="33"/>
      <c r="Z1101" s="33"/>
      <c r="AA1101" s="33"/>
      <c r="AB1101" s="33"/>
      <c r="AC1101" s="33"/>
      <c r="AD1101" s="33"/>
      <c r="AE1101" s="33"/>
      <c r="AR1101" s="156" t="s">
        <v>284</v>
      </c>
      <c r="AT1101" s="156" t="s">
        <v>129</v>
      </c>
      <c r="AU1101" s="156" t="s">
        <v>87</v>
      </c>
      <c r="AY1101" s="18" t="s">
        <v>126</v>
      </c>
      <c r="BE1101" s="157">
        <f>IF(N1101="základní",J1101,0)</f>
        <v>0</v>
      </c>
      <c r="BF1101" s="157">
        <f>IF(N1101="snížená",J1101,0)</f>
        <v>0</v>
      </c>
      <c r="BG1101" s="157">
        <f>IF(N1101="zákl. přenesená",J1101,0)</f>
        <v>0</v>
      </c>
      <c r="BH1101" s="157">
        <f>IF(N1101="sníž. přenesená",J1101,0)</f>
        <v>0</v>
      </c>
      <c r="BI1101" s="157">
        <f>IF(N1101="nulová",J1101,0)</f>
        <v>0</v>
      </c>
      <c r="BJ1101" s="18" t="s">
        <v>85</v>
      </c>
      <c r="BK1101" s="157">
        <f>ROUND(I1101*H1101,2)</f>
        <v>0</v>
      </c>
      <c r="BL1101" s="18" t="s">
        <v>284</v>
      </c>
      <c r="BM1101" s="156" t="s">
        <v>1954</v>
      </c>
    </row>
    <row r="1102" spans="1:65" s="13" customFormat="1">
      <c r="B1102" s="167"/>
      <c r="D1102" s="158" t="s">
        <v>208</v>
      </c>
      <c r="E1102" s="168" t="s">
        <v>1</v>
      </c>
      <c r="F1102" s="169" t="s">
        <v>1955</v>
      </c>
      <c r="H1102" s="170">
        <v>26</v>
      </c>
      <c r="I1102" s="171"/>
      <c r="L1102" s="167"/>
      <c r="M1102" s="172"/>
      <c r="N1102" s="173"/>
      <c r="O1102" s="173"/>
      <c r="P1102" s="173"/>
      <c r="Q1102" s="173"/>
      <c r="R1102" s="173"/>
      <c r="S1102" s="173"/>
      <c r="T1102" s="174"/>
      <c r="AT1102" s="168" t="s">
        <v>208</v>
      </c>
      <c r="AU1102" s="168" t="s">
        <v>87</v>
      </c>
      <c r="AV1102" s="13" t="s">
        <v>87</v>
      </c>
      <c r="AW1102" s="13" t="s">
        <v>32</v>
      </c>
      <c r="AX1102" s="13" t="s">
        <v>85</v>
      </c>
      <c r="AY1102" s="168" t="s">
        <v>126</v>
      </c>
    </row>
    <row r="1103" spans="1:65" s="2" customFormat="1" ht="37.9" customHeight="1">
      <c r="A1103" s="33"/>
      <c r="B1103" s="144"/>
      <c r="C1103" s="198" t="s">
        <v>1956</v>
      </c>
      <c r="D1103" s="198" t="s">
        <v>405</v>
      </c>
      <c r="E1103" s="199" t="s">
        <v>1957</v>
      </c>
      <c r="F1103" s="200" t="s">
        <v>1958</v>
      </c>
      <c r="G1103" s="201" t="s">
        <v>234</v>
      </c>
      <c r="H1103" s="202">
        <v>20.91</v>
      </c>
      <c r="I1103" s="203"/>
      <c r="J1103" s="204">
        <f>ROUND(I1103*H1103,2)</f>
        <v>0</v>
      </c>
      <c r="K1103" s="200" t="s">
        <v>1</v>
      </c>
      <c r="L1103" s="205"/>
      <c r="M1103" s="206" t="s">
        <v>1</v>
      </c>
      <c r="N1103" s="207" t="s">
        <v>42</v>
      </c>
      <c r="O1103" s="59"/>
      <c r="P1103" s="154">
        <f>O1103*H1103</f>
        <v>0</v>
      </c>
      <c r="Q1103" s="154">
        <v>3.6000000000000002E-4</v>
      </c>
      <c r="R1103" s="154">
        <f>Q1103*H1103</f>
        <v>7.5276000000000006E-3</v>
      </c>
      <c r="S1103" s="154">
        <v>0</v>
      </c>
      <c r="T1103" s="155">
        <f>S1103*H1103</f>
        <v>0</v>
      </c>
      <c r="U1103" s="33"/>
      <c r="V1103" s="33"/>
      <c r="W1103" s="33"/>
      <c r="X1103" s="33"/>
      <c r="Y1103" s="33"/>
      <c r="Z1103" s="33"/>
      <c r="AA1103" s="33"/>
      <c r="AB1103" s="33"/>
      <c r="AC1103" s="33"/>
      <c r="AD1103" s="33"/>
      <c r="AE1103" s="33"/>
      <c r="AR1103" s="156" t="s">
        <v>390</v>
      </c>
      <c r="AT1103" s="156" t="s">
        <v>405</v>
      </c>
      <c r="AU1103" s="156" t="s">
        <v>87</v>
      </c>
      <c r="AY1103" s="18" t="s">
        <v>126</v>
      </c>
      <c r="BE1103" s="157">
        <f>IF(N1103="základní",J1103,0)</f>
        <v>0</v>
      </c>
      <c r="BF1103" s="157">
        <f>IF(N1103="snížená",J1103,0)</f>
        <v>0</v>
      </c>
      <c r="BG1103" s="157">
        <f>IF(N1103="zákl. přenesená",J1103,0)</f>
        <v>0</v>
      </c>
      <c r="BH1103" s="157">
        <f>IF(N1103="sníž. přenesená",J1103,0)</f>
        <v>0</v>
      </c>
      <c r="BI1103" s="157">
        <f>IF(N1103="nulová",J1103,0)</f>
        <v>0</v>
      </c>
      <c r="BJ1103" s="18" t="s">
        <v>85</v>
      </c>
      <c r="BK1103" s="157">
        <f>ROUND(I1103*H1103,2)</f>
        <v>0</v>
      </c>
      <c r="BL1103" s="18" t="s">
        <v>284</v>
      </c>
      <c r="BM1103" s="156" t="s">
        <v>1959</v>
      </c>
    </row>
    <row r="1104" spans="1:65" s="13" customFormat="1">
      <c r="B1104" s="167"/>
      <c r="D1104" s="158" t="s">
        <v>208</v>
      </c>
      <c r="E1104" s="168" t="s">
        <v>1</v>
      </c>
      <c r="F1104" s="169" t="s">
        <v>1960</v>
      </c>
      <c r="H1104" s="170">
        <v>2.99</v>
      </c>
      <c r="I1104" s="171"/>
      <c r="L1104" s="167"/>
      <c r="M1104" s="172"/>
      <c r="N1104" s="173"/>
      <c r="O1104" s="173"/>
      <c r="P1104" s="173"/>
      <c r="Q1104" s="173"/>
      <c r="R1104" s="173"/>
      <c r="S1104" s="173"/>
      <c r="T1104" s="174"/>
      <c r="AT1104" s="168" t="s">
        <v>208</v>
      </c>
      <c r="AU1104" s="168" t="s">
        <v>87</v>
      </c>
      <c r="AV1104" s="13" t="s">
        <v>87</v>
      </c>
      <c r="AW1104" s="13" t="s">
        <v>32</v>
      </c>
      <c r="AX1104" s="13" t="s">
        <v>77</v>
      </c>
      <c r="AY1104" s="168" t="s">
        <v>126</v>
      </c>
    </row>
    <row r="1105" spans="1:65" s="13" customFormat="1">
      <c r="B1105" s="167"/>
      <c r="D1105" s="158" t="s">
        <v>208</v>
      </c>
      <c r="E1105" s="168" t="s">
        <v>1</v>
      </c>
      <c r="F1105" s="169" t="s">
        <v>1961</v>
      </c>
      <c r="H1105" s="170">
        <v>4.5999999999999996</v>
      </c>
      <c r="I1105" s="171"/>
      <c r="L1105" s="167"/>
      <c r="M1105" s="172"/>
      <c r="N1105" s="173"/>
      <c r="O1105" s="173"/>
      <c r="P1105" s="173"/>
      <c r="Q1105" s="173"/>
      <c r="R1105" s="173"/>
      <c r="S1105" s="173"/>
      <c r="T1105" s="174"/>
      <c r="AT1105" s="168" t="s">
        <v>208</v>
      </c>
      <c r="AU1105" s="168" t="s">
        <v>87</v>
      </c>
      <c r="AV1105" s="13" t="s">
        <v>87</v>
      </c>
      <c r="AW1105" s="13" t="s">
        <v>32</v>
      </c>
      <c r="AX1105" s="13" t="s">
        <v>77</v>
      </c>
      <c r="AY1105" s="168" t="s">
        <v>126</v>
      </c>
    </row>
    <row r="1106" spans="1:65" s="13" customFormat="1">
      <c r="B1106" s="167"/>
      <c r="D1106" s="158" t="s">
        <v>208</v>
      </c>
      <c r="E1106" s="168" t="s">
        <v>1</v>
      </c>
      <c r="F1106" s="169" t="s">
        <v>1962</v>
      </c>
      <c r="H1106" s="170">
        <v>5.4</v>
      </c>
      <c r="I1106" s="171"/>
      <c r="L1106" s="167"/>
      <c r="M1106" s="172"/>
      <c r="N1106" s="173"/>
      <c r="O1106" s="173"/>
      <c r="P1106" s="173"/>
      <c r="Q1106" s="173"/>
      <c r="R1106" s="173"/>
      <c r="S1106" s="173"/>
      <c r="T1106" s="174"/>
      <c r="AT1106" s="168" t="s">
        <v>208</v>
      </c>
      <c r="AU1106" s="168" t="s">
        <v>87</v>
      </c>
      <c r="AV1106" s="13" t="s">
        <v>87</v>
      </c>
      <c r="AW1106" s="13" t="s">
        <v>32</v>
      </c>
      <c r="AX1106" s="13" t="s">
        <v>77</v>
      </c>
      <c r="AY1106" s="168" t="s">
        <v>126</v>
      </c>
    </row>
    <row r="1107" spans="1:65" s="13" customFormat="1">
      <c r="B1107" s="167"/>
      <c r="D1107" s="158" t="s">
        <v>208</v>
      </c>
      <c r="E1107" s="168" t="s">
        <v>1</v>
      </c>
      <c r="F1107" s="169" t="s">
        <v>1963</v>
      </c>
      <c r="H1107" s="170">
        <v>6</v>
      </c>
      <c r="I1107" s="171"/>
      <c r="L1107" s="167"/>
      <c r="M1107" s="172"/>
      <c r="N1107" s="173"/>
      <c r="O1107" s="173"/>
      <c r="P1107" s="173"/>
      <c r="Q1107" s="173"/>
      <c r="R1107" s="173"/>
      <c r="S1107" s="173"/>
      <c r="T1107" s="174"/>
      <c r="AT1107" s="168" t="s">
        <v>208</v>
      </c>
      <c r="AU1107" s="168" t="s">
        <v>87</v>
      </c>
      <c r="AV1107" s="13" t="s">
        <v>87</v>
      </c>
      <c r="AW1107" s="13" t="s">
        <v>32</v>
      </c>
      <c r="AX1107" s="13" t="s">
        <v>77</v>
      </c>
      <c r="AY1107" s="168" t="s">
        <v>126</v>
      </c>
    </row>
    <row r="1108" spans="1:65" s="13" customFormat="1">
      <c r="B1108" s="167"/>
      <c r="D1108" s="158" t="s">
        <v>208</v>
      </c>
      <c r="E1108" s="168" t="s">
        <v>1</v>
      </c>
      <c r="F1108" s="169" t="s">
        <v>1964</v>
      </c>
      <c r="H1108" s="170">
        <v>0.72</v>
      </c>
      <c r="I1108" s="171"/>
      <c r="L1108" s="167"/>
      <c r="M1108" s="172"/>
      <c r="N1108" s="173"/>
      <c r="O1108" s="173"/>
      <c r="P1108" s="173"/>
      <c r="Q1108" s="173"/>
      <c r="R1108" s="173"/>
      <c r="S1108" s="173"/>
      <c r="T1108" s="174"/>
      <c r="AT1108" s="168" t="s">
        <v>208</v>
      </c>
      <c r="AU1108" s="168" t="s">
        <v>87</v>
      </c>
      <c r="AV1108" s="13" t="s">
        <v>87</v>
      </c>
      <c r="AW1108" s="13" t="s">
        <v>32</v>
      </c>
      <c r="AX1108" s="13" t="s">
        <v>77</v>
      </c>
      <c r="AY1108" s="168" t="s">
        <v>126</v>
      </c>
    </row>
    <row r="1109" spans="1:65" s="13" customFormat="1">
      <c r="B1109" s="167"/>
      <c r="D1109" s="158" t="s">
        <v>208</v>
      </c>
      <c r="E1109" s="168" t="s">
        <v>1</v>
      </c>
      <c r="F1109" s="169" t="s">
        <v>1965</v>
      </c>
      <c r="H1109" s="170">
        <v>1.2</v>
      </c>
      <c r="I1109" s="171"/>
      <c r="L1109" s="167"/>
      <c r="M1109" s="172"/>
      <c r="N1109" s="173"/>
      <c r="O1109" s="173"/>
      <c r="P1109" s="173"/>
      <c r="Q1109" s="173"/>
      <c r="R1109" s="173"/>
      <c r="S1109" s="173"/>
      <c r="T1109" s="174"/>
      <c r="AT1109" s="168" t="s">
        <v>208</v>
      </c>
      <c r="AU1109" s="168" t="s">
        <v>87</v>
      </c>
      <c r="AV1109" s="13" t="s">
        <v>87</v>
      </c>
      <c r="AW1109" s="13" t="s">
        <v>32</v>
      </c>
      <c r="AX1109" s="13" t="s">
        <v>77</v>
      </c>
      <c r="AY1109" s="168" t="s">
        <v>126</v>
      </c>
    </row>
    <row r="1110" spans="1:65" s="15" customFormat="1">
      <c r="B1110" s="182"/>
      <c r="D1110" s="158" t="s">
        <v>208</v>
      </c>
      <c r="E1110" s="183" t="s">
        <v>1</v>
      </c>
      <c r="F1110" s="184" t="s">
        <v>221</v>
      </c>
      <c r="H1110" s="185">
        <v>20.91</v>
      </c>
      <c r="I1110" s="186"/>
      <c r="L1110" s="182"/>
      <c r="M1110" s="187"/>
      <c r="N1110" s="188"/>
      <c r="O1110" s="188"/>
      <c r="P1110" s="188"/>
      <c r="Q1110" s="188"/>
      <c r="R1110" s="188"/>
      <c r="S1110" s="188"/>
      <c r="T1110" s="189"/>
      <c r="AT1110" s="183" t="s">
        <v>208</v>
      </c>
      <c r="AU1110" s="183" t="s">
        <v>87</v>
      </c>
      <c r="AV1110" s="15" t="s">
        <v>146</v>
      </c>
      <c r="AW1110" s="15" t="s">
        <v>32</v>
      </c>
      <c r="AX1110" s="15" t="s">
        <v>85</v>
      </c>
      <c r="AY1110" s="183" t="s">
        <v>126</v>
      </c>
    </row>
    <row r="1111" spans="1:65" s="2" customFormat="1" ht="24.2" customHeight="1">
      <c r="A1111" s="33"/>
      <c r="B1111" s="144"/>
      <c r="C1111" s="198" t="s">
        <v>1966</v>
      </c>
      <c r="D1111" s="198" t="s">
        <v>405</v>
      </c>
      <c r="E1111" s="199" t="s">
        <v>1967</v>
      </c>
      <c r="F1111" s="200" t="s">
        <v>1968</v>
      </c>
      <c r="G1111" s="201" t="s">
        <v>234</v>
      </c>
      <c r="H1111" s="202">
        <v>11.07</v>
      </c>
      <c r="I1111" s="203"/>
      <c r="J1111" s="204">
        <f>ROUND(I1111*H1111,2)</f>
        <v>0</v>
      </c>
      <c r="K1111" s="200" t="s">
        <v>1</v>
      </c>
      <c r="L1111" s="205"/>
      <c r="M1111" s="206" t="s">
        <v>1</v>
      </c>
      <c r="N1111" s="207" t="s">
        <v>42</v>
      </c>
      <c r="O1111" s="59"/>
      <c r="P1111" s="154">
        <f>O1111*H1111</f>
        <v>0</v>
      </c>
      <c r="Q1111" s="154">
        <v>3.6000000000000002E-4</v>
      </c>
      <c r="R1111" s="154">
        <f>Q1111*H1111</f>
        <v>3.9852000000000004E-3</v>
      </c>
      <c r="S1111" s="154">
        <v>0</v>
      </c>
      <c r="T1111" s="155">
        <f>S1111*H1111</f>
        <v>0</v>
      </c>
      <c r="U1111" s="33"/>
      <c r="V1111" s="33"/>
      <c r="W1111" s="33"/>
      <c r="X1111" s="33"/>
      <c r="Y1111" s="33"/>
      <c r="Z1111" s="33"/>
      <c r="AA1111" s="33"/>
      <c r="AB1111" s="33"/>
      <c r="AC1111" s="33"/>
      <c r="AD1111" s="33"/>
      <c r="AE1111" s="33"/>
      <c r="AR1111" s="156" t="s">
        <v>390</v>
      </c>
      <c r="AT1111" s="156" t="s">
        <v>405</v>
      </c>
      <c r="AU1111" s="156" t="s">
        <v>87</v>
      </c>
      <c r="AY1111" s="18" t="s">
        <v>126</v>
      </c>
      <c r="BE1111" s="157">
        <f>IF(N1111="základní",J1111,0)</f>
        <v>0</v>
      </c>
      <c r="BF1111" s="157">
        <f>IF(N1111="snížená",J1111,0)</f>
        <v>0</v>
      </c>
      <c r="BG1111" s="157">
        <f>IF(N1111="zákl. přenesená",J1111,0)</f>
        <v>0</v>
      </c>
      <c r="BH1111" s="157">
        <f>IF(N1111="sníž. přenesená",J1111,0)</f>
        <v>0</v>
      </c>
      <c r="BI1111" s="157">
        <f>IF(N1111="nulová",J1111,0)</f>
        <v>0</v>
      </c>
      <c r="BJ1111" s="18" t="s">
        <v>85</v>
      </c>
      <c r="BK1111" s="157">
        <f>ROUND(I1111*H1111,2)</f>
        <v>0</v>
      </c>
      <c r="BL1111" s="18" t="s">
        <v>284</v>
      </c>
      <c r="BM1111" s="156" t="s">
        <v>1969</v>
      </c>
    </row>
    <row r="1112" spans="1:65" s="13" customFormat="1">
      <c r="B1112" s="167"/>
      <c r="D1112" s="158" t="s">
        <v>208</v>
      </c>
      <c r="E1112" s="168" t="s">
        <v>1</v>
      </c>
      <c r="F1112" s="169" t="s">
        <v>1970</v>
      </c>
      <c r="H1112" s="170">
        <v>4.68</v>
      </c>
      <c r="I1112" s="171"/>
      <c r="L1112" s="167"/>
      <c r="M1112" s="172"/>
      <c r="N1112" s="173"/>
      <c r="O1112" s="173"/>
      <c r="P1112" s="173"/>
      <c r="Q1112" s="173"/>
      <c r="R1112" s="173"/>
      <c r="S1112" s="173"/>
      <c r="T1112" s="174"/>
      <c r="AT1112" s="168" t="s">
        <v>208</v>
      </c>
      <c r="AU1112" s="168" t="s">
        <v>87</v>
      </c>
      <c r="AV1112" s="13" t="s">
        <v>87</v>
      </c>
      <c r="AW1112" s="13" t="s">
        <v>32</v>
      </c>
      <c r="AX1112" s="13" t="s">
        <v>77</v>
      </c>
      <c r="AY1112" s="168" t="s">
        <v>126</v>
      </c>
    </row>
    <row r="1113" spans="1:65" s="13" customFormat="1">
      <c r="B1113" s="167"/>
      <c r="D1113" s="158" t="s">
        <v>208</v>
      </c>
      <c r="E1113" s="168" t="s">
        <v>1</v>
      </c>
      <c r="F1113" s="169" t="s">
        <v>1971</v>
      </c>
      <c r="H1113" s="170">
        <v>3.24</v>
      </c>
      <c r="I1113" s="171"/>
      <c r="L1113" s="167"/>
      <c r="M1113" s="172"/>
      <c r="N1113" s="173"/>
      <c r="O1113" s="173"/>
      <c r="P1113" s="173"/>
      <c r="Q1113" s="173"/>
      <c r="R1113" s="173"/>
      <c r="S1113" s="173"/>
      <c r="T1113" s="174"/>
      <c r="AT1113" s="168" t="s">
        <v>208</v>
      </c>
      <c r="AU1113" s="168" t="s">
        <v>87</v>
      </c>
      <c r="AV1113" s="13" t="s">
        <v>87</v>
      </c>
      <c r="AW1113" s="13" t="s">
        <v>32</v>
      </c>
      <c r="AX1113" s="13" t="s">
        <v>77</v>
      </c>
      <c r="AY1113" s="168" t="s">
        <v>126</v>
      </c>
    </row>
    <row r="1114" spans="1:65" s="13" customFormat="1">
      <c r="B1114" s="167"/>
      <c r="D1114" s="158" t="s">
        <v>208</v>
      </c>
      <c r="E1114" s="168" t="s">
        <v>1</v>
      </c>
      <c r="F1114" s="169" t="s">
        <v>1972</v>
      </c>
      <c r="H1114" s="170">
        <v>3.15</v>
      </c>
      <c r="I1114" s="171"/>
      <c r="L1114" s="167"/>
      <c r="M1114" s="172"/>
      <c r="N1114" s="173"/>
      <c r="O1114" s="173"/>
      <c r="P1114" s="173"/>
      <c r="Q1114" s="173"/>
      <c r="R1114" s="173"/>
      <c r="S1114" s="173"/>
      <c r="T1114" s="174"/>
      <c r="AT1114" s="168" t="s">
        <v>208</v>
      </c>
      <c r="AU1114" s="168" t="s">
        <v>87</v>
      </c>
      <c r="AV1114" s="13" t="s">
        <v>87</v>
      </c>
      <c r="AW1114" s="13" t="s">
        <v>32</v>
      </c>
      <c r="AX1114" s="13" t="s">
        <v>77</v>
      </c>
      <c r="AY1114" s="168" t="s">
        <v>126</v>
      </c>
    </row>
    <row r="1115" spans="1:65" s="15" customFormat="1">
      <c r="B1115" s="182"/>
      <c r="D1115" s="158" t="s">
        <v>208</v>
      </c>
      <c r="E1115" s="183" t="s">
        <v>1</v>
      </c>
      <c r="F1115" s="184" t="s">
        <v>221</v>
      </c>
      <c r="H1115" s="185">
        <v>11.07</v>
      </c>
      <c r="I1115" s="186"/>
      <c r="L1115" s="182"/>
      <c r="M1115" s="187"/>
      <c r="N1115" s="188"/>
      <c r="O1115" s="188"/>
      <c r="P1115" s="188"/>
      <c r="Q1115" s="188"/>
      <c r="R1115" s="188"/>
      <c r="S1115" s="188"/>
      <c r="T1115" s="189"/>
      <c r="AT1115" s="183" t="s">
        <v>208</v>
      </c>
      <c r="AU1115" s="183" t="s">
        <v>87</v>
      </c>
      <c r="AV1115" s="15" t="s">
        <v>146</v>
      </c>
      <c r="AW1115" s="15" t="s">
        <v>32</v>
      </c>
      <c r="AX1115" s="15" t="s">
        <v>85</v>
      </c>
      <c r="AY1115" s="183" t="s">
        <v>126</v>
      </c>
    </row>
    <row r="1116" spans="1:65" s="2" customFormat="1" ht="24.2" customHeight="1">
      <c r="A1116" s="33"/>
      <c r="B1116" s="144"/>
      <c r="C1116" s="145" t="s">
        <v>1973</v>
      </c>
      <c r="D1116" s="145" t="s">
        <v>129</v>
      </c>
      <c r="E1116" s="146" t="s">
        <v>1974</v>
      </c>
      <c r="F1116" s="147" t="s">
        <v>1975</v>
      </c>
      <c r="G1116" s="148" t="s">
        <v>277</v>
      </c>
      <c r="H1116" s="149">
        <v>1.2E-2</v>
      </c>
      <c r="I1116" s="150"/>
      <c r="J1116" s="151">
        <f>ROUND(I1116*H1116,2)</f>
        <v>0</v>
      </c>
      <c r="K1116" s="147" t="s">
        <v>133</v>
      </c>
      <c r="L1116" s="34"/>
      <c r="M1116" s="208" t="s">
        <v>1</v>
      </c>
      <c r="N1116" s="209" t="s">
        <v>42</v>
      </c>
      <c r="O1116" s="165"/>
      <c r="P1116" s="210">
        <f>O1116*H1116</f>
        <v>0</v>
      </c>
      <c r="Q1116" s="210">
        <v>0</v>
      </c>
      <c r="R1116" s="210">
        <f>Q1116*H1116</f>
        <v>0</v>
      </c>
      <c r="S1116" s="210">
        <v>0</v>
      </c>
      <c r="T1116" s="211">
        <f>S1116*H1116</f>
        <v>0</v>
      </c>
      <c r="U1116" s="33"/>
      <c r="V1116" s="33"/>
      <c r="W1116" s="33"/>
      <c r="X1116" s="33"/>
      <c r="Y1116" s="33"/>
      <c r="Z1116" s="33"/>
      <c r="AA1116" s="33"/>
      <c r="AB1116" s="33"/>
      <c r="AC1116" s="33"/>
      <c r="AD1116" s="33"/>
      <c r="AE1116" s="33"/>
      <c r="AR1116" s="156" t="s">
        <v>284</v>
      </c>
      <c r="AT1116" s="156" t="s">
        <v>129</v>
      </c>
      <c r="AU1116" s="156" t="s">
        <v>87</v>
      </c>
      <c r="AY1116" s="18" t="s">
        <v>126</v>
      </c>
      <c r="BE1116" s="157">
        <f>IF(N1116="základní",J1116,0)</f>
        <v>0</v>
      </c>
      <c r="BF1116" s="157">
        <f>IF(N1116="snížená",J1116,0)</f>
        <v>0</v>
      </c>
      <c r="BG1116" s="157">
        <f>IF(N1116="zákl. přenesená",J1116,0)</f>
        <v>0</v>
      </c>
      <c r="BH1116" s="157">
        <f>IF(N1116="sníž. přenesená",J1116,0)</f>
        <v>0</v>
      </c>
      <c r="BI1116" s="157">
        <f>IF(N1116="nulová",J1116,0)</f>
        <v>0</v>
      </c>
      <c r="BJ1116" s="18" t="s">
        <v>85</v>
      </c>
      <c r="BK1116" s="157">
        <f>ROUND(I1116*H1116,2)</f>
        <v>0</v>
      </c>
      <c r="BL1116" s="18" t="s">
        <v>284</v>
      </c>
      <c r="BM1116" s="156" t="s">
        <v>1976</v>
      </c>
    </row>
    <row r="1117" spans="1:65" s="2" customFormat="1" ht="6.95" customHeight="1">
      <c r="A1117" s="33"/>
      <c r="B1117" s="48"/>
      <c r="C1117" s="49"/>
      <c r="D1117" s="49"/>
      <c r="E1117" s="49"/>
      <c r="F1117" s="49"/>
      <c r="G1117" s="49"/>
      <c r="H1117" s="49"/>
      <c r="I1117" s="49"/>
      <c r="J1117" s="49"/>
      <c r="K1117" s="49"/>
      <c r="L1117" s="34"/>
      <c r="M1117" s="33"/>
      <c r="O1117" s="33"/>
      <c r="P1117" s="33"/>
      <c r="Q1117" s="33"/>
      <c r="R1117" s="33"/>
      <c r="S1117" s="33"/>
      <c r="T1117" s="33"/>
      <c r="U1117" s="33"/>
      <c r="V1117" s="33"/>
      <c r="W1117" s="33"/>
      <c r="X1117" s="33"/>
      <c r="Y1117" s="33"/>
      <c r="Z1117" s="33"/>
      <c r="AA1117" s="33"/>
      <c r="AB1117" s="33"/>
      <c r="AC1117" s="33"/>
      <c r="AD1117" s="33"/>
      <c r="AE1117" s="33"/>
    </row>
  </sheetData>
  <autoFilter ref="C147:K1116"/>
  <mergeCells count="9">
    <mergeCell ref="E87:H87"/>
    <mergeCell ref="E138:H138"/>
    <mergeCell ref="E140:H140"/>
    <mergeCell ref="L2:V2"/>
    <mergeCell ref="E7:H7"/>
    <mergeCell ref="E9:H9"/>
    <mergeCell ref="E18:H18"/>
    <mergeCell ref="E27:H27"/>
    <mergeCell ref="E85:H85"/>
  </mergeCells>
  <pageMargins left="0.78740157480314965" right="0.39370078740157483" top="0.78740157480314965" bottom="0.78740157480314965" header="0" footer="0"/>
  <pageSetup paperSize="9" scale="71"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2:BM28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2" t="s">
        <v>5</v>
      </c>
      <c r="M2" s="213"/>
      <c r="N2" s="213"/>
      <c r="O2" s="213"/>
      <c r="P2" s="213"/>
      <c r="Q2" s="213"/>
      <c r="R2" s="213"/>
      <c r="S2" s="213"/>
      <c r="T2" s="213"/>
      <c r="U2" s="213"/>
      <c r="V2" s="213"/>
      <c r="AT2" s="18" t="s">
        <v>94</v>
      </c>
    </row>
    <row r="3" spans="1:46" s="1" customFormat="1" ht="6.95" customHeight="1">
      <c r="B3" s="19"/>
      <c r="C3" s="20"/>
      <c r="D3" s="20"/>
      <c r="E3" s="20"/>
      <c r="F3" s="20"/>
      <c r="G3" s="20"/>
      <c r="H3" s="20"/>
      <c r="I3" s="20"/>
      <c r="J3" s="20"/>
      <c r="K3" s="20"/>
      <c r="L3" s="21"/>
      <c r="AT3" s="18" t="s">
        <v>87</v>
      </c>
    </row>
    <row r="4" spans="1:46" s="1" customFormat="1" ht="24.95" customHeight="1">
      <c r="B4" s="21"/>
      <c r="D4" s="22" t="s">
        <v>98</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52" t="str">
        <f>'Rekapitulace stavby'!K6</f>
        <v>VOŠ a SŠ stavební Vysoké Mýto, areál Kpt. Poplera</v>
      </c>
      <c r="F7" s="253"/>
      <c r="G7" s="253"/>
      <c r="H7" s="253"/>
      <c r="L7" s="21"/>
    </row>
    <row r="8" spans="1:46" s="2" customFormat="1" ht="12" customHeight="1">
      <c r="A8" s="33"/>
      <c r="B8" s="34"/>
      <c r="C8" s="33"/>
      <c r="D8" s="28" t="s">
        <v>99</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34" t="s">
        <v>1977</v>
      </c>
      <c r="F9" s="251"/>
      <c r="G9" s="251"/>
      <c r="H9" s="251"/>
      <c r="I9" s="33"/>
      <c r="J9" s="33"/>
      <c r="K9" s="33"/>
      <c r="L9" s="43"/>
      <c r="S9" s="33"/>
      <c r="T9" s="33"/>
      <c r="U9" s="33"/>
      <c r="V9" s="33"/>
      <c r="W9" s="33"/>
      <c r="X9" s="33"/>
      <c r="Y9" s="33"/>
      <c r="Z9" s="33"/>
      <c r="AA9" s="33"/>
      <c r="AB9" s="33"/>
      <c r="AC9" s="33"/>
      <c r="AD9" s="33"/>
      <c r="AE9" s="33"/>
    </row>
    <row r="10" spans="1:46" s="2" customFormat="1">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9. 2. 2022</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24</v>
      </c>
      <c r="E14" s="33"/>
      <c r="F14" s="33"/>
      <c r="G14" s="33"/>
      <c r="H14" s="33"/>
      <c r="I14" s="28" t="s">
        <v>25</v>
      </c>
      <c r="J14" s="26" t="s">
        <v>1</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
        <v>26</v>
      </c>
      <c r="F15" s="33"/>
      <c r="G15" s="33"/>
      <c r="H15" s="33"/>
      <c r="I15" s="28" t="s">
        <v>27</v>
      </c>
      <c r="J15" s="26" t="s">
        <v>1</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28</v>
      </c>
      <c r="E17" s="33"/>
      <c r="F17" s="33"/>
      <c r="G17" s="33"/>
      <c r="H17" s="33"/>
      <c r="I17" s="28" t="s">
        <v>25</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54" t="str">
        <f>'Rekapitulace stavby'!E14</f>
        <v>Vyplň údaj</v>
      </c>
      <c r="F18" s="224"/>
      <c r="G18" s="224"/>
      <c r="H18" s="224"/>
      <c r="I18" s="28" t="s">
        <v>27</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30</v>
      </c>
      <c r="E20" s="33"/>
      <c r="F20" s="33"/>
      <c r="G20" s="33"/>
      <c r="H20" s="33"/>
      <c r="I20" s="28" t="s">
        <v>25</v>
      </c>
      <c r="J20" s="26" t="s">
        <v>1</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
        <v>31</v>
      </c>
      <c r="F21" s="33"/>
      <c r="G21" s="33"/>
      <c r="H21" s="33"/>
      <c r="I21" s="28" t="s">
        <v>27</v>
      </c>
      <c r="J21" s="26" t="s">
        <v>1</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33</v>
      </c>
      <c r="E23" s="33"/>
      <c r="F23" s="33"/>
      <c r="G23" s="33"/>
      <c r="H23" s="33"/>
      <c r="I23" s="28" t="s">
        <v>25</v>
      </c>
      <c r="J23" s="26" t="s">
        <v>1</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
        <v>34</v>
      </c>
      <c r="F24" s="33"/>
      <c r="G24" s="33"/>
      <c r="H24" s="33"/>
      <c r="I24" s="28" t="s">
        <v>27</v>
      </c>
      <c r="J24" s="26" t="s">
        <v>1</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35</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28" t="s">
        <v>1</v>
      </c>
      <c r="F27" s="228"/>
      <c r="G27" s="228"/>
      <c r="H27" s="228"/>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37</v>
      </c>
      <c r="E30" s="33"/>
      <c r="F30" s="33"/>
      <c r="G30" s="33"/>
      <c r="H30" s="33"/>
      <c r="I30" s="33"/>
      <c r="J30" s="72">
        <f>ROUND(J126,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39</v>
      </c>
      <c r="G32" s="33"/>
      <c r="H32" s="33"/>
      <c r="I32" s="37" t="s">
        <v>38</v>
      </c>
      <c r="J32" s="37" t="s">
        <v>40</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41</v>
      </c>
      <c r="E33" s="28" t="s">
        <v>42</v>
      </c>
      <c r="F33" s="100">
        <f>ROUND((SUM(BE126:BE287)),  2)</f>
        <v>0</v>
      </c>
      <c r="G33" s="33"/>
      <c r="H33" s="33"/>
      <c r="I33" s="101">
        <v>0.21</v>
      </c>
      <c r="J33" s="100">
        <f>ROUND(((SUM(BE126:BE287))*I33),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43</v>
      </c>
      <c r="F34" s="100">
        <f>ROUND((SUM(BF126:BF287)),  2)</f>
        <v>0</v>
      </c>
      <c r="G34" s="33"/>
      <c r="H34" s="33"/>
      <c r="I34" s="101">
        <v>0.15</v>
      </c>
      <c r="J34" s="100">
        <f>ROUND(((SUM(BF126:BF287))*I34),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44</v>
      </c>
      <c r="F35" s="100">
        <f>ROUND((SUM(BG126:BG287)),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45</v>
      </c>
      <c r="F36" s="100">
        <f>ROUND((SUM(BH126:BH287)),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46</v>
      </c>
      <c r="F37" s="100">
        <f>ROUND((SUM(BI126:BI287)),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47</v>
      </c>
      <c r="E39" s="61"/>
      <c r="F39" s="61"/>
      <c r="G39" s="104" t="s">
        <v>48</v>
      </c>
      <c r="H39" s="105" t="s">
        <v>49</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50</v>
      </c>
      <c r="E50" s="45"/>
      <c r="F50" s="45"/>
      <c r="G50" s="44" t="s">
        <v>51</v>
      </c>
      <c r="H50" s="45"/>
      <c r="I50" s="45"/>
      <c r="J50" s="45"/>
      <c r="K50" s="45"/>
      <c r="L50" s="43"/>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3"/>
      <c r="B61" s="34"/>
      <c r="C61" s="33"/>
      <c r="D61" s="46" t="s">
        <v>52</v>
      </c>
      <c r="E61" s="36"/>
      <c r="F61" s="108" t="s">
        <v>53</v>
      </c>
      <c r="G61" s="46" t="s">
        <v>52</v>
      </c>
      <c r="H61" s="36"/>
      <c r="I61" s="36"/>
      <c r="J61" s="109" t="s">
        <v>53</v>
      </c>
      <c r="K61" s="36"/>
      <c r="L61" s="43"/>
      <c r="S61" s="33"/>
      <c r="T61" s="33"/>
      <c r="U61" s="33"/>
      <c r="V61" s="33"/>
      <c r="W61" s="33"/>
      <c r="X61" s="33"/>
      <c r="Y61" s="33"/>
      <c r="Z61" s="33"/>
      <c r="AA61" s="33"/>
      <c r="AB61" s="33"/>
      <c r="AC61" s="33"/>
      <c r="AD61" s="33"/>
      <c r="AE61" s="33"/>
    </row>
    <row r="62" spans="1:31">
      <c r="B62" s="21"/>
      <c r="L62" s="21"/>
    </row>
    <row r="63" spans="1:31">
      <c r="B63" s="21"/>
      <c r="L63" s="21"/>
    </row>
    <row r="64" spans="1:31">
      <c r="B64" s="21"/>
      <c r="L64" s="21"/>
    </row>
    <row r="65" spans="1:31" s="2" customFormat="1" ht="12.75">
      <c r="A65" s="33"/>
      <c r="B65" s="34"/>
      <c r="C65" s="33"/>
      <c r="D65" s="44" t="s">
        <v>54</v>
      </c>
      <c r="E65" s="47"/>
      <c r="F65" s="47"/>
      <c r="G65" s="44" t="s">
        <v>55</v>
      </c>
      <c r="H65" s="47"/>
      <c r="I65" s="47"/>
      <c r="J65" s="47"/>
      <c r="K65" s="47"/>
      <c r="L65" s="43"/>
      <c r="S65" s="33"/>
      <c r="T65" s="33"/>
      <c r="U65" s="33"/>
      <c r="V65" s="33"/>
      <c r="W65" s="33"/>
      <c r="X65" s="33"/>
      <c r="Y65" s="33"/>
      <c r="Z65" s="33"/>
      <c r="AA65" s="33"/>
      <c r="AB65" s="33"/>
      <c r="AC65" s="33"/>
      <c r="AD65" s="33"/>
      <c r="AE65" s="33"/>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3"/>
      <c r="B76" s="34"/>
      <c r="C76" s="33"/>
      <c r="D76" s="46" t="s">
        <v>52</v>
      </c>
      <c r="E76" s="36"/>
      <c r="F76" s="108" t="s">
        <v>53</v>
      </c>
      <c r="G76" s="46" t="s">
        <v>52</v>
      </c>
      <c r="H76" s="36"/>
      <c r="I76" s="36"/>
      <c r="J76" s="109" t="s">
        <v>53</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customHeight="1">
      <c r="A82" s="33"/>
      <c r="B82" s="34"/>
      <c r="C82" s="22" t="s">
        <v>101</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customHeight="1">
      <c r="A85" s="33"/>
      <c r="B85" s="34"/>
      <c r="C85" s="33"/>
      <c r="D85" s="33"/>
      <c r="E85" s="252" t="str">
        <f>E7</f>
        <v>VOŠ a SŠ stavební Vysoké Mýto, areál Kpt. Poplera</v>
      </c>
      <c r="F85" s="253"/>
      <c r="G85" s="253"/>
      <c r="H85" s="253"/>
      <c r="I85" s="33"/>
      <c r="J85" s="33"/>
      <c r="K85" s="33"/>
      <c r="L85" s="43"/>
      <c r="S85" s="33"/>
      <c r="T85" s="33"/>
      <c r="U85" s="33"/>
      <c r="V85" s="33"/>
      <c r="W85" s="33"/>
      <c r="X85" s="33"/>
      <c r="Y85" s="33"/>
      <c r="Z85" s="33"/>
      <c r="AA85" s="33"/>
      <c r="AB85" s="33"/>
      <c r="AC85" s="33"/>
      <c r="AD85" s="33"/>
      <c r="AE85" s="33"/>
    </row>
    <row r="86" spans="1:47" s="2" customFormat="1" ht="12" customHeight="1">
      <c r="A86" s="33"/>
      <c r="B86" s="34"/>
      <c r="C86" s="28" t="s">
        <v>99</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customHeight="1">
      <c r="A87" s="33"/>
      <c r="B87" s="34"/>
      <c r="C87" s="33"/>
      <c r="D87" s="33"/>
      <c r="E87" s="234" t="str">
        <f>E9</f>
        <v>02 - SO 02 - Oplocení</v>
      </c>
      <c r="F87" s="251"/>
      <c r="G87" s="251"/>
      <c r="H87" s="251"/>
      <c r="I87" s="33"/>
      <c r="J87" s="33"/>
      <c r="K87" s="33"/>
      <c r="L87" s="43"/>
      <c r="S87" s="33"/>
      <c r="T87" s="33"/>
      <c r="U87" s="33"/>
      <c r="V87" s="33"/>
      <c r="W87" s="33"/>
      <c r="X87" s="33"/>
      <c r="Y87" s="33"/>
      <c r="Z87" s="33"/>
      <c r="AA87" s="33"/>
      <c r="AB87" s="33"/>
      <c r="AC87" s="33"/>
      <c r="AD87" s="33"/>
      <c r="AE87" s="33"/>
    </row>
    <row r="88" spans="1:47" s="2" customFormat="1" ht="6.95"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customHeight="1">
      <c r="A89" s="33"/>
      <c r="B89" s="34"/>
      <c r="C89" s="28" t="s">
        <v>20</v>
      </c>
      <c r="D89" s="33"/>
      <c r="E89" s="33"/>
      <c r="F89" s="26" t="str">
        <f>F12</f>
        <v>Vysoké Mýto</v>
      </c>
      <c r="G89" s="33"/>
      <c r="H89" s="33"/>
      <c r="I89" s="28" t="s">
        <v>22</v>
      </c>
      <c r="J89" s="56" t="str">
        <f>IF(J12="","",J12)</f>
        <v>9. 2. 2022</v>
      </c>
      <c r="K89" s="33"/>
      <c r="L89" s="43"/>
      <c r="S89" s="33"/>
      <c r="T89" s="33"/>
      <c r="U89" s="33"/>
      <c r="V89" s="33"/>
      <c r="W89" s="33"/>
      <c r="X89" s="33"/>
      <c r="Y89" s="33"/>
      <c r="Z89" s="33"/>
      <c r="AA89" s="33"/>
      <c r="AB89" s="33"/>
      <c r="AC89" s="33"/>
      <c r="AD89" s="33"/>
      <c r="AE89" s="33"/>
    </row>
    <row r="90" spans="1:47" s="2" customFormat="1" ht="6.95"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25.7" customHeight="1">
      <c r="A91" s="33"/>
      <c r="B91" s="34"/>
      <c r="C91" s="28" t="s">
        <v>24</v>
      </c>
      <c r="D91" s="33"/>
      <c r="E91" s="33"/>
      <c r="F91" s="26" t="str">
        <f>E15</f>
        <v>Pardubický kraj</v>
      </c>
      <c r="G91" s="33"/>
      <c r="H91" s="33"/>
      <c r="I91" s="28" t="s">
        <v>30</v>
      </c>
      <c r="J91" s="31" t="str">
        <f>E21</f>
        <v xml:space="preserve">Družstvo Stavoprojekt, Pardubice </v>
      </c>
      <c r="K91" s="33"/>
      <c r="L91" s="43"/>
      <c r="S91" s="33"/>
      <c r="T91" s="33"/>
      <c r="U91" s="33"/>
      <c r="V91" s="33"/>
      <c r="W91" s="33"/>
      <c r="X91" s="33"/>
      <c r="Y91" s="33"/>
      <c r="Z91" s="33"/>
      <c r="AA91" s="33"/>
      <c r="AB91" s="33"/>
      <c r="AC91" s="33"/>
      <c r="AD91" s="33"/>
      <c r="AE91" s="33"/>
    </row>
    <row r="92" spans="1:47" s="2" customFormat="1" ht="15.2" customHeight="1">
      <c r="A92" s="33"/>
      <c r="B92" s="34"/>
      <c r="C92" s="28" t="s">
        <v>28</v>
      </c>
      <c r="D92" s="33"/>
      <c r="E92" s="33"/>
      <c r="F92" s="26" t="str">
        <f>IF(E18="","",E18)</f>
        <v>Vyplň údaj</v>
      </c>
      <c r="G92" s="33"/>
      <c r="H92" s="33"/>
      <c r="I92" s="28" t="s">
        <v>33</v>
      </c>
      <c r="J92" s="31" t="str">
        <f>E24</f>
        <v>A. Vojtěch</v>
      </c>
      <c r="K92" s="33"/>
      <c r="L92" s="43"/>
      <c r="S92" s="33"/>
      <c r="T92" s="33"/>
      <c r="U92" s="33"/>
      <c r="V92" s="33"/>
      <c r="W92" s="33"/>
      <c r="X92" s="33"/>
      <c r="Y92" s="33"/>
      <c r="Z92" s="33"/>
      <c r="AA92" s="33"/>
      <c r="AB92" s="33"/>
      <c r="AC92" s="33"/>
      <c r="AD92" s="33"/>
      <c r="AE92" s="33"/>
    </row>
    <row r="93" spans="1:47" s="2" customFormat="1" ht="10.35"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customHeight="1">
      <c r="A94" s="33"/>
      <c r="B94" s="34"/>
      <c r="C94" s="110" t="s">
        <v>102</v>
      </c>
      <c r="D94" s="102"/>
      <c r="E94" s="102"/>
      <c r="F94" s="102"/>
      <c r="G94" s="102"/>
      <c r="H94" s="102"/>
      <c r="I94" s="102"/>
      <c r="J94" s="111" t="s">
        <v>103</v>
      </c>
      <c r="K94" s="102"/>
      <c r="L94" s="43"/>
      <c r="S94" s="33"/>
      <c r="T94" s="33"/>
      <c r="U94" s="33"/>
      <c r="V94" s="33"/>
      <c r="W94" s="33"/>
      <c r="X94" s="33"/>
      <c r="Y94" s="33"/>
      <c r="Z94" s="33"/>
      <c r="AA94" s="33"/>
      <c r="AB94" s="33"/>
      <c r="AC94" s="33"/>
      <c r="AD94" s="33"/>
      <c r="AE94" s="33"/>
    </row>
    <row r="95" spans="1:47" s="2" customFormat="1" ht="10.35"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customHeight="1">
      <c r="A96" s="33"/>
      <c r="B96" s="34"/>
      <c r="C96" s="112" t="s">
        <v>104</v>
      </c>
      <c r="D96" s="33"/>
      <c r="E96" s="33"/>
      <c r="F96" s="33"/>
      <c r="G96" s="33"/>
      <c r="H96" s="33"/>
      <c r="I96" s="33"/>
      <c r="J96" s="72">
        <f>J126</f>
        <v>0</v>
      </c>
      <c r="K96" s="33"/>
      <c r="L96" s="43"/>
      <c r="S96" s="33"/>
      <c r="T96" s="33"/>
      <c r="U96" s="33"/>
      <c r="V96" s="33"/>
      <c r="W96" s="33"/>
      <c r="X96" s="33"/>
      <c r="Y96" s="33"/>
      <c r="Z96" s="33"/>
      <c r="AA96" s="33"/>
      <c r="AB96" s="33"/>
      <c r="AC96" s="33"/>
      <c r="AD96" s="33"/>
      <c r="AE96" s="33"/>
      <c r="AU96" s="18" t="s">
        <v>105</v>
      </c>
    </row>
    <row r="97" spans="1:31" s="9" customFormat="1" ht="24.95" customHeight="1">
      <c r="B97" s="113"/>
      <c r="D97" s="114" t="s">
        <v>169</v>
      </c>
      <c r="E97" s="115"/>
      <c r="F97" s="115"/>
      <c r="G97" s="115"/>
      <c r="H97" s="115"/>
      <c r="I97" s="115"/>
      <c r="J97" s="116">
        <f>J127</f>
        <v>0</v>
      </c>
      <c r="L97" s="113"/>
    </row>
    <row r="98" spans="1:31" s="10" customFormat="1" ht="19.899999999999999" customHeight="1">
      <c r="B98" s="117"/>
      <c r="D98" s="118" t="s">
        <v>1978</v>
      </c>
      <c r="E98" s="119"/>
      <c r="F98" s="119"/>
      <c r="G98" s="119"/>
      <c r="H98" s="119"/>
      <c r="I98" s="119"/>
      <c r="J98" s="120">
        <f>J128</f>
        <v>0</v>
      </c>
      <c r="L98" s="117"/>
    </row>
    <row r="99" spans="1:31" s="10" customFormat="1" ht="19.899999999999999" customHeight="1">
      <c r="B99" s="117"/>
      <c r="D99" s="118" t="s">
        <v>170</v>
      </c>
      <c r="E99" s="119"/>
      <c r="F99" s="119"/>
      <c r="G99" s="119"/>
      <c r="H99" s="119"/>
      <c r="I99" s="119"/>
      <c r="J99" s="120">
        <f>J162</f>
        <v>0</v>
      </c>
      <c r="L99" s="117"/>
    </row>
    <row r="100" spans="1:31" s="10" customFormat="1" ht="19.899999999999999" customHeight="1">
      <c r="B100" s="117"/>
      <c r="D100" s="118" t="s">
        <v>171</v>
      </c>
      <c r="E100" s="119"/>
      <c r="F100" s="119"/>
      <c r="G100" s="119"/>
      <c r="H100" s="119"/>
      <c r="I100" s="119"/>
      <c r="J100" s="120">
        <f>J173</f>
        <v>0</v>
      </c>
      <c r="L100" s="117"/>
    </row>
    <row r="101" spans="1:31" s="10" customFormat="1" ht="19.899999999999999" customHeight="1">
      <c r="B101" s="117"/>
      <c r="D101" s="118" t="s">
        <v>174</v>
      </c>
      <c r="E101" s="119"/>
      <c r="F101" s="119"/>
      <c r="G101" s="119"/>
      <c r="H101" s="119"/>
      <c r="I101" s="119"/>
      <c r="J101" s="120">
        <f>J254</f>
        <v>0</v>
      </c>
      <c r="L101" s="117"/>
    </row>
    <row r="102" spans="1:31" s="10" customFormat="1" ht="19.899999999999999" customHeight="1">
      <c r="B102" s="117"/>
      <c r="D102" s="118" t="s">
        <v>177</v>
      </c>
      <c r="E102" s="119"/>
      <c r="F102" s="119"/>
      <c r="G102" s="119"/>
      <c r="H102" s="119"/>
      <c r="I102" s="119"/>
      <c r="J102" s="120">
        <f>J258</f>
        <v>0</v>
      </c>
      <c r="L102" s="117"/>
    </row>
    <row r="103" spans="1:31" s="10" customFormat="1" ht="19.899999999999999" customHeight="1">
      <c r="B103" s="117"/>
      <c r="D103" s="118" t="s">
        <v>180</v>
      </c>
      <c r="E103" s="119"/>
      <c r="F103" s="119"/>
      <c r="G103" s="119"/>
      <c r="H103" s="119"/>
      <c r="I103" s="119"/>
      <c r="J103" s="120">
        <f>J269</f>
        <v>0</v>
      </c>
      <c r="L103" s="117"/>
    </row>
    <row r="104" spans="1:31" s="10" customFormat="1" ht="19.899999999999999" customHeight="1">
      <c r="B104" s="117"/>
      <c r="D104" s="118" t="s">
        <v>181</v>
      </c>
      <c r="E104" s="119"/>
      <c r="F104" s="119"/>
      <c r="G104" s="119"/>
      <c r="H104" s="119"/>
      <c r="I104" s="119"/>
      <c r="J104" s="120">
        <f>J277</f>
        <v>0</v>
      </c>
      <c r="L104" s="117"/>
    </row>
    <row r="105" spans="1:31" s="9" customFormat="1" ht="24.95" customHeight="1">
      <c r="B105" s="113"/>
      <c r="D105" s="114" t="s">
        <v>182</v>
      </c>
      <c r="E105" s="115"/>
      <c r="F105" s="115"/>
      <c r="G105" s="115"/>
      <c r="H105" s="115"/>
      <c r="I105" s="115"/>
      <c r="J105" s="116">
        <f>J279</f>
        <v>0</v>
      </c>
      <c r="L105" s="113"/>
    </row>
    <row r="106" spans="1:31" s="10" customFormat="1" ht="19.899999999999999" customHeight="1">
      <c r="B106" s="117"/>
      <c r="D106" s="118" t="s">
        <v>198</v>
      </c>
      <c r="E106" s="119"/>
      <c r="F106" s="119"/>
      <c r="G106" s="119"/>
      <c r="H106" s="119"/>
      <c r="I106" s="119"/>
      <c r="J106" s="120">
        <f>J280</f>
        <v>0</v>
      </c>
      <c r="L106" s="117"/>
    </row>
    <row r="107" spans="1:31" s="2" customFormat="1" ht="21.75" customHeight="1">
      <c r="A107" s="33"/>
      <c r="B107" s="34"/>
      <c r="C107" s="33"/>
      <c r="D107" s="33"/>
      <c r="E107" s="33"/>
      <c r="F107" s="33"/>
      <c r="G107" s="33"/>
      <c r="H107" s="33"/>
      <c r="I107" s="33"/>
      <c r="J107" s="33"/>
      <c r="K107" s="33"/>
      <c r="L107" s="43"/>
      <c r="S107" s="33"/>
      <c r="T107" s="33"/>
      <c r="U107" s="33"/>
      <c r="V107" s="33"/>
      <c r="W107" s="33"/>
      <c r="X107" s="33"/>
      <c r="Y107" s="33"/>
      <c r="Z107" s="33"/>
      <c r="AA107" s="33"/>
      <c r="AB107" s="33"/>
      <c r="AC107" s="33"/>
      <c r="AD107" s="33"/>
      <c r="AE107" s="33"/>
    </row>
    <row r="108" spans="1:31" s="2" customFormat="1" ht="6.95" customHeight="1">
      <c r="A108" s="33"/>
      <c r="B108" s="48"/>
      <c r="C108" s="49"/>
      <c r="D108" s="49"/>
      <c r="E108" s="49"/>
      <c r="F108" s="49"/>
      <c r="G108" s="49"/>
      <c r="H108" s="49"/>
      <c r="I108" s="49"/>
      <c r="J108" s="49"/>
      <c r="K108" s="49"/>
      <c r="L108" s="43"/>
      <c r="S108" s="33"/>
      <c r="T108" s="33"/>
      <c r="U108" s="33"/>
      <c r="V108" s="33"/>
      <c r="W108" s="33"/>
      <c r="X108" s="33"/>
      <c r="Y108" s="33"/>
      <c r="Z108" s="33"/>
      <c r="AA108" s="33"/>
      <c r="AB108" s="33"/>
      <c r="AC108" s="33"/>
      <c r="AD108" s="33"/>
      <c r="AE108" s="33"/>
    </row>
    <row r="112" spans="1:31" s="2" customFormat="1" ht="6.95" customHeight="1">
      <c r="A112" s="33"/>
      <c r="B112" s="50"/>
      <c r="C112" s="51"/>
      <c r="D112" s="51"/>
      <c r="E112" s="51"/>
      <c r="F112" s="51"/>
      <c r="G112" s="51"/>
      <c r="H112" s="51"/>
      <c r="I112" s="51"/>
      <c r="J112" s="51"/>
      <c r="K112" s="51"/>
      <c r="L112" s="43"/>
      <c r="S112" s="33"/>
      <c r="T112" s="33"/>
      <c r="U112" s="33"/>
      <c r="V112" s="33"/>
      <c r="W112" s="33"/>
      <c r="X112" s="33"/>
      <c r="Y112" s="33"/>
      <c r="Z112" s="33"/>
      <c r="AA112" s="33"/>
      <c r="AB112" s="33"/>
      <c r="AC112" s="33"/>
      <c r="AD112" s="33"/>
      <c r="AE112" s="33"/>
    </row>
    <row r="113" spans="1:63" s="2" customFormat="1" ht="24.95" customHeight="1">
      <c r="A113" s="33"/>
      <c r="B113" s="34"/>
      <c r="C113" s="22" t="s">
        <v>110</v>
      </c>
      <c r="D113" s="33"/>
      <c r="E113" s="33"/>
      <c r="F113" s="33"/>
      <c r="G113" s="33"/>
      <c r="H113" s="33"/>
      <c r="I113" s="33"/>
      <c r="J113" s="33"/>
      <c r="K113" s="33"/>
      <c r="L113" s="43"/>
      <c r="S113" s="33"/>
      <c r="T113" s="33"/>
      <c r="U113" s="33"/>
      <c r="V113" s="33"/>
      <c r="W113" s="33"/>
      <c r="X113" s="33"/>
      <c r="Y113" s="33"/>
      <c r="Z113" s="33"/>
      <c r="AA113" s="33"/>
      <c r="AB113" s="33"/>
      <c r="AC113" s="33"/>
      <c r="AD113" s="33"/>
      <c r="AE113" s="33"/>
    </row>
    <row r="114" spans="1:63" s="2" customFormat="1" ht="6.95" customHeight="1">
      <c r="A114" s="33"/>
      <c r="B114" s="34"/>
      <c r="C114" s="33"/>
      <c r="D114" s="33"/>
      <c r="E114" s="33"/>
      <c r="F114" s="33"/>
      <c r="G114" s="33"/>
      <c r="H114" s="33"/>
      <c r="I114" s="33"/>
      <c r="J114" s="33"/>
      <c r="K114" s="33"/>
      <c r="L114" s="43"/>
      <c r="S114" s="33"/>
      <c r="T114" s="33"/>
      <c r="U114" s="33"/>
      <c r="V114" s="33"/>
      <c r="W114" s="33"/>
      <c r="X114" s="33"/>
      <c r="Y114" s="33"/>
      <c r="Z114" s="33"/>
      <c r="AA114" s="33"/>
      <c r="AB114" s="33"/>
      <c r="AC114" s="33"/>
      <c r="AD114" s="33"/>
      <c r="AE114" s="33"/>
    </row>
    <row r="115" spans="1:63" s="2" customFormat="1" ht="12" customHeight="1">
      <c r="A115" s="33"/>
      <c r="B115" s="34"/>
      <c r="C115" s="28" t="s">
        <v>16</v>
      </c>
      <c r="D115" s="33"/>
      <c r="E115" s="33"/>
      <c r="F115" s="33"/>
      <c r="G115" s="33"/>
      <c r="H115" s="33"/>
      <c r="I115" s="33"/>
      <c r="J115" s="33"/>
      <c r="K115" s="33"/>
      <c r="L115" s="43"/>
      <c r="S115" s="33"/>
      <c r="T115" s="33"/>
      <c r="U115" s="33"/>
      <c r="V115" s="33"/>
      <c r="W115" s="33"/>
      <c r="X115" s="33"/>
      <c r="Y115" s="33"/>
      <c r="Z115" s="33"/>
      <c r="AA115" s="33"/>
      <c r="AB115" s="33"/>
      <c r="AC115" s="33"/>
      <c r="AD115" s="33"/>
      <c r="AE115" s="33"/>
    </row>
    <row r="116" spans="1:63" s="2" customFormat="1" ht="16.5" customHeight="1">
      <c r="A116" s="33"/>
      <c r="B116" s="34"/>
      <c r="C116" s="33"/>
      <c r="D116" s="33"/>
      <c r="E116" s="252" t="str">
        <f>E7</f>
        <v>VOŠ a SŠ stavební Vysoké Mýto, areál Kpt. Poplera</v>
      </c>
      <c r="F116" s="253"/>
      <c r="G116" s="253"/>
      <c r="H116" s="253"/>
      <c r="I116" s="33"/>
      <c r="J116" s="33"/>
      <c r="K116" s="33"/>
      <c r="L116" s="43"/>
      <c r="S116" s="33"/>
      <c r="T116" s="33"/>
      <c r="U116" s="33"/>
      <c r="V116" s="33"/>
      <c r="W116" s="33"/>
      <c r="X116" s="33"/>
      <c r="Y116" s="33"/>
      <c r="Z116" s="33"/>
      <c r="AA116" s="33"/>
      <c r="AB116" s="33"/>
      <c r="AC116" s="33"/>
      <c r="AD116" s="33"/>
      <c r="AE116" s="33"/>
    </row>
    <row r="117" spans="1:63" s="2" customFormat="1" ht="12" customHeight="1">
      <c r="A117" s="33"/>
      <c r="B117" s="34"/>
      <c r="C117" s="28" t="s">
        <v>99</v>
      </c>
      <c r="D117" s="33"/>
      <c r="E117" s="33"/>
      <c r="F117" s="33"/>
      <c r="G117" s="33"/>
      <c r="H117" s="33"/>
      <c r="I117" s="33"/>
      <c r="J117" s="33"/>
      <c r="K117" s="33"/>
      <c r="L117" s="43"/>
      <c r="S117" s="33"/>
      <c r="T117" s="33"/>
      <c r="U117" s="33"/>
      <c r="V117" s="33"/>
      <c r="W117" s="33"/>
      <c r="X117" s="33"/>
      <c r="Y117" s="33"/>
      <c r="Z117" s="33"/>
      <c r="AA117" s="33"/>
      <c r="AB117" s="33"/>
      <c r="AC117" s="33"/>
      <c r="AD117" s="33"/>
      <c r="AE117" s="33"/>
    </row>
    <row r="118" spans="1:63" s="2" customFormat="1" ht="16.5" customHeight="1">
      <c r="A118" s="33"/>
      <c r="B118" s="34"/>
      <c r="C118" s="33"/>
      <c r="D118" s="33"/>
      <c r="E118" s="234" t="str">
        <f>E9</f>
        <v>02 - SO 02 - Oplocení</v>
      </c>
      <c r="F118" s="251"/>
      <c r="G118" s="251"/>
      <c r="H118" s="251"/>
      <c r="I118" s="33"/>
      <c r="J118" s="33"/>
      <c r="K118" s="33"/>
      <c r="L118" s="43"/>
      <c r="S118" s="33"/>
      <c r="T118" s="33"/>
      <c r="U118" s="33"/>
      <c r="V118" s="33"/>
      <c r="W118" s="33"/>
      <c r="X118" s="33"/>
      <c r="Y118" s="33"/>
      <c r="Z118" s="33"/>
      <c r="AA118" s="33"/>
      <c r="AB118" s="33"/>
      <c r="AC118" s="33"/>
      <c r="AD118" s="33"/>
      <c r="AE118" s="33"/>
    </row>
    <row r="119" spans="1:63" s="2" customFormat="1" ht="6.95" customHeight="1">
      <c r="A119" s="33"/>
      <c r="B119" s="34"/>
      <c r="C119" s="33"/>
      <c r="D119" s="33"/>
      <c r="E119" s="33"/>
      <c r="F119" s="33"/>
      <c r="G119" s="33"/>
      <c r="H119" s="33"/>
      <c r="I119" s="33"/>
      <c r="J119" s="33"/>
      <c r="K119" s="33"/>
      <c r="L119" s="43"/>
      <c r="S119" s="33"/>
      <c r="T119" s="33"/>
      <c r="U119" s="33"/>
      <c r="V119" s="33"/>
      <c r="W119" s="33"/>
      <c r="X119" s="33"/>
      <c r="Y119" s="33"/>
      <c r="Z119" s="33"/>
      <c r="AA119" s="33"/>
      <c r="AB119" s="33"/>
      <c r="AC119" s="33"/>
      <c r="AD119" s="33"/>
      <c r="AE119" s="33"/>
    </row>
    <row r="120" spans="1:63" s="2" customFormat="1" ht="12" customHeight="1">
      <c r="A120" s="33"/>
      <c r="B120" s="34"/>
      <c r="C120" s="28" t="s">
        <v>20</v>
      </c>
      <c r="D120" s="33"/>
      <c r="E120" s="33"/>
      <c r="F120" s="26" t="str">
        <f>F12</f>
        <v>Vysoké Mýto</v>
      </c>
      <c r="G120" s="33"/>
      <c r="H120" s="33"/>
      <c r="I120" s="28" t="s">
        <v>22</v>
      </c>
      <c r="J120" s="56" t="str">
        <f>IF(J12="","",J12)</f>
        <v>9. 2. 2022</v>
      </c>
      <c r="K120" s="33"/>
      <c r="L120" s="43"/>
      <c r="S120" s="33"/>
      <c r="T120" s="33"/>
      <c r="U120" s="33"/>
      <c r="V120" s="33"/>
      <c r="W120" s="33"/>
      <c r="X120" s="33"/>
      <c r="Y120" s="33"/>
      <c r="Z120" s="33"/>
      <c r="AA120" s="33"/>
      <c r="AB120" s="33"/>
      <c r="AC120" s="33"/>
      <c r="AD120" s="33"/>
      <c r="AE120" s="33"/>
    </row>
    <row r="121" spans="1:63" s="2" customFormat="1" ht="6.95" customHeight="1">
      <c r="A121" s="33"/>
      <c r="B121" s="34"/>
      <c r="C121" s="33"/>
      <c r="D121" s="33"/>
      <c r="E121" s="33"/>
      <c r="F121" s="33"/>
      <c r="G121" s="33"/>
      <c r="H121" s="33"/>
      <c r="I121" s="33"/>
      <c r="J121" s="33"/>
      <c r="K121" s="33"/>
      <c r="L121" s="43"/>
      <c r="S121" s="33"/>
      <c r="T121" s="33"/>
      <c r="U121" s="33"/>
      <c r="V121" s="33"/>
      <c r="W121" s="33"/>
      <c r="X121" s="33"/>
      <c r="Y121" s="33"/>
      <c r="Z121" s="33"/>
      <c r="AA121" s="33"/>
      <c r="AB121" s="33"/>
      <c r="AC121" s="33"/>
      <c r="AD121" s="33"/>
      <c r="AE121" s="33"/>
    </row>
    <row r="122" spans="1:63" s="2" customFormat="1" ht="25.7" customHeight="1">
      <c r="A122" s="33"/>
      <c r="B122" s="34"/>
      <c r="C122" s="28" t="s">
        <v>24</v>
      </c>
      <c r="D122" s="33"/>
      <c r="E122" s="33"/>
      <c r="F122" s="26" t="str">
        <f>E15</f>
        <v>Pardubický kraj</v>
      </c>
      <c r="G122" s="33"/>
      <c r="H122" s="33"/>
      <c r="I122" s="28" t="s">
        <v>30</v>
      </c>
      <c r="J122" s="31" t="str">
        <f>E21</f>
        <v xml:space="preserve">Družstvo Stavoprojekt, Pardubice </v>
      </c>
      <c r="K122" s="33"/>
      <c r="L122" s="43"/>
      <c r="S122" s="33"/>
      <c r="T122" s="33"/>
      <c r="U122" s="33"/>
      <c r="V122" s="33"/>
      <c r="W122" s="33"/>
      <c r="X122" s="33"/>
      <c r="Y122" s="33"/>
      <c r="Z122" s="33"/>
      <c r="AA122" s="33"/>
      <c r="AB122" s="33"/>
      <c r="AC122" s="33"/>
      <c r="AD122" s="33"/>
      <c r="AE122" s="33"/>
    </row>
    <row r="123" spans="1:63" s="2" customFormat="1" ht="15.2" customHeight="1">
      <c r="A123" s="33"/>
      <c r="B123" s="34"/>
      <c r="C123" s="28" t="s">
        <v>28</v>
      </c>
      <c r="D123" s="33"/>
      <c r="E123" s="33"/>
      <c r="F123" s="26" t="str">
        <f>IF(E18="","",E18)</f>
        <v>Vyplň údaj</v>
      </c>
      <c r="G123" s="33"/>
      <c r="H123" s="33"/>
      <c r="I123" s="28" t="s">
        <v>33</v>
      </c>
      <c r="J123" s="31" t="str">
        <f>E24</f>
        <v>A. Vojtěch</v>
      </c>
      <c r="K123" s="33"/>
      <c r="L123" s="43"/>
      <c r="S123" s="33"/>
      <c r="T123" s="33"/>
      <c r="U123" s="33"/>
      <c r="V123" s="33"/>
      <c r="W123" s="33"/>
      <c r="X123" s="33"/>
      <c r="Y123" s="33"/>
      <c r="Z123" s="33"/>
      <c r="AA123" s="33"/>
      <c r="AB123" s="33"/>
      <c r="AC123" s="33"/>
      <c r="AD123" s="33"/>
      <c r="AE123" s="33"/>
    </row>
    <row r="124" spans="1:63" s="2" customFormat="1" ht="10.35" customHeight="1">
      <c r="A124" s="33"/>
      <c r="B124" s="34"/>
      <c r="C124" s="33"/>
      <c r="D124" s="33"/>
      <c r="E124" s="33"/>
      <c r="F124" s="33"/>
      <c r="G124" s="33"/>
      <c r="H124" s="33"/>
      <c r="I124" s="33"/>
      <c r="J124" s="33"/>
      <c r="K124" s="33"/>
      <c r="L124" s="43"/>
      <c r="S124" s="33"/>
      <c r="T124" s="33"/>
      <c r="U124" s="33"/>
      <c r="V124" s="33"/>
      <c r="W124" s="33"/>
      <c r="X124" s="33"/>
      <c r="Y124" s="33"/>
      <c r="Z124" s="33"/>
      <c r="AA124" s="33"/>
      <c r="AB124" s="33"/>
      <c r="AC124" s="33"/>
      <c r="AD124" s="33"/>
      <c r="AE124" s="33"/>
    </row>
    <row r="125" spans="1:63" s="11" customFormat="1" ht="29.25" customHeight="1">
      <c r="A125" s="121"/>
      <c r="B125" s="122"/>
      <c r="C125" s="123" t="s">
        <v>111</v>
      </c>
      <c r="D125" s="124" t="s">
        <v>62</v>
      </c>
      <c r="E125" s="124" t="s">
        <v>58</v>
      </c>
      <c r="F125" s="124" t="s">
        <v>59</v>
      </c>
      <c r="G125" s="124" t="s">
        <v>112</v>
      </c>
      <c r="H125" s="124" t="s">
        <v>113</v>
      </c>
      <c r="I125" s="124" t="s">
        <v>114</v>
      </c>
      <c r="J125" s="124" t="s">
        <v>103</v>
      </c>
      <c r="K125" s="125" t="s">
        <v>115</v>
      </c>
      <c r="L125" s="126"/>
      <c r="M125" s="63" t="s">
        <v>1</v>
      </c>
      <c r="N125" s="64" t="s">
        <v>41</v>
      </c>
      <c r="O125" s="64" t="s">
        <v>116</v>
      </c>
      <c r="P125" s="64" t="s">
        <v>117</v>
      </c>
      <c r="Q125" s="64" t="s">
        <v>118</v>
      </c>
      <c r="R125" s="64" t="s">
        <v>119</v>
      </c>
      <c r="S125" s="64" t="s">
        <v>120</v>
      </c>
      <c r="T125" s="65" t="s">
        <v>121</v>
      </c>
      <c r="U125" s="121"/>
      <c r="V125" s="121"/>
      <c r="W125" s="121"/>
      <c r="X125" s="121"/>
      <c r="Y125" s="121"/>
      <c r="Z125" s="121"/>
      <c r="AA125" s="121"/>
      <c r="AB125" s="121"/>
      <c r="AC125" s="121"/>
      <c r="AD125" s="121"/>
      <c r="AE125" s="121"/>
    </row>
    <row r="126" spans="1:63" s="2" customFormat="1" ht="22.9" customHeight="1">
      <c r="A126" s="33"/>
      <c r="B126" s="34"/>
      <c r="C126" s="70" t="s">
        <v>122</v>
      </c>
      <c r="D126" s="33"/>
      <c r="E126" s="33"/>
      <c r="F126" s="33"/>
      <c r="G126" s="33"/>
      <c r="H126" s="33"/>
      <c r="I126" s="33"/>
      <c r="J126" s="127">
        <f>BK126</f>
        <v>0</v>
      </c>
      <c r="K126" s="33"/>
      <c r="L126" s="34"/>
      <c r="M126" s="66"/>
      <c r="N126" s="57"/>
      <c r="O126" s="67"/>
      <c r="P126" s="128">
        <f>P127+P279</f>
        <v>0</v>
      </c>
      <c r="Q126" s="67"/>
      <c r="R126" s="128">
        <f>R127+R279</f>
        <v>40.571713679999995</v>
      </c>
      <c r="S126" s="67"/>
      <c r="T126" s="129">
        <f>T127+T279</f>
        <v>15.591949999999999</v>
      </c>
      <c r="U126" s="33"/>
      <c r="V126" s="33"/>
      <c r="W126" s="33"/>
      <c r="X126" s="33"/>
      <c r="Y126" s="33"/>
      <c r="Z126" s="33"/>
      <c r="AA126" s="33"/>
      <c r="AB126" s="33"/>
      <c r="AC126" s="33"/>
      <c r="AD126" s="33"/>
      <c r="AE126" s="33"/>
      <c r="AT126" s="18" t="s">
        <v>76</v>
      </c>
      <c r="AU126" s="18" t="s">
        <v>105</v>
      </c>
      <c r="BK126" s="130">
        <f>BK127+BK279</f>
        <v>0</v>
      </c>
    </row>
    <row r="127" spans="1:63" s="12" customFormat="1" ht="25.9" customHeight="1">
      <c r="B127" s="131"/>
      <c r="D127" s="132" t="s">
        <v>76</v>
      </c>
      <c r="E127" s="133" t="s">
        <v>201</v>
      </c>
      <c r="F127" s="133" t="s">
        <v>202</v>
      </c>
      <c r="I127" s="134"/>
      <c r="J127" s="135">
        <f>BK127</f>
        <v>0</v>
      </c>
      <c r="L127" s="131"/>
      <c r="M127" s="136"/>
      <c r="N127" s="137"/>
      <c r="O127" s="137"/>
      <c r="P127" s="138">
        <f>P128+P162+P173+P254+P258+P269+P277</f>
        <v>0</v>
      </c>
      <c r="Q127" s="137"/>
      <c r="R127" s="138">
        <f>R128+R162+R173+R254+R258+R269+R277</f>
        <v>40.536185579999994</v>
      </c>
      <c r="S127" s="137"/>
      <c r="T127" s="139">
        <f>T128+T162+T173+T254+T258+T269+T277</f>
        <v>15.591949999999999</v>
      </c>
      <c r="AR127" s="132" t="s">
        <v>85</v>
      </c>
      <c r="AT127" s="140" t="s">
        <v>76</v>
      </c>
      <c r="AU127" s="140" t="s">
        <v>77</v>
      </c>
      <c r="AY127" s="132" t="s">
        <v>126</v>
      </c>
      <c r="BK127" s="141">
        <f>BK128+BK162+BK173+BK254+BK258+BK269+BK277</f>
        <v>0</v>
      </c>
    </row>
    <row r="128" spans="1:63" s="12" customFormat="1" ht="22.9" customHeight="1">
      <c r="B128" s="131"/>
      <c r="D128" s="132" t="s">
        <v>76</v>
      </c>
      <c r="E128" s="142" t="s">
        <v>85</v>
      </c>
      <c r="F128" s="142" t="s">
        <v>1979</v>
      </c>
      <c r="I128" s="134"/>
      <c r="J128" s="143">
        <f>BK128</f>
        <v>0</v>
      </c>
      <c r="L128" s="131"/>
      <c r="M128" s="136"/>
      <c r="N128" s="137"/>
      <c r="O128" s="137"/>
      <c r="P128" s="138">
        <f>SUM(P129:P161)</f>
        <v>0</v>
      </c>
      <c r="Q128" s="137"/>
      <c r="R128" s="138">
        <f>SUM(R129:R161)</f>
        <v>9.6000000000000002E-4</v>
      </c>
      <c r="S128" s="137"/>
      <c r="T128" s="139">
        <f>SUM(T129:T161)</f>
        <v>0</v>
      </c>
      <c r="AR128" s="132" t="s">
        <v>85</v>
      </c>
      <c r="AT128" s="140" t="s">
        <v>76</v>
      </c>
      <c r="AU128" s="140" t="s">
        <v>85</v>
      </c>
      <c r="AY128" s="132" t="s">
        <v>126</v>
      </c>
      <c r="BK128" s="141">
        <f>SUM(BK129:BK161)</f>
        <v>0</v>
      </c>
    </row>
    <row r="129" spans="1:65" s="2" customFormat="1" ht="24.2" customHeight="1">
      <c r="A129" s="33"/>
      <c r="B129" s="144"/>
      <c r="C129" s="145" t="s">
        <v>85</v>
      </c>
      <c r="D129" s="145" t="s">
        <v>129</v>
      </c>
      <c r="E129" s="146" t="s">
        <v>1980</v>
      </c>
      <c r="F129" s="147" t="s">
        <v>1981</v>
      </c>
      <c r="G129" s="148" t="s">
        <v>287</v>
      </c>
      <c r="H129" s="149">
        <v>20.25</v>
      </c>
      <c r="I129" s="150"/>
      <c r="J129" s="151">
        <f>ROUND(I129*H129,2)</f>
        <v>0</v>
      </c>
      <c r="K129" s="147" t="s">
        <v>133</v>
      </c>
      <c r="L129" s="34"/>
      <c r="M129" s="152" t="s">
        <v>1</v>
      </c>
      <c r="N129" s="153" t="s">
        <v>42</v>
      </c>
      <c r="O129" s="59"/>
      <c r="P129" s="154">
        <f>O129*H129</f>
        <v>0</v>
      </c>
      <c r="Q129" s="154">
        <v>0</v>
      </c>
      <c r="R129" s="154">
        <f>Q129*H129</f>
        <v>0</v>
      </c>
      <c r="S129" s="154">
        <v>0</v>
      </c>
      <c r="T129" s="155">
        <f>S129*H129</f>
        <v>0</v>
      </c>
      <c r="U129" s="33"/>
      <c r="V129" s="33"/>
      <c r="W129" s="33"/>
      <c r="X129" s="33"/>
      <c r="Y129" s="33"/>
      <c r="Z129" s="33"/>
      <c r="AA129" s="33"/>
      <c r="AB129" s="33"/>
      <c r="AC129" s="33"/>
      <c r="AD129" s="33"/>
      <c r="AE129" s="33"/>
      <c r="AR129" s="156" t="s">
        <v>146</v>
      </c>
      <c r="AT129" s="156" t="s">
        <v>129</v>
      </c>
      <c r="AU129" s="156" t="s">
        <v>87</v>
      </c>
      <c r="AY129" s="18" t="s">
        <v>126</v>
      </c>
      <c r="BE129" s="157">
        <f>IF(N129="základní",J129,0)</f>
        <v>0</v>
      </c>
      <c r="BF129" s="157">
        <f>IF(N129="snížená",J129,0)</f>
        <v>0</v>
      </c>
      <c r="BG129" s="157">
        <f>IF(N129="zákl. přenesená",J129,0)</f>
        <v>0</v>
      </c>
      <c r="BH129" s="157">
        <f>IF(N129="sníž. přenesená",J129,0)</f>
        <v>0</v>
      </c>
      <c r="BI129" s="157">
        <f>IF(N129="nulová",J129,0)</f>
        <v>0</v>
      </c>
      <c r="BJ129" s="18" t="s">
        <v>85</v>
      </c>
      <c r="BK129" s="157">
        <f>ROUND(I129*H129,2)</f>
        <v>0</v>
      </c>
      <c r="BL129" s="18" t="s">
        <v>146</v>
      </c>
      <c r="BM129" s="156" t="s">
        <v>1982</v>
      </c>
    </row>
    <row r="130" spans="1:65" s="13" customFormat="1">
      <c r="B130" s="167"/>
      <c r="D130" s="158" t="s">
        <v>208</v>
      </c>
      <c r="E130" s="168" t="s">
        <v>1</v>
      </c>
      <c r="F130" s="169" t="s">
        <v>1983</v>
      </c>
      <c r="H130" s="170">
        <v>13.05</v>
      </c>
      <c r="I130" s="171"/>
      <c r="L130" s="167"/>
      <c r="M130" s="172"/>
      <c r="N130" s="173"/>
      <c r="O130" s="173"/>
      <c r="P130" s="173"/>
      <c r="Q130" s="173"/>
      <c r="R130" s="173"/>
      <c r="S130" s="173"/>
      <c r="T130" s="174"/>
      <c r="AT130" s="168" t="s">
        <v>208</v>
      </c>
      <c r="AU130" s="168" t="s">
        <v>87</v>
      </c>
      <c r="AV130" s="13" t="s">
        <v>87</v>
      </c>
      <c r="AW130" s="13" t="s">
        <v>32</v>
      </c>
      <c r="AX130" s="13" t="s">
        <v>77</v>
      </c>
      <c r="AY130" s="168" t="s">
        <v>126</v>
      </c>
    </row>
    <row r="131" spans="1:65" s="13" customFormat="1">
      <c r="B131" s="167"/>
      <c r="D131" s="158" t="s">
        <v>208</v>
      </c>
      <c r="E131" s="168" t="s">
        <v>1</v>
      </c>
      <c r="F131" s="169" t="s">
        <v>1984</v>
      </c>
      <c r="H131" s="170">
        <v>3.15</v>
      </c>
      <c r="I131" s="171"/>
      <c r="L131" s="167"/>
      <c r="M131" s="172"/>
      <c r="N131" s="173"/>
      <c r="O131" s="173"/>
      <c r="P131" s="173"/>
      <c r="Q131" s="173"/>
      <c r="R131" s="173"/>
      <c r="S131" s="173"/>
      <c r="T131" s="174"/>
      <c r="AT131" s="168" t="s">
        <v>208</v>
      </c>
      <c r="AU131" s="168" t="s">
        <v>87</v>
      </c>
      <c r="AV131" s="13" t="s">
        <v>87</v>
      </c>
      <c r="AW131" s="13" t="s">
        <v>32</v>
      </c>
      <c r="AX131" s="13" t="s">
        <v>77</v>
      </c>
      <c r="AY131" s="168" t="s">
        <v>126</v>
      </c>
    </row>
    <row r="132" spans="1:65" s="13" customFormat="1">
      <c r="B132" s="167"/>
      <c r="D132" s="158" t="s">
        <v>208</v>
      </c>
      <c r="E132" s="168" t="s">
        <v>1</v>
      </c>
      <c r="F132" s="169" t="s">
        <v>1985</v>
      </c>
      <c r="H132" s="170">
        <v>4.05</v>
      </c>
      <c r="I132" s="171"/>
      <c r="L132" s="167"/>
      <c r="M132" s="172"/>
      <c r="N132" s="173"/>
      <c r="O132" s="173"/>
      <c r="P132" s="173"/>
      <c r="Q132" s="173"/>
      <c r="R132" s="173"/>
      <c r="S132" s="173"/>
      <c r="T132" s="174"/>
      <c r="AT132" s="168" t="s">
        <v>208</v>
      </c>
      <c r="AU132" s="168" t="s">
        <v>87</v>
      </c>
      <c r="AV132" s="13" t="s">
        <v>87</v>
      </c>
      <c r="AW132" s="13" t="s">
        <v>32</v>
      </c>
      <c r="AX132" s="13" t="s">
        <v>77</v>
      </c>
      <c r="AY132" s="168" t="s">
        <v>126</v>
      </c>
    </row>
    <row r="133" spans="1:65" s="15" customFormat="1">
      <c r="B133" s="182"/>
      <c r="D133" s="158" t="s">
        <v>208</v>
      </c>
      <c r="E133" s="183" t="s">
        <v>1</v>
      </c>
      <c r="F133" s="184" t="s">
        <v>221</v>
      </c>
      <c r="H133" s="185">
        <v>20.25</v>
      </c>
      <c r="I133" s="186"/>
      <c r="L133" s="182"/>
      <c r="M133" s="187"/>
      <c r="N133" s="188"/>
      <c r="O133" s="188"/>
      <c r="P133" s="188"/>
      <c r="Q133" s="188"/>
      <c r="R133" s="188"/>
      <c r="S133" s="188"/>
      <c r="T133" s="189"/>
      <c r="AT133" s="183" t="s">
        <v>208</v>
      </c>
      <c r="AU133" s="183" t="s">
        <v>87</v>
      </c>
      <c r="AV133" s="15" t="s">
        <v>146</v>
      </c>
      <c r="AW133" s="15" t="s">
        <v>32</v>
      </c>
      <c r="AX133" s="15" t="s">
        <v>85</v>
      </c>
      <c r="AY133" s="183" t="s">
        <v>126</v>
      </c>
    </row>
    <row r="134" spans="1:65" s="2" customFormat="1" ht="33" customHeight="1">
      <c r="A134" s="33"/>
      <c r="B134" s="144"/>
      <c r="C134" s="145" t="s">
        <v>87</v>
      </c>
      <c r="D134" s="145" t="s">
        <v>129</v>
      </c>
      <c r="E134" s="146" t="s">
        <v>1986</v>
      </c>
      <c r="F134" s="147" t="s">
        <v>1987</v>
      </c>
      <c r="G134" s="148" t="s">
        <v>206</v>
      </c>
      <c r="H134" s="149">
        <v>4.7130000000000001</v>
      </c>
      <c r="I134" s="150"/>
      <c r="J134" s="151">
        <f>ROUND(I134*H134,2)</f>
        <v>0</v>
      </c>
      <c r="K134" s="147" t="s">
        <v>133</v>
      </c>
      <c r="L134" s="34"/>
      <c r="M134" s="152" t="s">
        <v>1</v>
      </c>
      <c r="N134" s="153" t="s">
        <v>42</v>
      </c>
      <c r="O134" s="59"/>
      <c r="P134" s="154">
        <f>O134*H134</f>
        <v>0</v>
      </c>
      <c r="Q134" s="154">
        <v>0</v>
      </c>
      <c r="R134" s="154">
        <f>Q134*H134</f>
        <v>0</v>
      </c>
      <c r="S134" s="154">
        <v>0</v>
      </c>
      <c r="T134" s="155">
        <f>S134*H134</f>
        <v>0</v>
      </c>
      <c r="U134" s="33"/>
      <c r="V134" s="33"/>
      <c r="W134" s="33"/>
      <c r="X134" s="33"/>
      <c r="Y134" s="33"/>
      <c r="Z134" s="33"/>
      <c r="AA134" s="33"/>
      <c r="AB134" s="33"/>
      <c r="AC134" s="33"/>
      <c r="AD134" s="33"/>
      <c r="AE134" s="33"/>
      <c r="AR134" s="156" t="s">
        <v>146</v>
      </c>
      <c r="AT134" s="156" t="s">
        <v>129</v>
      </c>
      <c r="AU134" s="156" t="s">
        <v>87</v>
      </c>
      <c r="AY134" s="18" t="s">
        <v>126</v>
      </c>
      <c r="BE134" s="157">
        <f>IF(N134="základní",J134,0)</f>
        <v>0</v>
      </c>
      <c r="BF134" s="157">
        <f>IF(N134="snížená",J134,0)</f>
        <v>0</v>
      </c>
      <c r="BG134" s="157">
        <f>IF(N134="zákl. přenesená",J134,0)</f>
        <v>0</v>
      </c>
      <c r="BH134" s="157">
        <f>IF(N134="sníž. přenesená",J134,0)</f>
        <v>0</v>
      </c>
      <c r="BI134" s="157">
        <f>IF(N134="nulová",J134,0)</f>
        <v>0</v>
      </c>
      <c r="BJ134" s="18" t="s">
        <v>85</v>
      </c>
      <c r="BK134" s="157">
        <f>ROUND(I134*H134,2)</f>
        <v>0</v>
      </c>
      <c r="BL134" s="18" t="s">
        <v>146</v>
      </c>
      <c r="BM134" s="156" t="s">
        <v>1988</v>
      </c>
    </row>
    <row r="135" spans="1:65" s="13" customFormat="1">
      <c r="B135" s="167"/>
      <c r="D135" s="158" t="s">
        <v>208</v>
      </c>
      <c r="E135" s="168" t="s">
        <v>1</v>
      </c>
      <c r="F135" s="169" t="s">
        <v>1989</v>
      </c>
      <c r="H135" s="170">
        <v>0.66</v>
      </c>
      <c r="I135" s="171"/>
      <c r="L135" s="167"/>
      <c r="M135" s="172"/>
      <c r="N135" s="173"/>
      <c r="O135" s="173"/>
      <c r="P135" s="173"/>
      <c r="Q135" s="173"/>
      <c r="R135" s="173"/>
      <c r="S135" s="173"/>
      <c r="T135" s="174"/>
      <c r="AT135" s="168" t="s">
        <v>208</v>
      </c>
      <c r="AU135" s="168" t="s">
        <v>87</v>
      </c>
      <c r="AV135" s="13" t="s">
        <v>87</v>
      </c>
      <c r="AW135" s="13" t="s">
        <v>32</v>
      </c>
      <c r="AX135" s="13" t="s">
        <v>77</v>
      </c>
      <c r="AY135" s="168" t="s">
        <v>126</v>
      </c>
    </row>
    <row r="136" spans="1:65" s="13" customFormat="1">
      <c r="B136" s="167"/>
      <c r="D136" s="158" t="s">
        <v>208</v>
      </c>
      <c r="E136" s="168" t="s">
        <v>1</v>
      </c>
      <c r="F136" s="169" t="s">
        <v>1990</v>
      </c>
      <c r="H136" s="170">
        <v>2.952</v>
      </c>
      <c r="I136" s="171"/>
      <c r="L136" s="167"/>
      <c r="M136" s="172"/>
      <c r="N136" s="173"/>
      <c r="O136" s="173"/>
      <c r="P136" s="173"/>
      <c r="Q136" s="173"/>
      <c r="R136" s="173"/>
      <c r="S136" s="173"/>
      <c r="T136" s="174"/>
      <c r="AT136" s="168" t="s">
        <v>208</v>
      </c>
      <c r="AU136" s="168" t="s">
        <v>87</v>
      </c>
      <c r="AV136" s="13" t="s">
        <v>87</v>
      </c>
      <c r="AW136" s="13" t="s">
        <v>32</v>
      </c>
      <c r="AX136" s="13" t="s">
        <v>77</v>
      </c>
      <c r="AY136" s="168" t="s">
        <v>126</v>
      </c>
    </row>
    <row r="137" spans="1:65" s="13" customFormat="1">
      <c r="B137" s="167"/>
      <c r="D137" s="158" t="s">
        <v>208</v>
      </c>
      <c r="E137" s="168" t="s">
        <v>1</v>
      </c>
      <c r="F137" s="169" t="s">
        <v>1991</v>
      </c>
      <c r="H137" s="170">
        <v>0.216</v>
      </c>
      <c r="I137" s="171"/>
      <c r="L137" s="167"/>
      <c r="M137" s="172"/>
      <c r="N137" s="173"/>
      <c r="O137" s="173"/>
      <c r="P137" s="173"/>
      <c r="Q137" s="173"/>
      <c r="R137" s="173"/>
      <c r="S137" s="173"/>
      <c r="T137" s="174"/>
      <c r="AT137" s="168" t="s">
        <v>208</v>
      </c>
      <c r="AU137" s="168" t="s">
        <v>87</v>
      </c>
      <c r="AV137" s="13" t="s">
        <v>87</v>
      </c>
      <c r="AW137" s="13" t="s">
        <v>32</v>
      </c>
      <c r="AX137" s="13" t="s">
        <v>77</v>
      </c>
      <c r="AY137" s="168" t="s">
        <v>126</v>
      </c>
    </row>
    <row r="138" spans="1:65" s="13" customFormat="1">
      <c r="B138" s="167"/>
      <c r="D138" s="158" t="s">
        <v>208</v>
      </c>
      <c r="E138" s="168" t="s">
        <v>1</v>
      </c>
      <c r="F138" s="169" t="s">
        <v>1992</v>
      </c>
      <c r="H138" s="170">
        <v>0.13500000000000001</v>
      </c>
      <c r="I138" s="171"/>
      <c r="L138" s="167"/>
      <c r="M138" s="172"/>
      <c r="N138" s="173"/>
      <c r="O138" s="173"/>
      <c r="P138" s="173"/>
      <c r="Q138" s="173"/>
      <c r="R138" s="173"/>
      <c r="S138" s="173"/>
      <c r="T138" s="174"/>
      <c r="AT138" s="168" t="s">
        <v>208</v>
      </c>
      <c r="AU138" s="168" t="s">
        <v>87</v>
      </c>
      <c r="AV138" s="13" t="s">
        <v>87</v>
      </c>
      <c r="AW138" s="13" t="s">
        <v>32</v>
      </c>
      <c r="AX138" s="13" t="s">
        <v>77</v>
      </c>
      <c r="AY138" s="168" t="s">
        <v>126</v>
      </c>
    </row>
    <row r="139" spans="1:65" s="13" customFormat="1">
      <c r="B139" s="167"/>
      <c r="D139" s="158" t="s">
        <v>208</v>
      </c>
      <c r="E139" s="168" t="s">
        <v>1</v>
      </c>
      <c r="F139" s="169" t="s">
        <v>1993</v>
      </c>
      <c r="H139" s="170">
        <v>0.3</v>
      </c>
      <c r="I139" s="171"/>
      <c r="L139" s="167"/>
      <c r="M139" s="172"/>
      <c r="N139" s="173"/>
      <c r="O139" s="173"/>
      <c r="P139" s="173"/>
      <c r="Q139" s="173"/>
      <c r="R139" s="173"/>
      <c r="S139" s="173"/>
      <c r="T139" s="174"/>
      <c r="AT139" s="168" t="s">
        <v>208</v>
      </c>
      <c r="AU139" s="168" t="s">
        <v>87</v>
      </c>
      <c r="AV139" s="13" t="s">
        <v>87</v>
      </c>
      <c r="AW139" s="13" t="s">
        <v>32</v>
      </c>
      <c r="AX139" s="13" t="s">
        <v>77</v>
      </c>
      <c r="AY139" s="168" t="s">
        <v>126</v>
      </c>
    </row>
    <row r="140" spans="1:65" s="13" customFormat="1">
      <c r="B140" s="167"/>
      <c r="D140" s="158" t="s">
        <v>208</v>
      </c>
      <c r="E140" s="168" t="s">
        <v>1</v>
      </c>
      <c r="F140" s="169" t="s">
        <v>1994</v>
      </c>
      <c r="H140" s="170">
        <v>0.45</v>
      </c>
      <c r="I140" s="171"/>
      <c r="L140" s="167"/>
      <c r="M140" s="172"/>
      <c r="N140" s="173"/>
      <c r="O140" s="173"/>
      <c r="P140" s="173"/>
      <c r="Q140" s="173"/>
      <c r="R140" s="173"/>
      <c r="S140" s="173"/>
      <c r="T140" s="174"/>
      <c r="AT140" s="168" t="s">
        <v>208</v>
      </c>
      <c r="AU140" s="168" t="s">
        <v>87</v>
      </c>
      <c r="AV140" s="13" t="s">
        <v>87</v>
      </c>
      <c r="AW140" s="13" t="s">
        <v>32</v>
      </c>
      <c r="AX140" s="13" t="s">
        <v>77</v>
      </c>
      <c r="AY140" s="168" t="s">
        <v>126</v>
      </c>
    </row>
    <row r="141" spans="1:65" s="15" customFormat="1">
      <c r="B141" s="182"/>
      <c r="D141" s="158" t="s">
        <v>208</v>
      </c>
      <c r="E141" s="183" t="s">
        <v>1</v>
      </c>
      <c r="F141" s="184" t="s">
        <v>221</v>
      </c>
      <c r="H141" s="185">
        <v>4.7130000000000001</v>
      </c>
      <c r="I141" s="186"/>
      <c r="L141" s="182"/>
      <c r="M141" s="187"/>
      <c r="N141" s="188"/>
      <c r="O141" s="188"/>
      <c r="P141" s="188"/>
      <c r="Q141" s="188"/>
      <c r="R141" s="188"/>
      <c r="S141" s="188"/>
      <c r="T141" s="189"/>
      <c r="AT141" s="183" t="s">
        <v>208</v>
      </c>
      <c r="AU141" s="183" t="s">
        <v>87</v>
      </c>
      <c r="AV141" s="15" t="s">
        <v>146</v>
      </c>
      <c r="AW141" s="15" t="s">
        <v>32</v>
      </c>
      <c r="AX141" s="15" t="s">
        <v>85</v>
      </c>
      <c r="AY141" s="183" t="s">
        <v>126</v>
      </c>
    </row>
    <row r="142" spans="1:65" s="2" customFormat="1" ht="33" customHeight="1">
      <c r="A142" s="33"/>
      <c r="B142" s="144"/>
      <c r="C142" s="145" t="s">
        <v>142</v>
      </c>
      <c r="D142" s="145" t="s">
        <v>129</v>
      </c>
      <c r="E142" s="146" t="s">
        <v>1995</v>
      </c>
      <c r="F142" s="147" t="s">
        <v>1996</v>
      </c>
      <c r="G142" s="148" t="s">
        <v>206</v>
      </c>
      <c r="H142" s="149">
        <v>0.76200000000000001</v>
      </c>
      <c r="I142" s="150"/>
      <c r="J142" s="151">
        <f>ROUND(I142*H142,2)</f>
        <v>0</v>
      </c>
      <c r="K142" s="147" t="s">
        <v>133</v>
      </c>
      <c r="L142" s="34"/>
      <c r="M142" s="152" t="s">
        <v>1</v>
      </c>
      <c r="N142" s="153" t="s">
        <v>42</v>
      </c>
      <c r="O142" s="59"/>
      <c r="P142" s="154">
        <f>O142*H142</f>
        <v>0</v>
      </c>
      <c r="Q142" s="154">
        <v>0</v>
      </c>
      <c r="R142" s="154">
        <f>Q142*H142</f>
        <v>0</v>
      </c>
      <c r="S142" s="154">
        <v>0</v>
      </c>
      <c r="T142" s="155">
        <f>S142*H142</f>
        <v>0</v>
      </c>
      <c r="U142" s="33"/>
      <c r="V142" s="33"/>
      <c r="W142" s="33"/>
      <c r="X142" s="33"/>
      <c r="Y142" s="33"/>
      <c r="Z142" s="33"/>
      <c r="AA142" s="33"/>
      <c r="AB142" s="33"/>
      <c r="AC142" s="33"/>
      <c r="AD142" s="33"/>
      <c r="AE142" s="33"/>
      <c r="AR142" s="156" t="s">
        <v>146</v>
      </c>
      <c r="AT142" s="156" t="s">
        <v>129</v>
      </c>
      <c r="AU142" s="156" t="s">
        <v>87</v>
      </c>
      <c r="AY142" s="18" t="s">
        <v>126</v>
      </c>
      <c r="BE142" s="157">
        <f>IF(N142="základní",J142,0)</f>
        <v>0</v>
      </c>
      <c r="BF142" s="157">
        <f>IF(N142="snížená",J142,0)</f>
        <v>0</v>
      </c>
      <c r="BG142" s="157">
        <f>IF(N142="zákl. přenesená",J142,0)</f>
        <v>0</v>
      </c>
      <c r="BH142" s="157">
        <f>IF(N142="sníž. přenesená",J142,0)</f>
        <v>0</v>
      </c>
      <c r="BI142" s="157">
        <f>IF(N142="nulová",J142,0)</f>
        <v>0</v>
      </c>
      <c r="BJ142" s="18" t="s">
        <v>85</v>
      </c>
      <c r="BK142" s="157">
        <f>ROUND(I142*H142,2)</f>
        <v>0</v>
      </c>
      <c r="BL142" s="18" t="s">
        <v>146</v>
      </c>
      <c r="BM142" s="156" t="s">
        <v>1997</v>
      </c>
    </row>
    <row r="143" spans="1:65" s="2" customFormat="1" ht="19.5">
      <c r="A143" s="33"/>
      <c r="B143" s="34"/>
      <c r="C143" s="33"/>
      <c r="D143" s="158" t="s">
        <v>136</v>
      </c>
      <c r="E143" s="33"/>
      <c r="F143" s="159" t="s">
        <v>1998</v>
      </c>
      <c r="G143" s="33"/>
      <c r="H143" s="33"/>
      <c r="I143" s="160"/>
      <c r="J143" s="33"/>
      <c r="K143" s="33"/>
      <c r="L143" s="34"/>
      <c r="M143" s="161"/>
      <c r="N143" s="162"/>
      <c r="O143" s="59"/>
      <c r="P143" s="59"/>
      <c r="Q143" s="59"/>
      <c r="R143" s="59"/>
      <c r="S143" s="59"/>
      <c r="T143" s="60"/>
      <c r="U143" s="33"/>
      <c r="V143" s="33"/>
      <c r="W143" s="33"/>
      <c r="X143" s="33"/>
      <c r="Y143" s="33"/>
      <c r="Z143" s="33"/>
      <c r="AA143" s="33"/>
      <c r="AB143" s="33"/>
      <c r="AC143" s="33"/>
      <c r="AD143" s="33"/>
      <c r="AE143" s="33"/>
      <c r="AT143" s="18" t="s">
        <v>136</v>
      </c>
      <c r="AU143" s="18" t="s">
        <v>87</v>
      </c>
    </row>
    <row r="144" spans="1:65" s="13" customFormat="1">
      <c r="B144" s="167"/>
      <c r="D144" s="158" t="s">
        <v>208</v>
      </c>
      <c r="E144" s="168" t="s">
        <v>1</v>
      </c>
      <c r="F144" s="169" t="s">
        <v>1999</v>
      </c>
      <c r="H144" s="170">
        <v>0.30599999999999999</v>
      </c>
      <c r="I144" s="171"/>
      <c r="L144" s="167"/>
      <c r="M144" s="172"/>
      <c r="N144" s="173"/>
      <c r="O144" s="173"/>
      <c r="P144" s="173"/>
      <c r="Q144" s="173"/>
      <c r="R144" s="173"/>
      <c r="S144" s="173"/>
      <c r="T144" s="174"/>
      <c r="AT144" s="168" t="s">
        <v>208</v>
      </c>
      <c r="AU144" s="168" t="s">
        <v>87</v>
      </c>
      <c r="AV144" s="13" t="s">
        <v>87</v>
      </c>
      <c r="AW144" s="13" t="s">
        <v>32</v>
      </c>
      <c r="AX144" s="13" t="s">
        <v>77</v>
      </c>
      <c r="AY144" s="168" t="s">
        <v>126</v>
      </c>
    </row>
    <row r="145" spans="1:65" s="13" customFormat="1">
      <c r="B145" s="167"/>
      <c r="D145" s="158" t="s">
        <v>208</v>
      </c>
      <c r="E145" s="168" t="s">
        <v>1</v>
      </c>
      <c r="F145" s="169" t="s">
        <v>2000</v>
      </c>
      <c r="H145" s="170">
        <v>8.1000000000000003E-2</v>
      </c>
      <c r="I145" s="171"/>
      <c r="L145" s="167"/>
      <c r="M145" s="172"/>
      <c r="N145" s="173"/>
      <c r="O145" s="173"/>
      <c r="P145" s="173"/>
      <c r="Q145" s="173"/>
      <c r="R145" s="173"/>
      <c r="S145" s="173"/>
      <c r="T145" s="174"/>
      <c r="AT145" s="168" t="s">
        <v>208</v>
      </c>
      <c r="AU145" s="168" t="s">
        <v>87</v>
      </c>
      <c r="AV145" s="13" t="s">
        <v>87</v>
      </c>
      <c r="AW145" s="13" t="s">
        <v>32</v>
      </c>
      <c r="AX145" s="13" t="s">
        <v>77</v>
      </c>
      <c r="AY145" s="168" t="s">
        <v>126</v>
      </c>
    </row>
    <row r="146" spans="1:65" s="13" customFormat="1">
      <c r="B146" s="167"/>
      <c r="D146" s="158" t="s">
        <v>208</v>
      </c>
      <c r="E146" s="168" t="s">
        <v>1</v>
      </c>
      <c r="F146" s="169" t="s">
        <v>2001</v>
      </c>
      <c r="H146" s="170">
        <v>0.15</v>
      </c>
      <c r="I146" s="171"/>
      <c r="L146" s="167"/>
      <c r="M146" s="172"/>
      <c r="N146" s="173"/>
      <c r="O146" s="173"/>
      <c r="P146" s="173"/>
      <c r="Q146" s="173"/>
      <c r="R146" s="173"/>
      <c r="S146" s="173"/>
      <c r="T146" s="174"/>
      <c r="AT146" s="168" t="s">
        <v>208</v>
      </c>
      <c r="AU146" s="168" t="s">
        <v>87</v>
      </c>
      <c r="AV146" s="13" t="s">
        <v>87</v>
      </c>
      <c r="AW146" s="13" t="s">
        <v>32</v>
      </c>
      <c r="AX146" s="13" t="s">
        <v>77</v>
      </c>
      <c r="AY146" s="168" t="s">
        <v>126</v>
      </c>
    </row>
    <row r="147" spans="1:65" s="13" customFormat="1">
      <c r="B147" s="167"/>
      <c r="D147" s="158" t="s">
        <v>208</v>
      </c>
      <c r="E147" s="168" t="s">
        <v>1</v>
      </c>
      <c r="F147" s="169" t="s">
        <v>2002</v>
      </c>
      <c r="H147" s="170">
        <v>0.22500000000000001</v>
      </c>
      <c r="I147" s="171"/>
      <c r="L147" s="167"/>
      <c r="M147" s="172"/>
      <c r="N147" s="173"/>
      <c r="O147" s="173"/>
      <c r="P147" s="173"/>
      <c r="Q147" s="173"/>
      <c r="R147" s="173"/>
      <c r="S147" s="173"/>
      <c r="T147" s="174"/>
      <c r="AT147" s="168" t="s">
        <v>208</v>
      </c>
      <c r="AU147" s="168" t="s">
        <v>87</v>
      </c>
      <c r="AV147" s="13" t="s">
        <v>87</v>
      </c>
      <c r="AW147" s="13" t="s">
        <v>32</v>
      </c>
      <c r="AX147" s="13" t="s">
        <v>77</v>
      </c>
      <c r="AY147" s="168" t="s">
        <v>126</v>
      </c>
    </row>
    <row r="148" spans="1:65" s="15" customFormat="1">
      <c r="B148" s="182"/>
      <c r="D148" s="158" t="s">
        <v>208</v>
      </c>
      <c r="E148" s="183" t="s">
        <v>1</v>
      </c>
      <c r="F148" s="184" t="s">
        <v>221</v>
      </c>
      <c r="H148" s="185">
        <v>0.76200000000000001</v>
      </c>
      <c r="I148" s="186"/>
      <c r="L148" s="182"/>
      <c r="M148" s="187"/>
      <c r="N148" s="188"/>
      <c r="O148" s="188"/>
      <c r="P148" s="188"/>
      <c r="Q148" s="188"/>
      <c r="R148" s="188"/>
      <c r="S148" s="188"/>
      <c r="T148" s="189"/>
      <c r="AT148" s="183" t="s">
        <v>208</v>
      </c>
      <c r="AU148" s="183" t="s">
        <v>87</v>
      </c>
      <c r="AV148" s="15" t="s">
        <v>146</v>
      </c>
      <c r="AW148" s="15" t="s">
        <v>32</v>
      </c>
      <c r="AX148" s="15" t="s">
        <v>85</v>
      </c>
      <c r="AY148" s="183" t="s">
        <v>126</v>
      </c>
    </row>
    <row r="149" spans="1:65" s="2" customFormat="1" ht="24.2" customHeight="1">
      <c r="A149" s="33"/>
      <c r="B149" s="144"/>
      <c r="C149" s="145" t="s">
        <v>146</v>
      </c>
      <c r="D149" s="145" t="s">
        <v>129</v>
      </c>
      <c r="E149" s="146" t="s">
        <v>2003</v>
      </c>
      <c r="F149" s="147" t="s">
        <v>2004</v>
      </c>
      <c r="G149" s="148" t="s">
        <v>206</v>
      </c>
      <c r="H149" s="149">
        <v>6.1109999999999998</v>
      </c>
      <c r="I149" s="150"/>
      <c r="J149" s="151">
        <f>ROUND(I149*H149,2)</f>
        <v>0</v>
      </c>
      <c r="K149" s="147" t="s">
        <v>133</v>
      </c>
      <c r="L149" s="34"/>
      <c r="M149" s="152" t="s">
        <v>1</v>
      </c>
      <c r="N149" s="153" t="s">
        <v>42</v>
      </c>
      <c r="O149" s="59"/>
      <c r="P149" s="154">
        <f>O149*H149</f>
        <v>0</v>
      </c>
      <c r="Q149" s="154">
        <v>0</v>
      </c>
      <c r="R149" s="154">
        <f>Q149*H149</f>
        <v>0</v>
      </c>
      <c r="S149" s="154">
        <v>0</v>
      </c>
      <c r="T149" s="155">
        <f>S149*H149</f>
        <v>0</v>
      </c>
      <c r="U149" s="33"/>
      <c r="V149" s="33"/>
      <c r="W149" s="33"/>
      <c r="X149" s="33"/>
      <c r="Y149" s="33"/>
      <c r="Z149" s="33"/>
      <c r="AA149" s="33"/>
      <c r="AB149" s="33"/>
      <c r="AC149" s="33"/>
      <c r="AD149" s="33"/>
      <c r="AE149" s="33"/>
      <c r="AR149" s="156" t="s">
        <v>146</v>
      </c>
      <c r="AT149" s="156" t="s">
        <v>129</v>
      </c>
      <c r="AU149" s="156" t="s">
        <v>87</v>
      </c>
      <c r="AY149" s="18" t="s">
        <v>126</v>
      </c>
      <c r="BE149" s="157">
        <f>IF(N149="základní",J149,0)</f>
        <v>0</v>
      </c>
      <c r="BF149" s="157">
        <f>IF(N149="snížená",J149,0)</f>
        <v>0</v>
      </c>
      <c r="BG149" s="157">
        <f>IF(N149="zákl. přenesená",J149,0)</f>
        <v>0</v>
      </c>
      <c r="BH149" s="157">
        <f>IF(N149="sníž. přenesená",J149,0)</f>
        <v>0</v>
      </c>
      <c r="BI149" s="157">
        <f>IF(N149="nulová",J149,0)</f>
        <v>0</v>
      </c>
      <c r="BJ149" s="18" t="s">
        <v>85</v>
      </c>
      <c r="BK149" s="157">
        <f>ROUND(I149*H149,2)</f>
        <v>0</v>
      </c>
      <c r="BL149" s="18" t="s">
        <v>146</v>
      </c>
      <c r="BM149" s="156" t="s">
        <v>2005</v>
      </c>
    </row>
    <row r="150" spans="1:65" s="13" customFormat="1">
      <c r="B150" s="167"/>
      <c r="D150" s="158" t="s">
        <v>208</v>
      </c>
      <c r="E150" s="168" t="s">
        <v>1</v>
      </c>
      <c r="F150" s="169" t="s">
        <v>2006</v>
      </c>
      <c r="H150" s="170">
        <v>0.63600000000000001</v>
      </c>
      <c r="I150" s="171"/>
      <c r="L150" s="167"/>
      <c r="M150" s="172"/>
      <c r="N150" s="173"/>
      <c r="O150" s="173"/>
      <c r="P150" s="173"/>
      <c r="Q150" s="173"/>
      <c r="R150" s="173"/>
      <c r="S150" s="173"/>
      <c r="T150" s="174"/>
      <c r="AT150" s="168" t="s">
        <v>208</v>
      </c>
      <c r="AU150" s="168" t="s">
        <v>87</v>
      </c>
      <c r="AV150" s="13" t="s">
        <v>87</v>
      </c>
      <c r="AW150" s="13" t="s">
        <v>32</v>
      </c>
      <c r="AX150" s="13" t="s">
        <v>77</v>
      </c>
      <c r="AY150" s="168" t="s">
        <v>126</v>
      </c>
    </row>
    <row r="151" spans="1:65" s="13" customFormat="1">
      <c r="B151" s="167"/>
      <c r="D151" s="158" t="s">
        <v>208</v>
      </c>
      <c r="E151" s="168" t="s">
        <v>1</v>
      </c>
      <c r="F151" s="169" t="s">
        <v>2007</v>
      </c>
      <c r="H151" s="170">
        <v>5.4749999999999996</v>
      </c>
      <c r="I151" s="171"/>
      <c r="L151" s="167"/>
      <c r="M151" s="172"/>
      <c r="N151" s="173"/>
      <c r="O151" s="173"/>
      <c r="P151" s="173"/>
      <c r="Q151" s="173"/>
      <c r="R151" s="173"/>
      <c r="S151" s="173"/>
      <c r="T151" s="174"/>
      <c r="AT151" s="168" t="s">
        <v>208</v>
      </c>
      <c r="AU151" s="168" t="s">
        <v>87</v>
      </c>
      <c r="AV151" s="13" t="s">
        <v>87</v>
      </c>
      <c r="AW151" s="13" t="s">
        <v>32</v>
      </c>
      <c r="AX151" s="13" t="s">
        <v>77</v>
      </c>
      <c r="AY151" s="168" t="s">
        <v>126</v>
      </c>
    </row>
    <row r="152" spans="1:65" s="15" customFormat="1">
      <c r="B152" s="182"/>
      <c r="D152" s="158" t="s">
        <v>208</v>
      </c>
      <c r="E152" s="183" t="s">
        <v>1</v>
      </c>
      <c r="F152" s="184" t="s">
        <v>221</v>
      </c>
      <c r="H152" s="185">
        <v>6.1109999999999998</v>
      </c>
      <c r="I152" s="186"/>
      <c r="L152" s="182"/>
      <c r="M152" s="187"/>
      <c r="N152" s="188"/>
      <c r="O152" s="188"/>
      <c r="P152" s="188"/>
      <c r="Q152" s="188"/>
      <c r="R152" s="188"/>
      <c r="S152" s="188"/>
      <c r="T152" s="189"/>
      <c r="AT152" s="183" t="s">
        <v>208</v>
      </c>
      <c r="AU152" s="183" t="s">
        <v>87</v>
      </c>
      <c r="AV152" s="15" t="s">
        <v>146</v>
      </c>
      <c r="AW152" s="15" t="s">
        <v>32</v>
      </c>
      <c r="AX152" s="15" t="s">
        <v>85</v>
      </c>
      <c r="AY152" s="183" t="s">
        <v>126</v>
      </c>
    </row>
    <row r="153" spans="1:65" s="2" customFormat="1" ht="37.9" customHeight="1">
      <c r="A153" s="33"/>
      <c r="B153" s="144"/>
      <c r="C153" s="145" t="s">
        <v>125</v>
      </c>
      <c r="D153" s="145" t="s">
        <v>129</v>
      </c>
      <c r="E153" s="146" t="s">
        <v>2008</v>
      </c>
      <c r="F153" s="147" t="s">
        <v>2009</v>
      </c>
      <c r="G153" s="148" t="s">
        <v>206</v>
      </c>
      <c r="H153" s="149">
        <v>6.1109999999999998</v>
      </c>
      <c r="I153" s="150"/>
      <c r="J153" s="151">
        <f>ROUND(I153*H153,2)</f>
        <v>0</v>
      </c>
      <c r="K153" s="147" t="s">
        <v>133</v>
      </c>
      <c r="L153" s="34"/>
      <c r="M153" s="152" t="s">
        <v>1</v>
      </c>
      <c r="N153" s="153" t="s">
        <v>42</v>
      </c>
      <c r="O153" s="59"/>
      <c r="P153" s="154">
        <f>O153*H153</f>
        <v>0</v>
      </c>
      <c r="Q153" s="154">
        <v>0</v>
      </c>
      <c r="R153" s="154">
        <f>Q153*H153</f>
        <v>0</v>
      </c>
      <c r="S153" s="154">
        <v>0</v>
      </c>
      <c r="T153" s="155">
        <f>S153*H153</f>
        <v>0</v>
      </c>
      <c r="U153" s="33"/>
      <c r="V153" s="33"/>
      <c r="W153" s="33"/>
      <c r="X153" s="33"/>
      <c r="Y153" s="33"/>
      <c r="Z153" s="33"/>
      <c r="AA153" s="33"/>
      <c r="AB153" s="33"/>
      <c r="AC153" s="33"/>
      <c r="AD153" s="33"/>
      <c r="AE153" s="33"/>
      <c r="AR153" s="156" t="s">
        <v>146</v>
      </c>
      <c r="AT153" s="156" t="s">
        <v>129</v>
      </c>
      <c r="AU153" s="156" t="s">
        <v>87</v>
      </c>
      <c r="AY153" s="18" t="s">
        <v>126</v>
      </c>
      <c r="BE153" s="157">
        <f>IF(N153="základní",J153,0)</f>
        <v>0</v>
      </c>
      <c r="BF153" s="157">
        <f>IF(N153="snížená",J153,0)</f>
        <v>0</v>
      </c>
      <c r="BG153" s="157">
        <f>IF(N153="zákl. přenesená",J153,0)</f>
        <v>0</v>
      </c>
      <c r="BH153" s="157">
        <f>IF(N153="sníž. přenesená",J153,0)</f>
        <v>0</v>
      </c>
      <c r="BI153" s="157">
        <f>IF(N153="nulová",J153,0)</f>
        <v>0</v>
      </c>
      <c r="BJ153" s="18" t="s">
        <v>85</v>
      </c>
      <c r="BK153" s="157">
        <f>ROUND(I153*H153,2)</f>
        <v>0</v>
      </c>
      <c r="BL153" s="18" t="s">
        <v>146</v>
      </c>
      <c r="BM153" s="156" t="s">
        <v>2010</v>
      </c>
    </row>
    <row r="154" spans="1:65" s="2" customFormat="1" ht="24.2" customHeight="1">
      <c r="A154" s="33"/>
      <c r="B154" s="144"/>
      <c r="C154" s="145" t="s">
        <v>156</v>
      </c>
      <c r="D154" s="145" t="s">
        <v>129</v>
      </c>
      <c r="E154" s="146" t="s">
        <v>2011</v>
      </c>
      <c r="F154" s="147" t="s">
        <v>2012</v>
      </c>
      <c r="G154" s="148" t="s">
        <v>206</v>
      </c>
      <c r="H154" s="149">
        <v>6.1109999999999998</v>
      </c>
      <c r="I154" s="150"/>
      <c r="J154" s="151">
        <f>ROUND(I154*H154,2)</f>
        <v>0</v>
      </c>
      <c r="K154" s="147" t="s">
        <v>133</v>
      </c>
      <c r="L154" s="34"/>
      <c r="M154" s="152" t="s">
        <v>1</v>
      </c>
      <c r="N154" s="153" t="s">
        <v>42</v>
      </c>
      <c r="O154" s="59"/>
      <c r="P154" s="154">
        <f>O154*H154</f>
        <v>0</v>
      </c>
      <c r="Q154" s="154">
        <v>0</v>
      </c>
      <c r="R154" s="154">
        <f>Q154*H154</f>
        <v>0</v>
      </c>
      <c r="S154" s="154">
        <v>0</v>
      </c>
      <c r="T154" s="155">
        <f>S154*H154</f>
        <v>0</v>
      </c>
      <c r="U154" s="33"/>
      <c r="V154" s="33"/>
      <c r="W154" s="33"/>
      <c r="X154" s="33"/>
      <c r="Y154" s="33"/>
      <c r="Z154" s="33"/>
      <c r="AA154" s="33"/>
      <c r="AB154" s="33"/>
      <c r="AC154" s="33"/>
      <c r="AD154" s="33"/>
      <c r="AE154" s="33"/>
      <c r="AR154" s="156" t="s">
        <v>146</v>
      </c>
      <c r="AT154" s="156" t="s">
        <v>129</v>
      </c>
      <c r="AU154" s="156" t="s">
        <v>87</v>
      </c>
      <c r="AY154" s="18" t="s">
        <v>126</v>
      </c>
      <c r="BE154" s="157">
        <f>IF(N154="základní",J154,0)</f>
        <v>0</v>
      </c>
      <c r="BF154" s="157">
        <f>IF(N154="snížená",J154,0)</f>
        <v>0</v>
      </c>
      <c r="BG154" s="157">
        <f>IF(N154="zákl. přenesená",J154,0)</f>
        <v>0</v>
      </c>
      <c r="BH154" s="157">
        <f>IF(N154="sníž. přenesená",J154,0)</f>
        <v>0</v>
      </c>
      <c r="BI154" s="157">
        <f>IF(N154="nulová",J154,0)</f>
        <v>0</v>
      </c>
      <c r="BJ154" s="18" t="s">
        <v>85</v>
      </c>
      <c r="BK154" s="157">
        <f>ROUND(I154*H154,2)</f>
        <v>0</v>
      </c>
      <c r="BL154" s="18" t="s">
        <v>146</v>
      </c>
      <c r="BM154" s="156" t="s">
        <v>2013</v>
      </c>
    </row>
    <row r="155" spans="1:65" s="2" customFormat="1" ht="24.2" customHeight="1">
      <c r="A155" s="33"/>
      <c r="B155" s="144"/>
      <c r="C155" s="145" t="s">
        <v>163</v>
      </c>
      <c r="D155" s="145" t="s">
        <v>129</v>
      </c>
      <c r="E155" s="146" t="s">
        <v>2014</v>
      </c>
      <c r="F155" s="147" t="s">
        <v>2015</v>
      </c>
      <c r="G155" s="148" t="s">
        <v>234</v>
      </c>
      <c r="H155" s="149">
        <v>30</v>
      </c>
      <c r="I155" s="150"/>
      <c r="J155" s="151">
        <f>ROUND(I155*H155,2)</f>
        <v>0</v>
      </c>
      <c r="K155" s="147" t="s">
        <v>133</v>
      </c>
      <c r="L155" s="34"/>
      <c r="M155" s="152" t="s">
        <v>1</v>
      </c>
      <c r="N155" s="153" t="s">
        <v>42</v>
      </c>
      <c r="O155" s="59"/>
      <c r="P155" s="154">
        <f>O155*H155</f>
        <v>0</v>
      </c>
      <c r="Q155" s="154">
        <v>0</v>
      </c>
      <c r="R155" s="154">
        <f>Q155*H155</f>
        <v>0</v>
      </c>
      <c r="S155" s="154">
        <v>0</v>
      </c>
      <c r="T155" s="155">
        <f>S155*H155</f>
        <v>0</v>
      </c>
      <c r="U155" s="33"/>
      <c r="V155" s="33"/>
      <c r="W155" s="33"/>
      <c r="X155" s="33"/>
      <c r="Y155" s="33"/>
      <c r="Z155" s="33"/>
      <c r="AA155" s="33"/>
      <c r="AB155" s="33"/>
      <c r="AC155" s="33"/>
      <c r="AD155" s="33"/>
      <c r="AE155" s="33"/>
      <c r="AR155" s="156" t="s">
        <v>146</v>
      </c>
      <c r="AT155" s="156" t="s">
        <v>129</v>
      </c>
      <c r="AU155" s="156" t="s">
        <v>87</v>
      </c>
      <c r="AY155" s="18" t="s">
        <v>126</v>
      </c>
      <c r="BE155" s="157">
        <f>IF(N155="základní",J155,0)</f>
        <v>0</v>
      </c>
      <c r="BF155" s="157">
        <f>IF(N155="snížená",J155,0)</f>
        <v>0</v>
      </c>
      <c r="BG155" s="157">
        <f>IF(N155="zákl. přenesená",J155,0)</f>
        <v>0</v>
      </c>
      <c r="BH155" s="157">
        <f>IF(N155="sníž. přenesená",J155,0)</f>
        <v>0</v>
      </c>
      <c r="BI155" s="157">
        <f>IF(N155="nulová",J155,0)</f>
        <v>0</v>
      </c>
      <c r="BJ155" s="18" t="s">
        <v>85</v>
      </c>
      <c r="BK155" s="157">
        <f>ROUND(I155*H155,2)</f>
        <v>0</v>
      </c>
      <c r="BL155" s="18" t="s">
        <v>146</v>
      </c>
      <c r="BM155" s="156" t="s">
        <v>2016</v>
      </c>
    </row>
    <row r="156" spans="1:65" s="2" customFormat="1" ht="16.5" customHeight="1">
      <c r="A156" s="33"/>
      <c r="B156" s="144"/>
      <c r="C156" s="198" t="s">
        <v>245</v>
      </c>
      <c r="D156" s="198" t="s">
        <v>405</v>
      </c>
      <c r="E156" s="199" t="s">
        <v>2017</v>
      </c>
      <c r="F156" s="200" t="s">
        <v>2018</v>
      </c>
      <c r="G156" s="201" t="s">
        <v>1527</v>
      </c>
      <c r="H156" s="202">
        <v>0.96</v>
      </c>
      <c r="I156" s="203"/>
      <c r="J156" s="204">
        <f>ROUND(I156*H156,2)</f>
        <v>0</v>
      </c>
      <c r="K156" s="200" t="s">
        <v>133</v>
      </c>
      <c r="L156" s="205"/>
      <c r="M156" s="206" t="s">
        <v>1</v>
      </c>
      <c r="N156" s="207" t="s">
        <v>42</v>
      </c>
      <c r="O156" s="59"/>
      <c r="P156" s="154">
        <f>O156*H156</f>
        <v>0</v>
      </c>
      <c r="Q156" s="154">
        <v>1E-3</v>
      </c>
      <c r="R156" s="154">
        <f>Q156*H156</f>
        <v>9.6000000000000002E-4</v>
      </c>
      <c r="S156" s="154">
        <v>0</v>
      </c>
      <c r="T156" s="155">
        <f>S156*H156</f>
        <v>0</v>
      </c>
      <c r="U156" s="33"/>
      <c r="V156" s="33"/>
      <c r="W156" s="33"/>
      <c r="X156" s="33"/>
      <c r="Y156" s="33"/>
      <c r="Z156" s="33"/>
      <c r="AA156" s="33"/>
      <c r="AB156" s="33"/>
      <c r="AC156" s="33"/>
      <c r="AD156" s="33"/>
      <c r="AE156" s="33"/>
      <c r="AR156" s="156" t="s">
        <v>245</v>
      </c>
      <c r="AT156" s="156" t="s">
        <v>405</v>
      </c>
      <c r="AU156" s="156" t="s">
        <v>87</v>
      </c>
      <c r="AY156" s="18" t="s">
        <v>126</v>
      </c>
      <c r="BE156" s="157">
        <f>IF(N156="základní",J156,0)</f>
        <v>0</v>
      </c>
      <c r="BF156" s="157">
        <f>IF(N156="snížená",J156,0)</f>
        <v>0</v>
      </c>
      <c r="BG156" s="157">
        <f>IF(N156="zákl. přenesená",J156,0)</f>
        <v>0</v>
      </c>
      <c r="BH156" s="157">
        <f>IF(N156="sníž. přenesená",J156,0)</f>
        <v>0</v>
      </c>
      <c r="BI156" s="157">
        <f>IF(N156="nulová",J156,0)</f>
        <v>0</v>
      </c>
      <c r="BJ156" s="18" t="s">
        <v>85</v>
      </c>
      <c r="BK156" s="157">
        <f>ROUND(I156*H156,2)</f>
        <v>0</v>
      </c>
      <c r="BL156" s="18" t="s">
        <v>146</v>
      </c>
      <c r="BM156" s="156" t="s">
        <v>2019</v>
      </c>
    </row>
    <row r="157" spans="1:65" s="13" customFormat="1">
      <c r="B157" s="167"/>
      <c r="D157" s="158" t="s">
        <v>208</v>
      </c>
      <c r="E157" s="168" t="s">
        <v>1</v>
      </c>
      <c r="F157" s="169" t="s">
        <v>2020</v>
      </c>
      <c r="H157" s="170">
        <v>0.96</v>
      </c>
      <c r="I157" s="171"/>
      <c r="L157" s="167"/>
      <c r="M157" s="172"/>
      <c r="N157" s="173"/>
      <c r="O157" s="173"/>
      <c r="P157" s="173"/>
      <c r="Q157" s="173"/>
      <c r="R157" s="173"/>
      <c r="S157" s="173"/>
      <c r="T157" s="174"/>
      <c r="AT157" s="168" t="s">
        <v>208</v>
      </c>
      <c r="AU157" s="168" t="s">
        <v>87</v>
      </c>
      <c r="AV157" s="13" t="s">
        <v>87</v>
      </c>
      <c r="AW157" s="13" t="s">
        <v>32</v>
      </c>
      <c r="AX157" s="13" t="s">
        <v>85</v>
      </c>
      <c r="AY157" s="168" t="s">
        <v>126</v>
      </c>
    </row>
    <row r="158" spans="1:65" s="2" customFormat="1" ht="33" customHeight="1">
      <c r="A158" s="33"/>
      <c r="B158" s="144"/>
      <c r="C158" s="145" t="s">
        <v>250</v>
      </c>
      <c r="D158" s="145" t="s">
        <v>129</v>
      </c>
      <c r="E158" s="146" t="s">
        <v>2021</v>
      </c>
      <c r="F158" s="147" t="s">
        <v>2022</v>
      </c>
      <c r="G158" s="148" t="s">
        <v>234</v>
      </c>
      <c r="H158" s="149">
        <v>30</v>
      </c>
      <c r="I158" s="150"/>
      <c r="J158" s="151">
        <f>ROUND(I158*H158,2)</f>
        <v>0</v>
      </c>
      <c r="K158" s="147" t="s">
        <v>133</v>
      </c>
      <c r="L158" s="34"/>
      <c r="M158" s="152" t="s">
        <v>1</v>
      </c>
      <c r="N158" s="153" t="s">
        <v>42</v>
      </c>
      <c r="O158" s="59"/>
      <c r="P158" s="154">
        <f>O158*H158</f>
        <v>0</v>
      </c>
      <c r="Q158" s="154">
        <v>0</v>
      </c>
      <c r="R158" s="154">
        <f>Q158*H158</f>
        <v>0</v>
      </c>
      <c r="S158" s="154">
        <v>0</v>
      </c>
      <c r="T158" s="155">
        <f>S158*H158</f>
        <v>0</v>
      </c>
      <c r="U158" s="33"/>
      <c r="V158" s="33"/>
      <c r="W158" s="33"/>
      <c r="X158" s="33"/>
      <c r="Y158" s="33"/>
      <c r="Z158" s="33"/>
      <c r="AA158" s="33"/>
      <c r="AB158" s="33"/>
      <c r="AC158" s="33"/>
      <c r="AD158" s="33"/>
      <c r="AE158" s="33"/>
      <c r="AR158" s="156" t="s">
        <v>146</v>
      </c>
      <c r="AT158" s="156" t="s">
        <v>129</v>
      </c>
      <c r="AU158" s="156" t="s">
        <v>87</v>
      </c>
      <c r="AY158" s="18" t="s">
        <v>126</v>
      </c>
      <c r="BE158" s="157">
        <f>IF(N158="základní",J158,0)</f>
        <v>0</v>
      </c>
      <c r="BF158" s="157">
        <f>IF(N158="snížená",J158,0)</f>
        <v>0</v>
      </c>
      <c r="BG158" s="157">
        <f>IF(N158="zákl. přenesená",J158,0)</f>
        <v>0</v>
      </c>
      <c r="BH158" s="157">
        <f>IF(N158="sníž. přenesená",J158,0)</f>
        <v>0</v>
      </c>
      <c r="BI158" s="157">
        <f>IF(N158="nulová",J158,0)</f>
        <v>0</v>
      </c>
      <c r="BJ158" s="18" t="s">
        <v>85</v>
      </c>
      <c r="BK158" s="157">
        <f>ROUND(I158*H158,2)</f>
        <v>0</v>
      </c>
      <c r="BL158" s="18" t="s">
        <v>146</v>
      </c>
      <c r="BM158" s="156" t="s">
        <v>2023</v>
      </c>
    </row>
    <row r="159" spans="1:65" s="2" customFormat="1" ht="33" customHeight="1">
      <c r="A159" s="33"/>
      <c r="B159" s="144"/>
      <c r="C159" s="145" t="s">
        <v>258</v>
      </c>
      <c r="D159" s="145" t="s">
        <v>129</v>
      </c>
      <c r="E159" s="146" t="s">
        <v>2024</v>
      </c>
      <c r="F159" s="147" t="s">
        <v>2025</v>
      </c>
      <c r="G159" s="148" t="s">
        <v>234</v>
      </c>
      <c r="H159" s="149">
        <v>30</v>
      </c>
      <c r="I159" s="150"/>
      <c r="J159" s="151">
        <f>ROUND(I159*H159,2)</f>
        <v>0</v>
      </c>
      <c r="K159" s="147" t="s">
        <v>133</v>
      </c>
      <c r="L159" s="34"/>
      <c r="M159" s="152" t="s">
        <v>1</v>
      </c>
      <c r="N159" s="153" t="s">
        <v>42</v>
      </c>
      <c r="O159" s="59"/>
      <c r="P159" s="154">
        <f>O159*H159</f>
        <v>0</v>
      </c>
      <c r="Q159" s="154">
        <v>0</v>
      </c>
      <c r="R159" s="154">
        <f>Q159*H159</f>
        <v>0</v>
      </c>
      <c r="S159" s="154">
        <v>0</v>
      </c>
      <c r="T159" s="155">
        <f>S159*H159</f>
        <v>0</v>
      </c>
      <c r="U159" s="33"/>
      <c r="V159" s="33"/>
      <c r="W159" s="33"/>
      <c r="X159" s="33"/>
      <c r="Y159" s="33"/>
      <c r="Z159" s="33"/>
      <c r="AA159" s="33"/>
      <c r="AB159" s="33"/>
      <c r="AC159" s="33"/>
      <c r="AD159" s="33"/>
      <c r="AE159" s="33"/>
      <c r="AR159" s="156" t="s">
        <v>146</v>
      </c>
      <c r="AT159" s="156" t="s">
        <v>129</v>
      </c>
      <c r="AU159" s="156" t="s">
        <v>87</v>
      </c>
      <c r="AY159" s="18" t="s">
        <v>126</v>
      </c>
      <c r="BE159" s="157">
        <f>IF(N159="základní",J159,0)</f>
        <v>0</v>
      </c>
      <c r="BF159" s="157">
        <f>IF(N159="snížená",J159,0)</f>
        <v>0</v>
      </c>
      <c r="BG159" s="157">
        <f>IF(N159="zákl. přenesená",J159,0)</f>
        <v>0</v>
      </c>
      <c r="BH159" s="157">
        <f>IF(N159="sníž. přenesená",J159,0)</f>
        <v>0</v>
      </c>
      <c r="BI159" s="157">
        <f>IF(N159="nulová",J159,0)</f>
        <v>0</v>
      </c>
      <c r="BJ159" s="18" t="s">
        <v>85</v>
      </c>
      <c r="BK159" s="157">
        <f>ROUND(I159*H159,2)</f>
        <v>0</v>
      </c>
      <c r="BL159" s="18" t="s">
        <v>146</v>
      </c>
      <c r="BM159" s="156" t="s">
        <v>2026</v>
      </c>
    </row>
    <row r="160" spans="1:65" s="2" customFormat="1" ht="16.5" customHeight="1">
      <c r="A160" s="33"/>
      <c r="B160" s="144"/>
      <c r="C160" s="145" t="s">
        <v>262</v>
      </c>
      <c r="D160" s="145" t="s">
        <v>129</v>
      </c>
      <c r="E160" s="146" t="s">
        <v>2027</v>
      </c>
      <c r="F160" s="147" t="s">
        <v>2028</v>
      </c>
      <c r="G160" s="148" t="s">
        <v>206</v>
      </c>
      <c r="H160" s="149">
        <v>0.3</v>
      </c>
      <c r="I160" s="150"/>
      <c r="J160" s="151">
        <f>ROUND(I160*H160,2)</f>
        <v>0</v>
      </c>
      <c r="K160" s="147" t="s">
        <v>133</v>
      </c>
      <c r="L160" s="34"/>
      <c r="M160" s="152" t="s">
        <v>1</v>
      </c>
      <c r="N160" s="153" t="s">
        <v>42</v>
      </c>
      <c r="O160" s="59"/>
      <c r="P160" s="154">
        <f>O160*H160</f>
        <v>0</v>
      </c>
      <c r="Q160" s="154">
        <v>0</v>
      </c>
      <c r="R160" s="154">
        <f>Q160*H160</f>
        <v>0</v>
      </c>
      <c r="S160" s="154">
        <v>0</v>
      </c>
      <c r="T160" s="155">
        <f>S160*H160</f>
        <v>0</v>
      </c>
      <c r="U160" s="33"/>
      <c r="V160" s="33"/>
      <c r="W160" s="33"/>
      <c r="X160" s="33"/>
      <c r="Y160" s="33"/>
      <c r="Z160" s="33"/>
      <c r="AA160" s="33"/>
      <c r="AB160" s="33"/>
      <c r="AC160" s="33"/>
      <c r="AD160" s="33"/>
      <c r="AE160" s="33"/>
      <c r="AR160" s="156" t="s">
        <v>146</v>
      </c>
      <c r="AT160" s="156" t="s">
        <v>129</v>
      </c>
      <c r="AU160" s="156" t="s">
        <v>87</v>
      </c>
      <c r="AY160" s="18" t="s">
        <v>126</v>
      </c>
      <c r="BE160" s="157">
        <f>IF(N160="základní",J160,0)</f>
        <v>0</v>
      </c>
      <c r="BF160" s="157">
        <f>IF(N160="snížená",J160,0)</f>
        <v>0</v>
      </c>
      <c r="BG160" s="157">
        <f>IF(N160="zákl. přenesená",J160,0)</f>
        <v>0</v>
      </c>
      <c r="BH160" s="157">
        <f>IF(N160="sníž. přenesená",J160,0)</f>
        <v>0</v>
      </c>
      <c r="BI160" s="157">
        <f>IF(N160="nulová",J160,0)</f>
        <v>0</v>
      </c>
      <c r="BJ160" s="18" t="s">
        <v>85</v>
      </c>
      <c r="BK160" s="157">
        <f>ROUND(I160*H160,2)</f>
        <v>0</v>
      </c>
      <c r="BL160" s="18" t="s">
        <v>146</v>
      </c>
      <c r="BM160" s="156" t="s">
        <v>2029</v>
      </c>
    </row>
    <row r="161" spans="1:65" s="13" customFormat="1">
      <c r="B161" s="167"/>
      <c r="D161" s="158" t="s">
        <v>208</v>
      </c>
      <c r="E161" s="168" t="s">
        <v>1</v>
      </c>
      <c r="F161" s="169" t="s">
        <v>2030</v>
      </c>
      <c r="H161" s="170">
        <v>0.3</v>
      </c>
      <c r="I161" s="171"/>
      <c r="L161" s="167"/>
      <c r="M161" s="172"/>
      <c r="N161" s="173"/>
      <c r="O161" s="173"/>
      <c r="P161" s="173"/>
      <c r="Q161" s="173"/>
      <c r="R161" s="173"/>
      <c r="S161" s="173"/>
      <c r="T161" s="174"/>
      <c r="AT161" s="168" t="s">
        <v>208</v>
      </c>
      <c r="AU161" s="168" t="s">
        <v>87</v>
      </c>
      <c r="AV161" s="13" t="s">
        <v>87</v>
      </c>
      <c r="AW161" s="13" t="s">
        <v>32</v>
      </c>
      <c r="AX161" s="13" t="s">
        <v>85</v>
      </c>
      <c r="AY161" s="168" t="s">
        <v>126</v>
      </c>
    </row>
    <row r="162" spans="1:65" s="12" customFormat="1" ht="22.9" customHeight="1">
      <c r="B162" s="131"/>
      <c r="D162" s="132" t="s">
        <v>76</v>
      </c>
      <c r="E162" s="142" t="s">
        <v>87</v>
      </c>
      <c r="F162" s="142" t="s">
        <v>203</v>
      </c>
      <c r="I162" s="134"/>
      <c r="J162" s="143">
        <f>BK162</f>
        <v>0</v>
      </c>
      <c r="L162" s="131"/>
      <c r="M162" s="136"/>
      <c r="N162" s="137"/>
      <c r="O162" s="137"/>
      <c r="P162" s="138">
        <f>SUM(P163:P172)</f>
        <v>0</v>
      </c>
      <c r="Q162" s="137"/>
      <c r="R162" s="138">
        <f>SUM(R163:R172)</f>
        <v>5.5185744699999999</v>
      </c>
      <c r="S162" s="137"/>
      <c r="T162" s="139">
        <f>SUM(T163:T172)</f>
        <v>0</v>
      </c>
      <c r="AR162" s="132" t="s">
        <v>85</v>
      </c>
      <c r="AT162" s="140" t="s">
        <v>76</v>
      </c>
      <c r="AU162" s="140" t="s">
        <v>85</v>
      </c>
      <c r="AY162" s="132" t="s">
        <v>126</v>
      </c>
      <c r="BK162" s="141">
        <f>SUM(BK163:BK172)</f>
        <v>0</v>
      </c>
    </row>
    <row r="163" spans="1:65" s="2" customFormat="1" ht="24.2" customHeight="1">
      <c r="A163" s="33"/>
      <c r="B163" s="144"/>
      <c r="C163" s="145" t="s">
        <v>266</v>
      </c>
      <c r="D163" s="145" t="s">
        <v>129</v>
      </c>
      <c r="E163" s="146" t="s">
        <v>2031</v>
      </c>
      <c r="F163" s="147" t="s">
        <v>2032</v>
      </c>
      <c r="G163" s="148" t="s">
        <v>206</v>
      </c>
      <c r="H163" s="149">
        <v>2.165</v>
      </c>
      <c r="I163" s="150"/>
      <c r="J163" s="151">
        <f>ROUND(I163*H163,2)</f>
        <v>0</v>
      </c>
      <c r="K163" s="147" t="s">
        <v>133</v>
      </c>
      <c r="L163" s="34"/>
      <c r="M163" s="152" t="s">
        <v>1</v>
      </c>
      <c r="N163" s="153" t="s">
        <v>42</v>
      </c>
      <c r="O163" s="59"/>
      <c r="P163" s="154">
        <f>O163*H163</f>
        <v>0</v>
      </c>
      <c r="Q163" s="154">
        <v>2.5018699999999998</v>
      </c>
      <c r="R163" s="154">
        <f>Q163*H163</f>
        <v>5.4165485499999999</v>
      </c>
      <c r="S163" s="154">
        <v>0</v>
      </c>
      <c r="T163" s="155">
        <f>S163*H163</f>
        <v>0</v>
      </c>
      <c r="U163" s="33"/>
      <c r="V163" s="33"/>
      <c r="W163" s="33"/>
      <c r="X163" s="33"/>
      <c r="Y163" s="33"/>
      <c r="Z163" s="33"/>
      <c r="AA163" s="33"/>
      <c r="AB163" s="33"/>
      <c r="AC163" s="33"/>
      <c r="AD163" s="33"/>
      <c r="AE163" s="33"/>
      <c r="AR163" s="156" t="s">
        <v>146</v>
      </c>
      <c r="AT163" s="156" t="s">
        <v>129</v>
      </c>
      <c r="AU163" s="156" t="s">
        <v>87</v>
      </c>
      <c r="AY163" s="18" t="s">
        <v>126</v>
      </c>
      <c r="BE163" s="157">
        <f>IF(N163="základní",J163,0)</f>
        <v>0</v>
      </c>
      <c r="BF163" s="157">
        <f>IF(N163="snížená",J163,0)</f>
        <v>0</v>
      </c>
      <c r="BG163" s="157">
        <f>IF(N163="zákl. přenesená",J163,0)</f>
        <v>0</v>
      </c>
      <c r="BH163" s="157">
        <f>IF(N163="sníž. přenesená",J163,0)</f>
        <v>0</v>
      </c>
      <c r="BI163" s="157">
        <f>IF(N163="nulová",J163,0)</f>
        <v>0</v>
      </c>
      <c r="BJ163" s="18" t="s">
        <v>85</v>
      </c>
      <c r="BK163" s="157">
        <f>ROUND(I163*H163,2)</f>
        <v>0</v>
      </c>
      <c r="BL163" s="18" t="s">
        <v>146</v>
      </c>
      <c r="BM163" s="156" t="s">
        <v>2033</v>
      </c>
    </row>
    <row r="164" spans="1:65" s="13" customFormat="1">
      <c r="B164" s="167"/>
      <c r="D164" s="158" t="s">
        <v>208</v>
      </c>
      <c r="E164" s="168" t="s">
        <v>1</v>
      </c>
      <c r="F164" s="169" t="s">
        <v>2034</v>
      </c>
      <c r="H164" s="170">
        <v>0.77600000000000002</v>
      </c>
      <c r="I164" s="171"/>
      <c r="L164" s="167"/>
      <c r="M164" s="172"/>
      <c r="N164" s="173"/>
      <c r="O164" s="173"/>
      <c r="P164" s="173"/>
      <c r="Q164" s="173"/>
      <c r="R164" s="173"/>
      <c r="S164" s="173"/>
      <c r="T164" s="174"/>
      <c r="AT164" s="168" t="s">
        <v>208</v>
      </c>
      <c r="AU164" s="168" t="s">
        <v>87</v>
      </c>
      <c r="AV164" s="13" t="s">
        <v>87</v>
      </c>
      <c r="AW164" s="13" t="s">
        <v>32</v>
      </c>
      <c r="AX164" s="13" t="s">
        <v>77</v>
      </c>
      <c r="AY164" s="168" t="s">
        <v>126</v>
      </c>
    </row>
    <row r="165" spans="1:65" s="13" customFormat="1">
      <c r="B165" s="167"/>
      <c r="D165" s="158" t="s">
        <v>208</v>
      </c>
      <c r="E165" s="168" t="s">
        <v>1</v>
      </c>
      <c r="F165" s="169" t="s">
        <v>2035</v>
      </c>
      <c r="H165" s="170">
        <v>0.224</v>
      </c>
      <c r="I165" s="171"/>
      <c r="L165" s="167"/>
      <c r="M165" s="172"/>
      <c r="N165" s="173"/>
      <c r="O165" s="173"/>
      <c r="P165" s="173"/>
      <c r="Q165" s="173"/>
      <c r="R165" s="173"/>
      <c r="S165" s="173"/>
      <c r="T165" s="174"/>
      <c r="AT165" s="168" t="s">
        <v>208</v>
      </c>
      <c r="AU165" s="168" t="s">
        <v>87</v>
      </c>
      <c r="AV165" s="13" t="s">
        <v>87</v>
      </c>
      <c r="AW165" s="13" t="s">
        <v>32</v>
      </c>
      <c r="AX165" s="13" t="s">
        <v>77</v>
      </c>
      <c r="AY165" s="168" t="s">
        <v>126</v>
      </c>
    </row>
    <row r="166" spans="1:65" s="16" customFormat="1">
      <c r="B166" s="190"/>
      <c r="D166" s="158" t="s">
        <v>208</v>
      </c>
      <c r="E166" s="191" t="s">
        <v>1</v>
      </c>
      <c r="F166" s="192" t="s">
        <v>2036</v>
      </c>
      <c r="H166" s="193">
        <v>1</v>
      </c>
      <c r="I166" s="194"/>
      <c r="L166" s="190"/>
      <c r="M166" s="195"/>
      <c r="N166" s="196"/>
      <c r="O166" s="196"/>
      <c r="P166" s="196"/>
      <c r="Q166" s="196"/>
      <c r="R166" s="196"/>
      <c r="S166" s="196"/>
      <c r="T166" s="197"/>
      <c r="AT166" s="191" t="s">
        <v>208</v>
      </c>
      <c r="AU166" s="191" t="s">
        <v>87</v>
      </c>
      <c r="AV166" s="16" t="s">
        <v>142</v>
      </c>
      <c r="AW166" s="16" t="s">
        <v>32</v>
      </c>
      <c r="AX166" s="16" t="s">
        <v>77</v>
      </c>
      <c r="AY166" s="191" t="s">
        <v>126</v>
      </c>
    </row>
    <row r="167" spans="1:65" s="13" customFormat="1">
      <c r="B167" s="167"/>
      <c r="D167" s="158" t="s">
        <v>208</v>
      </c>
      <c r="E167" s="168" t="s">
        <v>1</v>
      </c>
      <c r="F167" s="169" t="s">
        <v>2037</v>
      </c>
      <c r="H167" s="170">
        <v>0.46600000000000003</v>
      </c>
      <c r="I167" s="171"/>
      <c r="L167" s="167"/>
      <c r="M167" s="172"/>
      <c r="N167" s="173"/>
      <c r="O167" s="173"/>
      <c r="P167" s="173"/>
      <c r="Q167" s="173"/>
      <c r="R167" s="173"/>
      <c r="S167" s="173"/>
      <c r="T167" s="174"/>
      <c r="AT167" s="168" t="s">
        <v>208</v>
      </c>
      <c r="AU167" s="168" t="s">
        <v>87</v>
      </c>
      <c r="AV167" s="13" t="s">
        <v>87</v>
      </c>
      <c r="AW167" s="13" t="s">
        <v>32</v>
      </c>
      <c r="AX167" s="13" t="s">
        <v>77</v>
      </c>
      <c r="AY167" s="168" t="s">
        <v>126</v>
      </c>
    </row>
    <row r="168" spans="1:65" s="16" customFormat="1">
      <c r="B168" s="190"/>
      <c r="D168" s="158" t="s">
        <v>208</v>
      </c>
      <c r="E168" s="191" t="s">
        <v>1</v>
      </c>
      <c r="F168" s="192" t="s">
        <v>2038</v>
      </c>
      <c r="H168" s="193">
        <v>0.46600000000000003</v>
      </c>
      <c r="I168" s="194"/>
      <c r="L168" s="190"/>
      <c r="M168" s="195"/>
      <c r="N168" s="196"/>
      <c r="O168" s="196"/>
      <c r="P168" s="196"/>
      <c r="Q168" s="196"/>
      <c r="R168" s="196"/>
      <c r="S168" s="196"/>
      <c r="T168" s="197"/>
      <c r="AT168" s="191" t="s">
        <v>208</v>
      </c>
      <c r="AU168" s="191" t="s">
        <v>87</v>
      </c>
      <c r="AV168" s="16" t="s">
        <v>142</v>
      </c>
      <c r="AW168" s="16" t="s">
        <v>32</v>
      </c>
      <c r="AX168" s="16" t="s">
        <v>77</v>
      </c>
      <c r="AY168" s="191" t="s">
        <v>126</v>
      </c>
    </row>
    <row r="169" spans="1:65" s="13" customFormat="1">
      <c r="B169" s="167"/>
      <c r="D169" s="158" t="s">
        <v>208</v>
      </c>
      <c r="E169" s="168" t="s">
        <v>1</v>
      </c>
      <c r="F169" s="169" t="s">
        <v>2039</v>
      </c>
      <c r="H169" s="170">
        <v>0.69899999999999995</v>
      </c>
      <c r="I169" s="171"/>
      <c r="L169" s="167"/>
      <c r="M169" s="172"/>
      <c r="N169" s="173"/>
      <c r="O169" s="173"/>
      <c r="P169" s="173"/>
      <c r="Q169" s="173"/>
      <c r="R169" s="173"/>
      <c r="S169" s="173"/>
      <c r="T169" s="174"/>
      <c r="AT169" s="168" t="s">
        <v>208</v>
      </c>
      <c r="AU169" s="168" t="s">
        <v>87</v>
      </c>
      <c r="AV169" s="13" t="s">
        <v>87</v>
      </c>
      <c r="AW169" s="13" t="s">
        <v>32</v>
      </c>
      <c r="AX169" s="13" t="s">
        <v>77</v>
      </c>
      <c r="AY169" s="168" t="s">
        <v>126</v>
      </c>
    </row>
    <row r="170" spans="1:65" s="16" customFormat="1">
      <c r="B170" s="190"/>
      <c r="D170" s="158" t="s">
        <v>208</v>
      </c>
      <c r="E170" s="191" t="s">
        <v>1</v>
      </c>
      <c r="F170" s="192" t="s">
        <v>2040</v>
      </c>
      <c r="H170" s="193">
        <v>0.69899999999999995</v>
      </c>
      <c r="I170" s="194"/>
      <c r="L170" s="190"/>
      <c r="M170" s="195"/>
      <c r="N170" s="196"/>
      <c r="O170" s="196"/>
      <c r="P170" s="196"/>
      <c r="Q170" s="196"/>
      <c r="R170" s="196"/>
      <c r="S170" s="196"/>
      <c r="T170" s="197"/>
      <c r="AT170" s="191" t="s">
        <v>208</v>
      </c>
      <c r="AU170" s="191" t="s">
        <v>87</v>
      </c>
      <c r="AV170" s="16" t="s">
        <v>142</v>
      </c>
      <c r="AW170" s="16" t="s">
        <v>32</v>
      </c>
      <c r="AX170" s="16" t="s">
        <v>77</v>
      </c>
      <c r="AY170" s="191" t="s">
        <v>126</v>
      </c>
    </row>
    <row r="171" spans="1:65" s="15" customFormat="1">
      <c r="B171" s="182"/>
      <c r="D171" s="158" t="s">
        <v>208</v>
      </c>
      <c r="E171" s="183" t="s">
        <v>1</v>
      </c>
      <c r="F171" s="184" t="s">
        <v>221</v>
      </c>
      <c r="H171" s="185">
        <v>2.165</v>
      </c>
      <c r="I171" s="186"/>
      <c r="L171" s="182"/>
      <c r="M171" s="187"/>
      <c r="N171" s="188"/>
      <c r="O171" s="188"/>
      <c r="P171" s="188"/>
      <c r="Q171" s="188"/>
      <c r="R171" s="188"/>
      <c r="S171" s="188"/>
      <c r="T171" s="189"/>
      <c r="AT171" s="183" t="s">
        <v>208</v>
      </c>
      <c r="AU171" s="183" t="s">
        <v>87</v>
      </c>
      <c r="AV171" s="15" t="s">
        <v>146</v>
      </c>
      <c r="AW171" s="15" t="s">
        <v>32</v>
      </c>
      <c r="AX171" s="15" t="s">
        <v>85</v>
      </c>
      <c r="AY171" s="183" t="s">
        <v>126</v>
      </c>
    </row>
    <row r="172" spans="1:65" s="2" customFormat="1" ht="16.5" customHeight="1">
      <c r="A172" s="33"/>
      <c r="B172" s="144"/>
      <c r="C172" s="145" t="s">
        <v>270</v>
      </c>
      <c r="D172" s="145" t="s">
        <v>129</v>
      </c>
      <c r="E172" s="146" t="s">
        <v>2041</v>
      </c>
      <c r="F172" s="147" t="s">
        <v>2042</v>
      </c>
      <c r="G172" s="148" t="s">
        <v>277</v>
      </c>
      <c r="H172" s="149">
        <v>9.6000000000000002E-2</v>
      </c>
      <c r="I172" s="150"/>
      <c r="J172" s="151">
        <f>ROUND(I172*H172,2)</f>
        <v>0</v>
      </c>
      <c r="K172" s="147" t="s">
        <v>133</v>
      </c>
      <c r="L172" s="34"/>
      <c r="M172" s="152" t="s">
        <v>1</v>
      </c>
      <c r="N172" s="153" t="s">
        <v>42</v>
      </c>
      <c r="O172" s="59"/>
      <c r="P172" s="154">
        <f>O172*H172</f>
        <v>0</v>
      </c>
      <c r="Q172" s="154">
        <v>1.06277</v>
      </c>
      <c r="R172" s="154">
        <f>Q172*H172</f>
        <v>0.10202592000000001</v>
      </c>
      <c r="S172" s="154">
        <v>0</v>
      </c>
      <c r="T172" s="155">
        <f>S172*H172</f>
        <v>0</v>
      </c>
      <c r="U172" s="33"/>
      <c r="V172" s="33"/>
      <c r="W172" s="33"/>
      <c r="X172" s="33"/>
      <c r="Y172" s="33"/>
      <c r="Z172" s="33"/>
      <c r="AA172" s="33"/>
      <c r="AB172" s="33"/>
      <c r="AC172" s="33"/>
      <c r="AD172" s="33"/>
      <c r="AE172" s="33"/>
      <c r="AR172" s="156" t="s">
        <v>146</v>
      </c>
      <c r="AT172" s="156" t="s">
        <v>129</v>
      </c>
      <c r="AU172" s="156" t="s">
        <v>87</v>
      </c>
      <c r="AY172" s="18" t="s">
        <v>126</v>
      </c>
      <c r="BE172" s="157">
        <f>IF(N172="základní",J172,0)</f>
        <v>0</v>
      </c>
      <c r="BF172" s="157">
        <f>IF(N172="snížená",J172,0)</f>
        <v>0</v>
      </c>
      <c r="BG172" s="157">
        <f>IF(N172="zákl. přenesená",J172,0)</f>
        <v>0</v>
      </c>
      <c r="BH172" s="157">
        <f>IF(N172="sníž. přenesená",J172,0)</f>
        <v>0</v>
      </c>
      <c r="BI172" s="157">
        <f>IF(N172="nulová",J172,0)</f>
        <v>0</v>
      </c>
      <c r="BJ172" s="18" t="s">
        <v>85</v>
      </c>
      <c r="BK172" s="157">
        <f>ROUND(I172*H172,2)</f>
        <v>0</v>
      </c>
      <c r="BL172" s="18" t="s">
        <v>146</v>
      </c>
      <c r="BM172" s="156" t="s">
        <v>2043</v>
      </c>
    </row>
    <row r="173" spans="1:65" s="12" customFormat="1" ht="22.9" customHeight="1">
      <c r="B173" s="131"/>
      <c r="D173" s="132" t="s">
        <v>76</v>
      </c>
      <c r="E173" s="142" t="s">
        <v>142</v>
      </c>
      <c r="F173" s="142" t="s">
        <v>226</v>
      </c>
      <c r="I173" s="134"/>
      <c r="J173" s="143">
        <f>BK173</f>
        <v>0</v>
      </c>
      <c r="L173" s="131"/>
      <c r="M173" s="136"/>
      <c r="N173" s="137"/>
      <c r="O173" s="137"/>
      <c r="P173" s="138">
        <f>SUM(P174:P253)</f>
        <v>0</v>
      </c>
      <c r="Q173" s="137"/>
      <c r="R173" s="138">
        <f>SUM(R174:R253)</f>
        <v>28.93673545</v>
      </c>
      <c r="S173" s="137"/>
      <c r="T173" s="139">
        <f>SUM(T174:T253)</f>
        <v>0</v>
      </c>
      <c r="AR173" s="132" t="s">
        <v>85</v>
      </c>
      <c r="AT173" s="140" t="s">
        <v>76</v>
      </c>
      <c r="AU173" s="140" t="s">
        <v>85</v>
      </c>
      <c r="AY173" s="132" t="s">
        <v>126</v>
      </c>
      <c r="BK173" s="141">
        <f>SUM(BK174:BK253)</f>
        <v>0</v>
      </c>
    </row>
    <row r="174" spans="1:65" s="2" customFormat="1" ht="24.2" customHeight="1">
      <c r="A174" s="33"/>
      <c r="B174" s="144"/>
      <c r="C174" s="145" t="s">
        <v>274</v>
      </c>
      <c r="D174" s="145" t="s">
        <v>129</v>
      </c>
      <c r="E174" s="146" t="s">
        <v>2044</v>
      </c>
      <c r="F174" s="147" t="s">
        <v>2045</v>
      </c>
      <c r="G174" s="148" t="s">
        <v>212</v>
      </c>
      <c r="H174" s="149">
        <v>1</v>
      </c>
      <c r="I174" s="150"/>
      <c r="J174" s="151">
        <f>ROUND(I174*H174,2)</f>
        <v>0</v>
      </c>
      <c r="K174" s="147" t="s">
        <v>133</v>
      </c>
      <c r="L174" s="34"/>
      <c r="M174" s="152" t="s">
        <v>1</v>
      </c>
      <c r="N174" s="153" t="s">
        <v>42</v>
      </c>
      <c r="O174" s="59"/>
      <c r="P174" s="154">
        <f>O174*H174</f>
        <v>0</v>
      </c>
      <c r="Q174" s="154">
        <v>0</v>
      </c>
      <c r="R174" s="154">
        <f>Q174*H174</f>
        <v>0</v>
      </c>
      <c r="S174" s="154">
        <v>0</v>
      </c>
      <c r="T174" s="155">
        <f>S174*H174</f>
        <v>0</v>
      </c>
      <c r="U174" s="33"/>
      <c r="V174" s="33"/>
      <c r="W174" s="33"/>
      <c r="X174" s="33"/>
      <c r="Y174" s="33"/>
      <c r="Z174" s="33"/>
      <c r="AA174" s="33"/>
      <c r="AB174" s="33"/>
      <c r="AC174" s="33"/>
      <c r="AD174" s="33"/>
      <c r="AE174" s="33"/>
      <c r="AR174" s="156" t="s">
        <v>146</v>
      </c>
      <c r="AT174" s="156" t="s">
        <v>129</v>
      </c>
      <c r="AU174" s="156" t="s">
        <v>87</v>
      </c>
      <c r="AY174" s="18" t="s">
        <v>126</v>
      </c>
      <c r="BE174" s="157">
        <f>IF(N174="základní",J174,0)</f>
        <v>0</v>
      </c>
      <c r="BF174" s="157">
        <f>IF(N174="snížená",J174,0)</f>
        <v>0</v>
      </c>
      <c r="BG174" s="157">
        <f>IF(N174="zákl. přenesená",J174,0)</f>
        <v>0</v>
      </c>
      <c r="BH174" s="157">
        <f>IF(N174="sníž. přenesená",J174,0)</f>
        <v>0</v>
      </c>
      <c r="BI174" s="157">
        <f>IF(N174="nulová",J174,0)</f>
        <v>0</v>
      </c>
      <c r="BJ174" s="18" t="s">
        <v>85</v>
      </c>
      <c r="BK174" s="157">
        <f>ROUND(I174*H174,2)</f>
        <v>0</v>
      </c>
      <c r="BL174" s="18" t="s">
        <v>146</v>
      </c>
      <c r="BM174" s="156" t="s">
        <v>2046</v>
      </c>
    </row>
    <row r="175" spans="1:65" s="13" customFormat="1">
      <c r="B175" s="167"/>
      <c r="D175" s="158" t="s">
        <v>208</v>
      </c>
      <c r="E175" s="168" t="s">
        <v>1</v>
      </c>
      <c r="F175" s="169" t="s">
        <v>2047</v>
      </c>
      <c r="H175" s="170">
        <v>1</v>
      </c>
      <c r="I175" s="171"/>
      <c r="L175" s="167"/>
      <c r="M175" s="172"/>
      <c r="N175" s="173"/>
      <c r="O175" s="173"/>
      <c r="P175" s="173"/>
      <c r="Q175" s="173"/>
      <c r="R175" s="173"/>
      <c r="S175" s="173"/>
      <c r="T175" s="174"/>
      <c r="AT175" s="168" t="s">
        <v>208</v>
      </c>
      <c r="AU175" s="168" t="s">
        <v>87</v>
      </c>
      <c r="AV175" s="13" t="s">
        <v>87</v>
      </c>
      <c r="AW175" s="13" t="s">
        <v>32</v>
      </c>
      <c r="AX175" s="13" t="s">
        <v>85</v>
      </c>
      <c r="AY175" s="168" t="s">
        <v>126</v>
      </c>
    </row>
    <row r="176" spans="1:65" s="2" customFormat="1" ht="33" customHeight="1">
      <c r="A176" s="33"/>
      <c r="B176" s="144"/>
      <c r="C176" s="198" t="s">
        <v>8</v>
      </c>
      <c r="D176" s="198" t="s">
        <v>405</v>
      </c>
      <c r="E176" s="199" t="s">
        <v>2048</v>
      </c>
      <c r="F176" s="200" t="s">
        <v>2049</v>
      </c>
      <c r="G176" s="201" t="s">
        <v>212</v>
      </c>
      <c r="H176" s="202">
        <v>1</v>
      </c>
      <c r="I176" s="203"/>
      <c r="J176" s="204">
        <f>ROUND(I176*H176,2)</f>
        <v>0</v>
      </c>
      <c r="K176" s="200" t="s">
        <v>1</v>
      </c>
      <c r="L176" s="205"/>
      <c r="M176" s="206" t="s">
        <v>1</v>
      </c>
      <c r="N176" s="207" t="s">
        <v>42</v>
      </c>
      <c r="O176" s="59"/>
      <c r="P176" s="154">
        <f>O176*H176</f>
        <v>0</v>
      </c>
      <c r="Q176" s="154">
        <v>0</v>
      </c>
      <c r="R176" s="154">
        <f>Q176*H176</f>
        <v>0</v>
      </c>
      <c r="S176" s="154">
        <v>0</v>
      </c>
      <c r="T176" s="155">
        <f>S176*H176</f>
        <v>0</v>
      </c>
      <c r="U176" s="33"/>
      <c r="V176" s="33"/>
      <c r="W176" s="33"/>
      <c r="X176" s="33"/>
      <c r="Y176" s="33"/>
      <c r="Z176" s="33"/>
      <c r="AA176" s="33"/>
      <c r="AB176" s="33"/>
      <c r="AC176" s="33"/>
      <c r="AD176" s="33"/>
      <c r="AE176" s="33"/>
      <c r="AR176" s="156" t="s">
        <v>245</v>
      </c>
      <c r="AT176" s="156" t="s">
        <v>405</v>
      </c>
      <c r="AU176" s="156" t="s">
        <v>87</v>
      </c>
      <c r="AY176" s="18" t="s">
        <v>126</v>
      </c>
      <c r="BE176" s="157">
        <f>IF(N176="základní",J176,0)</f>
        <v>0</v>
      </c>
      <c r="BF176" s="157">
        <f>IF(N176="snížená",J176,0)</f>
        <v>0</v>
      </c>
      <c r="BG176" s="157">
        <f>IF(N176="zákl. přenesená",J176,0)</f>
        <v>0</v>
      </c>
      <c r="BH176" s="157">
        <f>IF(N176="sníž. přenesená",J176,0)</f>
        <v>0</v>
      </c>
      <c r="BI176" s="157">
        <f>IF(N176="nulová",J176,0)</f>
        <v>0</v>
      </c>
      <c r="BJ176" s="18" t="s">
        <v>85</v>
      </c>
      <c r="BK176" s="157">
        <f>ROUND(I176*H176,2)</f>
        <v>0</v>
      </c>
      <c r="BL176" s="18" t="s">
        <v>146</v>
      </c>
      <c r="BM176" s="156" t="s">
        <v>2050</v>
      </c>
    </row>
    <row r="177" spans="1:65" s="2" customFormat="1" ht="24.2" customHeight="1">
      <c r="A177" s="33"/>
      <c r="B177" s="144"/>
      <c r="C177" s="145" t="s">
        <v>284</v>
      </c>
      <c r="D177" s="145" t="s">
        <v>129</v>
      </c>
      <c r="E177" s="146" t="s">
        <v>2051</v>
      </c>
      <c r="F177" s="147" t="s">
        <v>2052</v>
      </c>
      <c r="G177" s="148" t="s">
        <v>212</v>
      </c>
      <c r="H177" s="149">
        <v>6</v>
      </c>
      <c r="I177" s="150"/>
      <c r="J177" s="151">
        <f>ROUND(I177*H177,2)</f>
        <v>0</v>
      </c>
      <c r="K177" s="147" t="s">
        <v>133</v>
      </c>
      <c r="L177" s="34"/>
      <c r="M177" s="152" t="s">
        <v>1</v>
      </c>
      <c r="N177" s="153" t="s">
        <v>42</v>
      </c>
      <c r="O177" s="59"/>
      <c r="P177" s="154">
        <f>O177*H177</f>
        <v>0</v>
      </c>
      <c r="Q177" s="154">
        <v>7.0200000000000002E-3</v>
      </c>
      <c r="R177" s="154">
        <f>Q177*H177</f>
        <v>4.2120000000000005E-2</v>
      </c>
      <c r="S177" s="154">
        <v>0</v>
      </c>
      <c r="T177" s="155">
        <f>S177*H177</f>
        <v>0</v>
      </c>
      <c r="U177" s="33"/>
      <c r="V177" s="33"/>
      <c r="W177" s="33"/>
      <c r="X177" s="33"/>
      <c r="Y177" s="33"/>
      <c r="Z177" s="33"/>
      <c r="AA177" s="33"/>
      <c r="AB177" s="33"/>
      <c r="AC177" s="33"/>
      <c r="AD177" s="33"/>
      <c r="AE177" s="33"/>
      <c r="AR177" s="156" t="s">
        <v>146</v>
      </c>
      <c r="AT177" s="156" t="s">
        <v>129</v>
      </c>
      <c r="AU177" s="156" t="s">
        <v>87</v>
      </c>
      <c r="AY177" s="18" t="s">
        <v>126</v>
      </c>
      <c r="BE177" s="157">
        <f>IF(N177="základní",J177,0)</f>
        <v>0</v>
      </c>
      <c r="BF177" s="157">
        <f>IF(N177="snížená",J177,0)</f>
        <v>0</v>
      </c>
      <c r="BG177" s="157">
        <f>IF(N177="zákl. přenesená",J177,0)</f>
        <v>0</v>
      </c>
      <c r="BH177" s="157">
        <f>IF(N177="sníž. přenesená",J177,0)</f>
        <v>0</v>
      </c>
      <c r="BI177" s="157">
        <f>IF(N177="nulová",J177,0)</f>
        <v>0</v>
      </c>
      <c r="BJ177" s="18" t="s">
        <v>85</v>
      </c>
      <c r="BK177" s="157">
        <f>ROUND(I177*H177,2)</f>
        <v>0</v>
      </c>
      <c r="BL177" s="18" t="s">
        <v>146</v>
      </c>
      <c r="BM177" s="156" t="s">
        <v>2053</v>
      </c>
    </row>
    <row r="178" spans="1:65" s="13" customFormat="1">
      <c r="B178" s="167"/>
      <c r="D178" s="158" t="s">
        <v>208</v>
      </c>
      <c r="E178" s="168" t="s">
        <v>1</v>
      </c>
      <c r="F178" s="169" t="s">
        <v>2054</v>
      </c>
      <c r="H178" s="170">
        <v>6</v>
      </c>
      <c r="I178" s="171"/>
      <c r="L178" s="167"/>
      <c r="M178" s="172"/>
      <c r="N178" s="173"/>
      <c r="O178" s="173"/>
      <c r="P178" s="173"/>
      <c r="Q178" s="173"/>
      <c r="R178" s="173"/>
      <c r="S178" s="173"/>
      <c r="T178" s="174"/>
      <c r="AT178" s="168" t="s">
        <v>208</v>
      </c>
      <c r="AU178" s="168" t="s">
        <v>87</v>
      </c>
      <c r="AV178" s="13" t="s">
        <v>87</v>
      </c>
      <c r="AW178" s="13" t="s">
        <v>32</v>
      </c>
      <c r="AX178" s="13" t="s">
        <v>77</v>
      </c>
      <c r="AY178" s="168" t="s">
        <v>126</v>
      </c>
    </row>
    <row r="179" spans="1:65" s="15" customFormat="1">
      <c r="B179" s="182"/>
      <c r="D179" s="158" t="s">
        <v>208</v>
      </c>
      <c r="E179" s="183" t="s">
        <v>1</v>
      </c>
      <c r="F179" s="184" t="s">
        <v>221</v>
      </c>
      <c r="H179" s="185">
        <v>6</v>
      </c>
      <c r="I179" s="186"/>
      <c r="L179" s="182"/>
      <c r="M179" s="187"/>
      <c r="N179" s="188"/>
      <c r="O179" s="188"/>
      <c r="P179" s="188"/>
      <c r="Q179" s="188"/>
      <c r="R179" s="188"/>
      <c r="S179" s="188"/>
      <c r="T179" s="189"/>
      <c r="AT179" s="183" t="s">
        <v>208</v>
      </c>
      <c r="AU179" s="183" t="s">
        <v>87</v>
      </c>
      <c r="AV179" s="15" t="s">
        <v>146</v>
      </c>
      <c r="AW179" s="15" t="s">
        <v>32</v>
      </c>
      <c r="AX179" s="15" t="s">
        <v>85</v>
      </c>
      <c r="AY179" s="183" t="s">
        <v>126</v>
      </c>
    </row>
    <row r="180" spans="1:65" s="2" customFormat="1" ht="24.2" customHeight="1">
      <c r="A180" s="33"/>
      <c r="B180" s="144"/>
      <c r="C180" s="145" t="s">
        <v>290</v>
      </c>
      <c r="D180" s="145" t="s">
        <v>129</v>
      </c>
      <c r="E180" s="146" t="s">
        <v>2055</v>
      </c>
      <c r="F180" s="147" t="s">
        <v>2056</v>
      </c>
      <c r="G180" s="148" t="s">
        <v>212</v>
      </c>
      <c r="H180" s="149">
        <v>2</v>
      </c>
      <c r="I180" s="150"/>
      <c r="J180" s="151">
        <f>ROUND(I180*H180,2)</f>
        <v>0</v>
      </c>
      <c r="K180" s="147" t="s">
        <v>133</v>
      </c>
      <c r="L180" s="34"/>
      <c r="M180" s="152" t="s">
        <v>1</v>
      </c>
      <c r="N180" s="153" t="s">
        <v>42</v>
      </c>
      <c r="O180" s="59"/>
      <c r="P180" s="154">
        <f>O180*H180</f>
        <v>0</v>
      </c>
      <c r="Q180" s="154">
        <v>0</v>
      </c>
      <c r="R180" s="154">
        <f>Q180*H180</f>
        <v>0</v>
      </c>
      <c r="S180" s="154">
        <v>0</v>
      </c>
      <c r="T180" s="155">
        <f>S180*H180</f>
        <v>0</v>
      </c>
      <c r="U180" s="33"/>
      <c r="V180" s="33"/>
      <c r="W180" s="33"/>
      <c r="X180" s="33"/>
      <c r="Y180" s="33"/>
      <c r="Z180" s="33"/>
      <c r="AA180" s="33"/>
      <c r="AB180" s="33"/>
      <c r="AC180" s="33"/>
      <c r="AD180" s="33"/>
      <c r="AE180" s="33"/>
      <c r="AR180" s="156" t="s">
        <v>146</v>
      </c>
      <c r="AT180" s="156" t="s">
        <v>129</v>
      </c>
      <c r="AU180" s="156" t="s">
        <v>87</v>
      </c>
      <c r="AY180" s="18" t="s">
        <v>126</v>
      </c>
      <c r="BE180" s="157">
        <f>IF(N180="základní",J180,0)</f>
        <v>0</v>
      </c>
      <c r="BF180" s="157">
        <f>IF(N180="snížená",J180,0)</f>
        <v>0</v>
      </c>
      <c r="BG180" s="157">
        <f>IF(N180="zákl. přenesená",J180,0)</f>
        <v>0</v>
      </c>
      <c r="BH180" s="157">
        <f>IF(N180="sníž. přenesená",J180,0)</f>
        <v>0</v>
      </c>
      <c r="BI180" s="157">
        <f>IF(N180="nulová",J180,0)</f>
        <v>0</v>
      </c>
      <c r="BJ180" s="18" t="s">
        <v>85</v>
      </c>
      <c r="BK180" s="157">
        <f>ROUND(I180*H180,2)</f>
        <v>0</v>
      </c>
      <c r="BL180" s="18" t="s">
        <v>146</v>
      </c>
      <c r="BM180" s="156" t="s">
        <v>2057</v>
      </c>
    </row>
    <row r="181" spans="1:65" s="13" customFormat="1">
      <c r="B181" s="167"/>
      <c r="D181" s="158" t="s">
        <v>208</v>
      </c>
      <c r="E181" s="168" t="s">
        <v>1</v>
      </c>
      <c r="F181" s="169" t="s">
        <v>2058</v>
      </c>
      <c r="H181" s="170">
        <v>2</v>
      </c>
      <c r="I181" s="171"/>
      <c r="L181" s="167"/>
      <c r="M181" s="172"/>
      <c r="N181" s="173"/>
      <c r="O181" s="173"/>
      <c r="P181" s="173"/>
      <c r="Q181" s="173"/>
      <c r="R181" s="173"/>
      <c r="S181" s="173"/>
      <c r="T181" s="174"/>
      <c r="AT181" s="168" t="s">
        <v>208</v>
      </c>
      <c r="AU181" s="168" t="s">
        <v>87</v>
      </c>
      <c r="AV181" s="13" t="s">
        <v>87</v>
      </c>
      <c r="AW181" s="13" t="s">
        <v>32</v>
      </c>
      <c r="AX181" s="13" t="s">
        <v>77</v>
      </c>
      <c r="AY181" s="168" t="s">
        <v>126</v>
      </c>
    </row>
    <row r="182" spans="1:65" s="16" customFormat="1">
      <c r="B182" s="190"/>
      <c r="D182" s="158" t="s">
        <v>208</v>
      </c>
      <c r="E182" s="191" t="s">
        <v>1</v>
      </c>
      <c r="F182" s="192" t="s">
        <v>2036</v>
      </c>
      <c r="H182" s="193">
        <v>2</v>
      </c>
      <c r="I182" s="194"/>
      <c r="L182" s="190"/>
      <c r="M182" s="195"/>
      <c r="N182" s="196"/>
      <c r="O182" s="196"/>
      <c r="P182" s="196"/>
      <c r="Q182" s="196"/>
      <c r="R182" s="196"/>
      <c r="S182" s="196"/>
      <c r="T182" s="197"/>
      <c r="AT182" s="191" t="s">
        <v>208</v>
      </c>
      <c r="AU182" s="191" t="s">
        <v>87</v>
      </c>
      <c r="AV182" s="16" t="s">
        <v>142</v>
      </c>
      <c r="AW182" s="16" t="s">
        <v>32</v>
      </c>
      <c r="AX182" s="16" t="s">
        <v>77</v>
      </c>
      <c r="AY182" s="191" t="s">
        <v>126</v>
      </c>
    </row>
    <row r="183" spans="1:65" s="15" customFormat="1">
      <c r="B183" s="182"/>
      <c r="D183" s="158" t="s">
        <v>208</v>
      </c>
      <c r="E183" s="183" t="s">
        <v>1</v>
      </c>
      <c r="F183" s="184" t="s">
        <v>221</v>
      </c>
      <c r="H183" s="185">
        <v>2</v>
      </c>
      <c r="I183" s="186"/>
      <c r="L183" s="182"/>
      <c r="M183" s="187"/>
      <c r="N183" s="188"/>
      <c r="O183" s="188"/>
      <c r="P183" s="188"/>
      <c r="Q183" s="188"/>
      <c r="R183" s="188"/>
      <c r="S183" s="188"/>
      <c r="T183" s="189"/>
      <c r="AT183" s="183" t="s">
        <v>208</v>
      </c>
      <c r="AU183" s="183" t="s">
        <v>87</v>
      </c>
      <c r="AV183" s="15" t="s">
        <v>146</v>
      </c>
      <c r="AW183" s="15" t="s">
        <v>32</v>
      </c>
      <c r="AX183" s="15" t="s">
        <v>85</v>
      </c>
      <c r="AY183" s="183" t="s">
        <v>126</v>
      </c>
    </row>
    <row r="184" spans="1:65" s="2" customFormat="1" ht="24.2" customHeight="1">
      <c r="A184" s="33"/>
      <c r="B184" s="144"/>
      <c r="C184" s="145" t="s">
        <v>299</v>
      </c>
      <c r="D184" s="145" t="s">
        <v>129</v>
      </c>
      <c r="E184" s="146" t="s">
        <v>2059</v>
      </c>
      <c r="F184" s="147" t="s">
        <v>2060</v>
      </c>
      <c r="G184" s="148" t="s">
        <v>212</v>
      </c>
      <c r="H184" s="149">
        <v>2</v>
      </c>
      <c r="I184" s="150"/>
      <c r="J184" s="151">
        <f>ROUND(I184*H184,2)</f>
        <v>0</v>
      </c>
      <c r="K184" s="147" t="s">
        <v>133</v>
      </c>
      <c r="L184" s="34"/>
      <c r="M184" s="152" t="s">
        <v>1</v>
      </c>
      <c r="N184" s="153" t="s">
        <v>42</v>
      </c>
      <c r="O184" s="59"/>
      <c r="P184" s="154">
        <f>O184*H184</f>
        <v>0</v>
      </c>
      <c r="Q184" s="154">
        <v>0</v>
      </c>
      <c r="R184" s="154">
        <f>Q184*H184</f>
        <v>0</v>
      </c>
      <c r="S184" s="154">
        <v>0</v>
      </c>
      <c r="T184" s="155">
        <f>S184*H184</f>
        <v>0</v>
      </c>
      <c r="U184" s="33"/>
      <c r="V184" s="33"/>
      <c r="W184" s="33"/>
      <c r="X184" s="33"/>
      <c r="Y184" s="33"/>
      <c r="Z184" s="33"/>
      <c r="AA184" s="33"/>
      <c r="AB184" s="33"/>
      <c r="AC184" s="33"/>
      <c r="AD184" s="33"/>
      <c r="AE184" s="33"/>
      <c r="AR184" s="156" t="s">
        <v>146</v>
      </c>
      <c r="AT184" s="156" t="s">
        <v>129</v>
      </c>
      <c r="AU184" s="156" t="s">
        <v>87</v>
      </c>
      <c r="AY184" s="18" t="s">
        <v>126</v>
      </c>
      <c r="BE184" s="157">
        <f>IF(N184="základní",J184,0)</f>
        <v>0</v>
      </c>
      <c r="BF184" s="157">
        <f>IF(N184="snížená",J184,0)</f>
        <v>0</v>
      </c>
      <c r="BG184" s="157">
        <f>IF(N184="zákl. přenesená",J184,0)</f>
        <v>0</v>
      </c>
      <c r="BH184" s="157">
        <f>IF(N184="sníž. přenesená",J184,0)</f>
        <v>0</v>
      </c>
      <c r="BI184" s="157">
        <f>IF(N184="nulová",J184,0)</f>
        <v>0</v>
      </c>
      <c r="BJ184" s="18" t="s">
        <v>85</v>
      </c>
      <c r="BK184" s="157">
        <f>ROUND(I184*H184,2)</f>
        <v>0</v>
      </c>
      <c r="BL184" s="18" t="s">
        <v>146</v>
      </c>
      <c r="BM184" s="156" t="s">
        <v>2061</v>
      </c>
    </row>
    <row r="185" spans="1:65" s="13" customFormat="1">
      <c r="B185" s="167"/>
      <c r="D185" s="158" t="s">
        <v>208</v>
      </c>
      <c r="E185" s="168" t="s">
        <v>1</v>
      </c>
      <c r="F185" s="169" t="s">
        <v>2058</v>
      </c>
      <c r="H185" s="170">
        <v>2</v>
      </c>
      <c r="I185" s="171"/>
      <c r="L185" s="167"/>
      <c r="M185" s="172"/>
      <c r="N185" s="173"/>
      <c r="O185" s="173"/>
      <c r="P185" s="173"/>
      <c r="Q185" s="173"/>
      <c r="R185" s="173"/>
      <c r="S185" s="173"/>
      <c r="T185" s="174"/>
      <c r="AT185" s="168" t="s">
        <v>208</v>
      </c>
      <c r="AU185" s="168" t="s">
        <v>87</v>
      </c>
      <c r="AV185" s="13" t="s">
        <v>87</v>
      </c>
      <c r="AW185" s="13" t="s">
        <v>32</v>
      </c>
      <c r="AX185" s="13" t="s">
        <v>77</v>
      </c>
      <c r="AY185" s="168" t="s">
        <v>126</v>
      </c>
    </row>
    <row r="186" spans="1:65" s="16" customFormat="1">
      <c r="B186" s="190"/>
      <c r="D186" s="158" t="s">
        <v>208</v>
      </c>
      <c r="E186" s="191" t="s">
        <v>1</v>
      </c>
      <c r="F186" s="192" t="s">
        <v>2036</v>
      </c>
      <c r="H186" s="193">
        <v>2</v>
      </c>
      <c r="I186" s="194"/>
      <c r="L186" s="190"/>
      <c r="M186" s="195"/>
      <c r="N186" s="196"/>
      <c r="O186" s="196"/>
      <c r="P186" s="196"/>
      <c r="Q186" s="196"/>
      <c r="R186" s="196"/>
      <c r="S186" s="196"/>
      <c r="T186" s="197"/>
      <c r="AT186" s="191" t="s">
        <v>208</v>
      </c>
      <c r="AU186" s="191" t="s">
        <v>87</v>
      </c>
      <c r="AV186" s="16" t="s">
        <v>142</v>
      </c>
      <c r="AW186" s="16" t="s">
        <v>32</v>
      </c>
      <c r="AX186" s="16" t="s">
        <v>77</v>
      </c>
      <c r="AY186" s="191" t="s">
        <v>126</v>
      </c>
    </row>
    <row r="187" spans="1:65" s="15" customFormat="1">
      <c r="B187" s="182"/>
      <c r="D187" s="158" t="s">
        <v>208</v>
      </c>
      <c r="E187" s="183" t="s">
        <v>1</v>
      </c>
      <c r="F187" s="184" t="s">
        <v>221</v>
      </c>
      <c r="H187" s="185">
        <v>2</v>
      </c>
      <c r="I187" s="186"/>
      <c r="L187" s="182"/>
      <c r="M187" s="187"/>
      <c r="N187" s="188"/>
      <c r="O187" s="188"/>
      <c r="P187" s="188"/>
      <c r="Q187" s="188"/>
      <c r="R187" s="188"/>
      <c r="S187" s="188"/>
      <c r="T187" s="189"/>
      <c r="AT187" s="183" t="s">
        <v>208</v>
      </c>
      <c r="AU187" s="183" t="s">
        <v>87</v>
      </c>
      <c r="AV187" s="15" t="s">
        <v>146</v>
      </c>
      <c r="AW187" s="15" t="s">
        <v>32</v>
      </c>
      <c r="AX187" s="15" t="s">
        <v>85</v>
      </c>
      <c r="AY187" s="183" t="s">
        <v>126</v>
      </c>
    </row>
    <row r="188" spans="1:65" s="2" customFormat="1" ht="16.5" customHeight="1">
      <c r="A188" s="33"/>
      <c r="B188" s="144"/>
      <c r="C188" s="145" t="s">
        <v>305</v>
      </c>
      <c r="D188" s="145" t="s">
        <v>129</v>
      </c>
      <c r="E188" s="146" t="s">
        <v>2062</v>
      </c>
      <c r="F188" s="147" t="s">
        <v>2063</v>
      </c>
      <c r="G188" s="148" t="s">
        <v>287</v>
      </c>
      <c r="H188" s="149">
        <v>2.2599999999999998</v>
      </c>
      <c r="I188" s="150"/>
      <c r="J188" s="151">
        <f>ROUND(I188*H188,2)</f>
        <v>0</v>
      </c>
      <c r="K188" s="147" t="s">
        <v>133</v>
      </c>
      <c r="L188" s="34"/>
      <c r="M188" s="152" t="s">
        <v>1</v>
      </c>
      <c r="N188" s="153" t="s">
        <v>42</v>
      </c>
      <c r="O188" s="59"/>
      <c r="P188" s="154">
        <f>O188*H188</f>
        <v>0</v>
      </c>
      <c r="Q188" s="154">
        <v>0</v>
      </c>
      <c r="R188" s="154">
        <f>Q188*H188</f>
        <v>0</v>
      </c>
      <c r="S188" s="154">
        <v>0</v>
      </c>
      <c r="T188" s="155">
        <f>S188*H188</f>
        <v>0</v>
      </c>
      <c r="U188" s="33"/>
      <c r="V188" s="33"/>
      <c r="W188" s="33"/>
      <c r="X188" s="33"/>
      <c r="Y188" s="33"/>
      <c r="Z188" s="33"/>
      <c r="AA188" s="33"/>
      <c r="AB188" s="33"/>
      <c r="AC188" s="33"/>
      <c r="AD188" s="33"/>
      <c r="AE188" s="33"/>
      <c r="AR188" s="156" t="s">
        <v>146</v>
      </c>
      <c r="AT188" s="156" t="s">
        <v>129</v>
      </c>
      <c r="AU188" s="156" t="s">
        <v>87</v>
      </c>
      <c r="AY188" s="18" t="s">
        <v>126</v>
      </c>
      <c r="BE188" s="157">
        <f>IF(N188="základní",J188,0)</f>
        <v>0</v>
      </c>
      <c r="BF188" s="157">
        <f>IF(N188="snížená",J188,0)</f>
        <v>0</v>
      </c>
      <c r="BG188" s="157">
        <f>IF(N188="zákl. přenesená",J188,0)</f>
        <v>0</v>
      </c>
      <c r="BH188" s="157">
        <f>IF(N188="sníž. přenesená",J188,0)</f>
        <v>0</v>
      </c>
      <c r="BI188" s="157">
        <f>IF(N188="nulová",J188,0)</f>
        <v>0</v>
      </c>
      <c r="BJ188" s="18" t="s">
        <v>85</v>
      </c>
      <c r="BK188" s="157">
        <f>ROUND(I188*H188,2)</f>
        <v>0</v>
      </c>
      <c r="BL188" s="18" t="s">
        <v>146</v>
      </c>
      <c r="BM188" s="156" t="s">
        <v>2064</v>
      </c>
    </row>
    <row r="189" spans="1:65" s="13" customFormat="1">
      <c r="B189" s="167"/>
      <c r="D189" s="158" t="s">
        <v>208</v>
      </c>
      <c r="E189" s="168" t="s">
        <v>1</v>
      </c>
      <c r="F189" s="169" t="s">
        <v>2065</v>
      </c>
      <c r="H189" s="170">
        <v>2.2599999999999998</v>
      </c>
      <c r="I189" s="171"/>
      <c r="L189" s="167"/>
      <c r="M189" s="172"/>
      <c r="N189" s="173"/>
      <c r="O189" s="173"/>
      <c r="P189" s="173"/>
      <c r="Q189" s="173"/>
      <c r="R189" s="173"/>
      <c r="S189" s="173"/>
      <c r="T189" s="174"/>
      <c r="AT189" s="168" t="s">
        <v>208</v>
      </c>
      <c r="AU189" s="168" t="s">
        <v>87</v>
      </c>
      <c r="AV189" s="13" t="s">
        <v>87</v>
      </c>
      <c r="AW189" s="13" t="s">
        <v>32</v>
      </c>
      <c r="AX189" s="13" t="s">
        <v>77</v>
      </c>
      <c r="AY189" s="168" t="s">
        <v>126</v>
      </c>
    </row>
    <row r="190" spans="1:65" s="15" customFormat="1">
      <c r="B190" s="182"/>
      <c r="D190" s="158" t="s">
        <v>208</v>
      </c>
      <c r="E190" s="183" t="s">
        <v>1</v>
      </c>
      <c r="F190" s="184" t="s">
        <v>221</v>
      </c>
      <c r="H190" s="185">
        <v>2.2599999999999998</v>
      </c>
      <c r="I190" s="186"/>
      <c r="L190" s="182"/>
      <c r="M190" s="187"/>
      <c r="N190" s="188"/>
      <c r="O190" s="188"/>
      <c r="P190" s="188"/>
      <c r="Q190" s="188"/>
      <c r="R190" s="188"/>
      <c r="S190" s="188"/>
      <c r="T190" s="189"/>
      <c r="AT190" s="183" t="s">
        <v>208</v>
      </c>
      <c r="AU190" s="183" t="s">
        <v>87</v>
      </c>
      <c r="AV190" s="15" t="s">
        <v>146</v>
      </c>
      <c r="AW190" s="15" t="s">
        <v>32</v>
      </c>
      <c r="AX190" s="15" t="s">
        <v>85</v>
      </c>
      <c r="AY190" s="183" t="s">
        <v>126</v>
      </c>
    </row>
    <row r="191" spans="1:65" s="2" customFormat="1" ht="49.15" customHeight="1">
      <c r="A191" s="33"/>
      <c r="B191" s="144"/>
      <c r="C191" s="198" t="s">
        <v>312</v>
      </c>
      <c r="D191" s="198" t="s">
        <v>405</v>
      </c>
      <c r="E191" s="199" t="s">
        <v>2066</v>
      </c>
      <c r="F191" s="200" t="s">
        <v>2067</v>
      </c>
      <c r="G191" s="201" t="s">
        <v>2068</v>
      </c>
      <c r="H191" s="202">
        <v>1</v>
      </c>
      <c r="I191" s="203"/>
      <c r="J191" s="204">
        <f>ROUND(I191*H191,2)</f>
        <v>0</v>
      </c>
      <c r="K191" s="200" t="s">
        <v>1</v>
      </c>
      <c r="L191" s="205"/>
      <c r="M191" s="206" t="s">
        <v>1</v>
      </c>
      <c r="N191" s="207" t="s">
        <v>42</v>
      </c>
      <c r="O191" s="59"/>
      <c r="P191" s="154">
        <f>O191*H191</f>
        <v>0</v>
      </c>
      <c r="Q191" s="154">
        <v>0.28100000000000003</v>
      </c>
      <c r="R191" s="154">
        <f>Q191*H191</f>
        <v>0.28100000000000003</v>
      </c>
      <c r="S191" s="154">
        <v>0</v>
      </c>
      <c r="T191" s="155">
        <f>S191*H191</f>
        <v>0</v>
      </c>
      <c r="U191" s="33"/>
      <c r="V191" s="33"/>
      <c r="W191" s="33"/>
      <c r="X191" s="33"/>
      <c r="Y191" s="33"/>
      <c r="Z191" s="33"/>
      <c r="AA191" s="33"/>
      <c r="AB191" s="33"/>
      <c r="AC191" s="33"/>
      <c r="AD191" s="33"/>
      <c r="AE191" s="33"/>
      <c r="AR191" s="156" t="s">
        <v>245</v>
      </c>
      <c r="AT191" s="156" t="s">
        <v>405</v>
      </c>
      <c r="AU191" s="156" t="s">
        <v>87</v>
      </c>
      <c r="AY191" s="18" t="s">
        <v>126</v>
      </c>
      <c r="BE191" s="157">
        <f>IF(N191="základní",J191,0)</f>
        <v>0</v>
      </c>
      <c r="BF191" s="157">
        <f>IF(N191="snížená",J191,0)</f>
        <v>0</v>
      </c>
      <c r="BG191" s="157">
        <f>IF(N191="zákl. přenesená",J191,0)</f>
        <v>0</v>
      </c>
      <c r="BH191" s="157">
        <f>IF(N191="sníž. přenesená",J191,0)</f>
        <v>0</v>
      </c>
      <c r="BI191" s="157">
        <f>IF(N191="nulová",J191,0)</f>
        <v>0</v>
      </c>
      <c r="BJ191" s="18" t="s">
        <v>85</v>
      </c>
      <c r="BK191" s="157">
        <f>ROUND(I191*H191,2)</f>
        <v>0</v>
      </c>
      <c r="BL191" s="18" t="s">
        <v>146</v>
      </c>
      <c r="BM191" s="156" t="s">
        <v>2069</v>
      </c>
    </row>
    <row r="192" spans="1:65" s="2" customFormat="1" ht="49.15" customHeight="1">
      <c r="A192" s="33"/>
      <c r="B192" s="144"/>
      <c r="C192" s="198" t="s">
        <v>7</v>
      </c>
      <c r="D192" s="198" t="s">
        <v>405</v>
      </c>
      <c r="E192" s="199" t="s">
        <v>2070</v>
      </c>
      <c r="F192" s="200" t="s">
        <v>2071</v>
      </c>
      <c r="G192" s="201" t="s">
        <v>2068</v>
      </c>
      <c r="H192" s="202">
        <v>1</v>
      </c>
      <c r="I192" s="203"/>
      <c r="J192" s="204">
        <f>ROUND(I192*H192,2)</f>
        <v>0</v>
      </c>
      <c r="K192" s="200" t="s">
        <v>1</v>
      </c>
      <c r="L192" s="205"/>
      <c r="M192" s="206" t="s">
        <v>1</v>
      </c>
      <c r="N192" s="207" t="s">
        <v>42</v>
      </c>
      <c r="O192" s="59"/>
      <c r="P192" s="154">
        <f>O192*H192</f>
        <v>0</v>
      </c>
      <c r="Q192" s="154">
        <v>0.27700000000000002</v>
      </c>
      <c r="R192" s="154">
        <f>Q192*H192</f>
        <v>0.27700000000000002</v>
      </c>
      <c r="S192" s="154">
        <v>0</v>
      </c>
      <c r="T192" s="155">
        <f>S192*H192</f>
        <v>0</v>
      </c>
      <c r="U192" s="33"/>
      <c r="V192" s="33"/>
      <c r="W192" s="33"/>
      <c r="X192" s="33"/>
      <c r="Y192" s="33"/>
      <c r="Z192" s="33"/>
      <c r="AA192" s="33"/>
      <c r="AB192" s="33"/>
      <c r="AC192" s="33"/>
      <c r="AD192" s="33"/>
      <c r="AE192" s="33"/>
      <c r="AR192" s="156" t="s">
        <v>245</v>
      </c>
      <c r="AT192" s="156" t="s">
        <v>405</v>
      </c>
      <c r="AU192" s="156" t="s">
        <v>87</v>
      </c>
      <c r="AY192" s="18" t="s">
        <v>126</v>
      </c>
      <c r="BE192" s="157">
        <f>IF(N192="základní",J192,0)</f>
        <v>0</v>
      </c>
      <c r="BF192" s="157">
        <f>IF(N192="snížená",J192,0)</f>
        <v>0</v>
      </c>
      <c r="BG192" s="157">
        <f>IF(N192="zákl. přenesená",J192,0)</f>
        <v>0</v>
      </c>
      <c r="BH192" s="157">
        <f>IF(N192="sníž. přenesená",J192,0)</f>
        <v>0</v>
      </c>
      <c r="BI192" s="157">
        <f>IF(N192="nulová",J192,0)</f>
        <v>0</v>
      </c>
      <c r="BJ192" s="18" t="s">
        <v>85</v>
      </c>
      <c r="BK192" s="157">
        <f>ROUND(I192*H192,2)</f>
        <v>0</v>
      </c>
      <c r="BL192" s="18" t="s">
        <v>146</v>
      </c>
      <c r="BM192" s="156" t="s">
        <v>2072</v>
      </c>
    </row>
    <row r="193" spans="1:65" s="2" customFormat="1" ht="24.2" customHeight="1">
      <c r="A193" s="33"/>
      <c r="B193" s="144"/>
      <c r="C193" s="145" t="s">
        <v>326</v>
      </c>
      <c r="D193" s="145" t="s">
        <v>129</v>
      </c>
      <c r="E193" s="146" t="s">
        <v>2073</v>
      </c>
      <c r="F193" s="147" t="s">
        <v>2074</v>
      </c>
      <c r="G193" s="148" t="s">
        <v>212</v>
      </c>
      <c r="H193" s="149">
        <v>2</v>
      </c>
      <c r="I193" s="150"/>
      <c r="J193" s="151">
        <f>ROUND(I193*H193,2)</f>
        <v>0</v>
      </c>
      <c r="K193" s="147" t="s">
        <v>133</v>
      </c>
      <c r="L193" s="34"/>
      <c r="M193" s="152" t="s">
        <v>1</v>
      </c>
      <c r="N193" s="153" t="s">
        <v>42</v>
      </c>
      <c r="O193" s="59"/>
      <c r="P193" s="154">
        <f>O193*H193</f>
        <v>0</v>
      </c>
      <c r="Q193" s="154">
        <v>0</v>
      </c>
      <c r="R193" s="154">
        <f>Q193*H193</f>
        <v>0</v>
      </c>
      <c r="S193" s="154">
        <v>0</v>
      </c>
      <c r="T193" s="155">
        <f>S193*H193</f>
        <v>0</v>
      </c>
      <c r="U193" s="33"/>
      <c r="V193" s="33"/>
      <c r="W193" s="33"/>
      <c r="X193" s="33"/>
      <c r="Y193" s="33"/>
      <c r="Z193" s="33"/>
      <c r="AA193" s="33"/>
      <c r="AB193" s="33"/>
      <c r="AC193" s="33"/>
      <c r="AD193" s="33"/>
      <c r="AE193" s="33"/>
      <c r="AR193" s="156" t="s">
        <v>146</v>
      </c>
      <c r="AT193" s="156" t="s">
        <v>129</v>
      </c>
      <c r="AU193" s="156" t="s">
        <v>87</v>
      </c>
      <c r="AY193" s="18" t="s">
        <v>126</v>
      </c>
      <c r="BE193" s="157">
        <f>IF(N193="základní",J193,0)</f>
        <v>0</v>
      </c>
      <c r="BF193" s="157">
        <f>IF(N193="snížená",J193,0)</f>
        <v>0</v>
      </c>
      <c r="BG193" s="157">
        <f>IF(N193="zákl. přenesená",J193,0)</f>
        <v>0</v>
      </c>
      <c r="BH193" s="157">
        <f>IF(N193="sníž. přenesená",J193,0)</f>
        <v>0</v>
      </c>
      <c r="BI193" s="157">
        <f>IF(N193="nulová",J193,0)</f>
        <v>0</v>
      </c>
      <c r="BJ193" s="18" t="s">
        <v>85</v>
      </c>
      <c r="BK193" s="157">
        <f>ROUND(I193*H193,2)</f>
        <v>0</v>
      </c>
      <c r="BL193" s="18" t="s">
        <v>146</v>
      </c>
      <c r="BM193" s="156" t="s">
        <v>2075</v>
      </c>
    </row>
    <row r="194" spans="1:65" s="13" customFormat="1">
      <c r="B194" s="167"/>
      <c r="D194" s="158" t="s">
        <v>208</v>
      </c>
      <c r="E194" s="168" t="s">
        <v>1</v>
      </c>
      <c r="F194" s="169" t="s">
        <v>2076</v>
      </c>
      <c r="H194" s="170">
        <v>1</v>
      </c>
      <c r="I194" s="171"/>
      <c r="L194" s="167"/>
      <c r="M194" s="172"/>
      <c r="N194" s="173"/>
      <c r="O194" s="173"/>
      <c r="P194" s="173"/>
      <c r="Q194" s="173"/>
      <c r="R194" s="173"/>
      <c r="S194" s="173"/>
      <c r="T194" s="174"/>
      <c r="AT194" s="168" t="s">
        <v>208</v>
      </c>
      <c r="AU194" s="168" t="s">
        <v>87</v>
      </c>
      <c r="AV194" s="13" t="s">
        <v>87</v>
      </c>
      <c r="AW194" s="13" t="s">
        <v>32</v>
      </c>
      <c r="AX194" s="13" t="s">
        <v>77</v>
      </c>
      <c r="AY194" s="168" t="s">
        <v>126</v>
      </c>
    </row>
    <row r="195" spans="1:65" s="13" customFormat="1">
      <c r="B195" s="167"/>
      <c r="D195" s="158" t="s">
        <v>208</v>
      </c>
      <c r="E195" s="168" t="s">
        <v>1</v>
      </c>
      <c r="F195" s="169" t="s">
        <v>2077</v>
      </c>
      <c r="H195" s="170">
        <v>1</v>
      </c>
      <c r="I195" s="171"/>
      <c r="L195" s="167"/>
      <c r="M195" s="172"/>
      <c r="N195" s="173"/>
      <c r="O195" s="173"/>
      <c r="P195" s="173"/>
      <c r="Q195" s="173"/>
      <c r="R195" s="173"/>
      <c r="S195" s="173"/>
      <c r="T195" s="174"/>
      <c r="AT195" s="168" t="s">
        <v>208</v>
      </c>
      <c r="AU195" s="168" t="s">
        <v>87</v>
      </c>
      <c r="AV195" s="13" t="s">
        <v>87</v>
      </c>
      <c r="AW195" s="13" t="s">
        <v>32</v>
      </c>
      <c r="AX195" s="13" t="s">
        <v>77</v>
      </c>
      <c r="AY195" s="168" t="s">
        <v>126</v>
      </c>
    </row>
    <row r="196" spans="1:65" s="15" customFormat="1">
      <c r="B196" s="182"/>
      <c r="D196" s="158" t="s">
        <v>208</v>
      </c>
      <c r="E196" s="183" t="s">
        <v>1</v>
      </c>
      <c r="F196" s="184" t="s">
        <v>221</v>
      </c>
      <c r="H196" s="185">
        <v>2</v>
      </c>
      <c r="I196" s="186"/>
      <c r="L196" s="182"/>
      <c r="M196" s="187"/>
      <c r="N196" s="188"/>
      <c r="O196" s="188"/>
      <c r="P196" s="188"/>
      <c r="Q196" s="188"/>
      <c r="R196" s="188"/>
      <c r="S196" s="188"/>
      <c r="T196" s="189"/>
      <c r="AT196" s="183" t="s">
        <v>208</v>
      </c>
      <c r="AU196" s="183" t="s">
        <v>87</v>
      </c>
      <c r="AV196" s="15" t="s">
        <v>146</v>
      </c>
      <c r="AW196" s="15" t="s">
        <v>32</v>
      </c>
      <c r="AX196" s="15" t="s">
        <v>85</v>
      </c>
      <c r="AY196" s="183" t="s">
        <v>126</v>
      </c>
    </row>
    <row r="197" spans="1:65" s="2" customFormat="1" ht="37.9" customHeight="1">
      <c r="A197" s="33"/>
      <c r="B197" s="144"/>
      <c r="C197" s="198" t="s">
        <v>331</v>
      </c>
      <c r="D197" s="198" t="s">
        <v>405</v>
      </c>
      <c r="E197" s="199" t="s">
        <v>2078</v>
      </c>
      <c r="F197" s="200" t="s">
        <v>2079</v>
      </c>
      <c r="G197" s="201" t="s">
        <v>212</v>
      </c>
      <c r="H197" s="202">
        <v>1</v>
      </c>
      <c r="I197" s="203"/>
      <c r="J197" s="204">
        <f>ROUND(I197*H197,2)</f>
        <v>0</v>
      </c>
      <c r="K197" s="200" t="s">
        <v>1</v>
      </c>
      <c r="L197" s="205"/>
      <c r="M197" s="206" t="s">
        <v>1</v>
      </c>
      <c r="N197" s="207" t="s">
        <v>42</v>
      </c>
      <c r="O197" s="59"/>
      <c r="P197" s="154">
        <f>O197*H197</f>
        <v>0</v>
      </c>
      <c r="Q197" s="154">
        <v>8.7999999999999995E-2</v>
      </c>
      <c r="R197" s="154">
        <f>Q197*H197</f>
        <v>8.7999999999999995E-2</v>
      </c>
      <c r="S197" s="154">
        <v>0</v>
      </c>
      <c r="T197" s="155">
        <f>S197*H197</f>
        <v>0</v>
      </c>
      <c r="U197" s="33"/>
      <c r="V197" s="33"/>
      <c r="W197" s="33"/>
      <c r="X197" s="33"/>
      <c r="Y197" s="33"/>
      <c r="Z197" s="33"/>
      <c r="AA197" s="33"/>
      <c r="AB197" s="33"/>
      <c r="AC197" s="33"/>
      <c r="AD197" s="33"/>
      <c r="AE197" s="33"/>
      <c r="AR197" s="156" t="s">
        <v>245</v>
      </c>
      <c r="AT197" s="156" t="s">
        <v>405</v>
      </c>
      <c r="AU197" s="156" t="s">
        <v>87</v>
      </c>
      <c r="AY197" s="18" t="s">
        <v>126</v>
      </c>
      <c r="BE197" s="157">
        <f>IF(N197="základní",J197,0)</f>
        <v>0</v>
      </c>
      <c r="BF197" s="157">
        <f>IF(N197="snížená",J197,0)</f>
        <v>0</v>
      </c>
      <c r="BG197" s="157">
        <f>IF(N197="zákl. přenesená",J197,0)</f>
        <v>0</v>
      </c>
      <c r="BH197" s="157">
        <f>IF(N197="sníž. přenesená",J197,0)</f>
        <v>0</v>
      </c>
      <c r="BI197" s="157">
        <f>IF(N197="nulová",J197,0)</f>
        <v>0</v>
      </c>
      <c r="BJ197" s="18" t="s">
        <v>85</v>
      </c>
      <c r="BK197" s="157">
        <f>ROUND(I197*H197,2)</f>
        <v>0</v>
      </c>
      <c r="BL197" s="18" t="s">
        <v>146</v>
      </c>
      <c r="BM197" s="156" t="s">
        <v>2080</v>
      </c>
    </row>
    <row r="198" spans="1:65" s="2" customFormat="1" ht="37.9" customHeight="1">
      <c r="A198" s="33"/>
      <c r="B198" s="144"/>
      <c r="C198" s="198" t="s">
        <v>338</v>
      </c>
      <c r="D198" s="198" t="s">
        <v>405</v>
      </c>
      <c r="E198" s="199" t="s">
        <v>2081</v>
      </c>
      <c r="F198" s="200" t="s">
        <v>2082</v>
      </c>
      <c r="G198" s="201" t="s">
        <v>212</v>
      </c>
      <c r="H198" s="202">
        <v>1</v>
      </c>
      <c r="I198" s="203"/>
      <c r="J198" s="204">
        <f>ROUND(I198*H198,2)</f>
        <v>0</v>
      </c>
      <c r="K198" s="200" t="s">
        <v>1</v>
      </c>
      <c r="L198" s="205"/>
      <c r="M198" s="206" t="s">
        <v>1</v>
      </c>
      <c r="N198" s="207" t="s">
        <v>42</v>
      </c>
      <c r="O198" s="59"/>
      <c r="P198" s="154">
        <f>O198*H198</f>
        <v>0</v>
      </c>
      <c r="Q198" s="154">
        <v>8.7999999999999995E-2</v>
      </c>
      <c r="R198" s="154">
        <f>Q198*H198</f>
        <v>8.7999999999999995E-2</v>
      </c>
      <c r="S198" s="154">
        <v>0</v>
      </c>
      <c r="T198" s="155">
        <f>S198*H198</f>
        <v>0</v>
      </c>
      <c r="U198" s="33"/>
      <c r="V198" s="33"/>
      <c r="W198" s="33"/>
      <c r="X198" s="33"/>
      <c r="Y198" s="33"/>
      <c r="Z198" s="33"/>
      <c r="AA198" s="33"/>
      <c r="AB198" s="33"/>
      <c r="AC198" s="33"/>
      <c r="AD198" s="33"/>
      <c r="AE198" s="33"/>
      <c r="AR198" s="156" t="s">
        <v>245</v>
      </c>
      <c r="AT198" s="156" t="s">
        <v>405</v>
      </c>
      <c r="AU198" s="156" t="s">
        <v>87</v>
      </c>
      <c r="AY198" s="18" t="s">
        <v>126</v>
      </c>
      <c r="BE198" s="157">
        <f>IF(N198="základní",J198,0)</f>
        <v>0</v>
      </c>
      <c r="BF198" s="157">
        <f>IF(N198="snížená",J198,0)</f>
        <v>0</v>
      </c>
      <c r="BG198" s="157">
        <f>IF(N198="zákl. přenesená",J198,0)</f>
        <v>0</v>
      </c>
      <c r="BH198" s="157">
        <f>IF(N198="sníž. přenesená",J198,0)</f>
        <v>0</v>
      </c>
      <c r="BI198" s="157">
        <f>IF(N198="nulová",J198,0)</f>
        <v>0</v>
      </c>
      <c r="BJ198" s="18" t="s">
        <v>85</v>
      </c>
      <c r="BK198" s="157">
        <f>ROUND(I198*H198,2)</f>
        <v>0</v>
      </c>
      <c r="BL198" s="18" t="s">
        <v>146</v>
      </c>
      <c r="BM198" s="156" t="s">
        <v>2083</v>
      </c>
    </row>
    <row r="199" spans="1:65" s="2" customFormat="1" ht="44.25" customHeight="1">
      <c r="A199" s="33"/>
      <c r="B199" s="144"/>
      <c r="C199" s="145" t="s">
        <v>345</v>
      </c>
      <c r="D199" s="145" t="s">
        <v>129</v>
      </c>
      <c r="E199" s="146" t="s">
        <v>2084</v>
      </c>
      <c r="F199" s="147" t="s">
        <v>2085</v>
      </c>
      <c r="G199" s="148" t="s">
        <v>212</v>
      </c>
      <c r="H199" s="149">
        <v>55</v>
      </c>
      <c r="I199" s="150"/>
      <c r="J199" s="151">
        <f>ROUND(I199*H199,2)</f>
        <v>0</v>
      </c>
      <c r="K199" s="147" t="s">
        <v>133</v>
      </c>
      <c r="L199" s="34"/>
      <c r="M199" s="152" t="s">
        <v>1</v>
      </c>
      <c r="N199" s="153" t="s">
        <v>42</v>
      </c>
      <c r="O199" s="59"/>
      <c r="P199" s="154">
        <f>O199*H199</f>
        <v>0</v>
      </c>
      <c r="Q199" s="154">
        <v>0.17488999999999999</v>
      </c>
      <c r="R199" s="154">
        <f>Q199*H199</f>
        <v>9.6189499999999999</v>
      </c>
      <c r="S199" s="154">
        <v>0</v>
      </c>
      <c r="T199" s="155">
        <f>S199*H199</f>
        <v>0</v>
      </c>
      <c r="U199" s="33"/>
      <c r="V199" s="33"/>
      <c r="W199" s="33"/>
      <c r="X199" s="33"/>
      <c r="Y199" s="33"/>
      <c r="Z199" s="33"/>
      <c r="AA199" s="33"/>
      <c r="AB199" s="33"/>
      <c r="AC199" s="33"/>
      <c r="AD199" s="33"/>
      <c r="AE199" s="33"/>
      <c r="AR199" s="156" t="s">
        <v>146</v>
      </c>
      <c r="AT199" s="156" t="s">
        <v>129</v>
      </c>
      <c r="AU199" s="156" t="s">
        <v>87</v>
      </c>
      <c r="AY199" s="18" t="s">
        <v>126</v>
      </c>
      <c r="BE199" s="157">
        <f>IF(N199="základní",J199,0)</f>
        <v>0</v>
      </c>
      <c r="BF199" s="157">
        <f>IF(N199="snížená",J199,0)</f>
        <v>0</v>
      </c>
      <c r="BG199" s="157">
        <f>IF(N199="zákl. přenesená",J199,0)</f>
        <v>0</v>
      </c>
      <c r="BH199" s="157">
        <f>IF(N199="sníž. přenesená",J199,0)</f>
        <v>0</v>
      </c>
      <c r="BI199" s="157">
        <f>IF(N199="nulová",J199,0)</f>
        <v>0</v>
      </c>
      <c r="BJ199" s="18" t="s">
        <v>85</v>
      </c>
      <c r="BK199" s="157">
        <f>ROUND(I199*H199,2)</f>
        <v>0</v>
      </c>
      <c r="BL199" s="18" t="s">
        <v>146</v>
      </c>
      <c r="BM199" s="156" t="s">
        <v>2086</v>
      </c>
    </row>
    <row r="200" spans="1:65" s="13" customFormat="1">
      <c r="B200" s="167"/>
      <c r="D200" s="158" t="s">
        <v>208</v>
      </c>
      <c r="E200" s="168" t="s">
        <v>1</v>
      </c>
      <c r="F200" s="169" t="s">
        <v>2087</v>
      </c>
      <c r="H200" s="170">
        <v>41</v>
      </c>
      <c r="I200" s="171"/>
      <c r="L200" s="167"/>
      <c r="M200" s="172"/>
      <c r="N200" s="173"/>
      <c r="O200" s="173"/>
      <c r="P200" s="173"/>
      <c r="Q200" s="173"/>
      <c r="R200" s="173"/>
      <c r="S200" s="173"/>
      <c r="T200" s="174"/>
      <c r="AT200" s="168" t="s">
        <v>208</v>
      </c>
      <c r="AU200" s="168" t="s">
        <v>87</v>
      </c>
      <c r="AV200" s="13" t="s">
        <v>87</v>
      </c>
      <c r="AW200" s="13" t="s">
        <v>32</v>
      </c>
      <c r="AX200" s="13" t="s">
        <v>77</v>
      </c>
      <c r="AY200" s="168" t="s">
        <v>126</v>
      </c>
    </row>
    <row r="201" spans="1:65" s="13" customFormat="1">
      <c r="B201" s="167"/>
      <c r="D201" s="158" t="s">
        <v>208</v>
      </c>
      <c r="E201" s="168" t="s">
        <v>1</v>
      </c>
      <c r="F201" s="169" t="s">
        <v>2088</v>
      </c>
      <c r="H201" s="170">
        <v>3</v>
      </c>
      <c r="I201" s="171"/>
      <c r="L201" s="167"/>
      <c r="M201" s="172"/>
      <c r="N201" s="173"/>
      <c r="O201" s="173"/>
      <c r="P201" s="173"/>
      <c r="Q201" s="173"/>
      <c r="R201" s="173"/>
      <c r="S201" s="173"/>
      <c r="T201" s="174"/>
      <c r="AT201" s="168" t="s">
        <v>208</v>
      </c>
      <c r="AU201" s="168" t="s">
        <v>87</v>
      </c>
      <c r="AV201" s="13" t="s">
        <v>87</v>
      </c>
      <c r="AW201" s="13" t="s">
        <v>32</v>
      </c>
      <c r="AX201" s="13" t="s">
        <v>77</v>
      </c>
      <c r="AY201" s="168" t="s">
        <v>126</v>
      </c>
    </row>
    <row r="202" spans="1:65" s="13" customFormat="1">
      <c r="B202" s="167"/>
      <c r="D202" s="158" t="s">
        <v>208</v>
      </c>
      <c r="E202" s="168" t="s">
        <v>1</v>
      </c>
      <c r="F202" s="169" t="s">
        <v>2089</v>
      </c>
      <c r="H202" s="170">
        <v>9</v>
      </c>
      <c r="I202" s="171"/>
      <c r="L202" s="167"/>
      <c r="M202" s="172"/>
      <c r="N202" s="173"/>
      <c r="O202" s="173"/>
      <c r="P202" s="173"/>
      <c r="Q202" s="173"/>
      <c r="R202" s="173"/>
      <c r="S202" s="173"/>
      <c r="T202" s="174"/>
      <c r="AT202" s="168" t="s">
        <v>208</v>
      </c>
      <c r="AU202" s="168" t="s">
        <v>87</v>
      </c>
      <c r="AV202" s="13" t="s">
        <v>87</v>
      </c>
      <c r="AW202" s="13" t="s">
        <v>32</v>
      </c>
      <c r="AX202" s="13" t="s">
        <v>77</v>
      </c>
      <c r="AY202" s="168" t="s">
        <v>126</v>
      </c>
    </row>
    <row r="203" spans="1:65" s="13" customFormat="1">
      <c r="B203" s="167"/>
      <c r="D203" s="158" t="s">
        <v>208</v>
      </c>
      <c r="E203" s="168" t="s">
        <v>1</v>
      </c>
      <c r="F203" s="169" t="s">
        <v>2090</v>
      </c>
      <c r="H203" s="170">
        <v>2</v>
      </c>
      <c r="I203" s="171"/>
      <c r="L203" s="167"/>
      <c r="M203" s="172"/>
      <c r="N203" s="173"/>
      <c r="O203" s="173"/>
      <c r="P203" s="173"/>
      <c r="Q203" s="173"/>
      <c r="R203" s="173"/>
      <c r="S203" s="173"/>
      <c r="T203" s="174"/>
      <c r="AT203" s="168" t="s">
        <v>208</v>
      </c>
      <c r="AU203" s="168" t="s">
        <v>87</v>
      </c>
      <c r="AV203" s="13" t="s">
        <v>87</v>
      </c>
      <c r="AW203" s="13" t="s">
        <v>32</v>
      </c>
      <c r="AX203" s="13" t="s">
        <v>77</v>
      </c>
      <c r="AY203" s="168" t="s">
        <v>126</v>
      </c>
    </row>
    <row r="204" spans="1:65" s="15" customFormat="1">
      <c r="B204" s="182"/>
      <c r="D204" s="158" t="s">
        <v>208</v>
      </c>
      <c r="E204" s="183" t="s">
        <v>1</v>
      </c>
      <c r="F204" s="184" t="s">
        <v>221</v>
      </c>
      <c r="H204" s="185">
        <v>55</v>
      </c>
      <c r="I204" s="186"/>
      <c r="L204" s="182"/>
      <c r="M204" s="187"/>
      <c r="N204" s="188"/>
      <c r="O204" s="188"/>
      <c r="P204" s="188"/>
      <c r="Q204" s="188"/>
      <c r="R204" s="188"/>
      <c r="S204" s="188"/>
      <c r="T204" s="189"/>
      <c r="AT204" s="183" t="s">
        <v>208</v>
      </c>
      <c r="AU204" s="183" t="s">
        <v>87</v>
      </c>
      <c r="AV204" s="15" t="s">
        <v>146</v>
      </c>
      <c r="AW204" s="15" t="s">
        <v>32</v>
      </c>
      <c r="AX204" s="15" t="s">
        <v>85</v>
      </c>
      <c r="AY204" s="183" t="s">
        <v>126</v>
      </c>
    </row>
    <row r="205" spans="1:65" s="2" customFormat="1" ht="24.2" customHeight="1">
      <c r="A205" s="33"/>
      <c r="B205" s="144"/>
      <c r="C205" s="198" t="s">
        <v>349</v>
      </c>
      <c r="D205" s="198" t="s">
        <v>405</v>
      </c>
      <c r="E205" s="199" t="s">
        <v>2091</v>
      </c>
      <c r="F205" s="200" t="s">
        <v>2092</v>
      </c>
      <c r="G205" s="201" t="s">
        <v>212</v>
      </c>
      <c r="H205" s="202">
        <v>55</v>
      </c>
      <c r="I205" s="203"/>
      <c r="J205" s="204">
        <f>ROUND(I205*H205,2)</f>
        <v>0</v>
      </c>
      <c r="K205" s="200" t="s">
        <v>1</v>
      </c>
      <c r="L205" s="205"/>
      <c r="M205" s="206" t="s">
        <v>1</v>
      </c>
      <c r="N205" s="207" t="s">
        <v>42</v>
      </c>
      <c r="O205" s="59"/>
      <c r="P205" s="154">
        <f>O205*H205</f>
        <v>0</v>
      </c>
      <c r="Q205" s="154">
        <v>4.4600000000000004E-3</v>
      </c>
      <c r="R205" s="154">
        <f>Q205*H205</f>
        <v>0.24530000000000002</v>
      </c>
      <c r="S205" s="154">
        <v>0</v>
      </c>
      <c r="T205" s="155">
        <f>S205*H205</f>
        <v>0</v>
      </c>
      <c r="U205" s="33"/>
      <c r="V205" s="33"/>
      <c r="W205" s="33"/>
      <c r="X205" s="33"/>
      <c r="Y205" s="33"/>
      <c r="Z205" s="33"/>
      <c r="AA205" s="33"/>
      <c r="AB205" s="33"/>
      <c r="AC205" s="33"/>
      <c r="AD205" s="33"/>
      <c r="AE205" s="33"/>
      <c r="AR205" s="156" t="s">
        <v>245</v>
      </c>
      <c r="AT205" s="156" t="s">
        <v>405</v>
      </c>
      <c r="AU205" s="156" t="s">
        <v>87</v>
      </c>
      <c r="AY205" s="18" t="s">
        <v>126</v>
      </c>
      <c r="BE205" s="157">
        <f>IF(N205="základní",J205,0)</f>
        <v>0</v>
      </c>
      <c r="BF205" s="157">
        <f>IF(N205="snížená",J205,0)</f>
        <v>0</v>
      </c>
      <c r="BG205" s="157">
        <f>IF(N205="zákl. přenesená",J205,0)</f>
        <v>0</v>
      </c>
      <c r="BH205" s="157">
        <f>IF(N205="sníž. přenesená",J205,0)</f>
        <v>0</v>
      </c>
      <c r="BI205" s="157">
        <f>IF(N205="nulová",J205,0)</f>
        <v>0</v>
      </c>
      <c r="BJ205" s="18" t="s">
        <v>85</v>
      </c>
      <c r="BK205" s="157">
        <f>ROUND(I205*H205,2)</f>
        <v>0</v>
      </c>
      <c r="BL205" s="18" t="s">
        <v>146</v>
      </c>
      <c r="BM205" s="156" t="s">
        <v>2093</v>
      </c>
    </row>
    <row r="206" spans="1:65" s="13" customFormat="1">
      <c r="B206" s="167"/>
      <c r="D206" s="158" t="s">
        <v>208</v>
      </c>
      <c r="E206" s="168" t="s">
        <v>1</v>
      </c>
      <c r="F206" s="169" t="s">
        <v>2087</v>
      </c>
      <c r="H206" s="170">
        <v>41</v>
      </c>
      <c r="I206" s="171"/>
      <c r="L206" s="167"/>
      <c r="M206" s="172"/>
      <c r="N206" s="173"/>
      <c r="O206" s="173"/>
      <c r="P206" s="173"/>
      <c r="Q206" s="173"/>
      <c r="R206" s="173"/>
      <c r="S206" s="173"/>
      <c r="T206" s="174"/>
      <c r="AT206" s="168" t="s">
        <v>208</v>
      </c>
      <c r="AU206" s="168" t="s">
        <v>87</v>
      </c>
      <c r="AV206" s="13" t="s">
        <v>87</v>
      </c>
      <c r="AW206" s="13" t="s">
        <v>32</v>
      </c>
      <c r="AX206" s="13" t="s">
        <v>77</v>
      </c>
      <c r="AY206" s="168" t="s">
        <v>126</v>
      </c>
    </row>
    <row r="207" spans="1:65" s="13" customFormat="1">
      <c r="B207" s="167"/>
      <c r="D207" s="158" t="s">
        <v>208</v>
      </c>
      <c r="E207" s="168" t="s">
        <v>1</v>
      </c>
      <c r="F207" s="169" t="s">
        <v>2088</v>
      </c>
      <c r="H207" s="170">
        <v>3</v>
      </c>
      <c r="I207" s="171"/>
      <c r="L207" s="167"/>
      <c r="M207" s="172"/>
      <c r="N207" s="173"/>
      <c r="O207" s="173"/>
      <c r="P207" s="173"/>
      <c r="Q207" s="173"/>
      <c r="R207" s="173"/>
      <c r="S207" s="173"/>
      <c r="T207" s="174"/>
      <c r="AT207" s="168" t="s">
        <v>208</v>
      </c>
      <c r="AU207" s="168" t="s">
        <v>87</v>
      </c>
      <c r="AV207" s="13" t="s">
        <v>87</v>
      </c>
      <c r="AW207" s="13" t="s">
        <v>32</v>
      </c>
      <c r="AX207" s="13" t="s">
        <v>77</v>
      </c>
      <c r="AY207" s="168" t="s">
        <v>126</v>
      </c>
    </row>
    <row r="208" spans="1:65" s="13" customFormat="1">
      <c r="B208" s="167"/>
      <c r="D208" s="158" t="s">
        <v>208</v>
      </c>
      <c r="E208" s="168" t="s">
        <v>1</v>
      </c>
      <c r="F208" s="169" t="s">
        <v>2089</v>
      </c>
      <c r="H208" s="170">
        <v>9</v>
      </c>
      <c r="I208" s="171"/>
      <c r="L208" s="167"/>
      <c r="M208" s="172"/>
      <c r="N208" s="173"/>
      <c r="O208" s="173"/>
      <c r="P208" s="173"/>
      <c r="Q208" s="173"/>
      <c r="R208" s="173"/>
      <c r="S208" s="173"/>
      <c r="T208" s="174"/>
      <c r="AT208" s="168" t="s">
        <v>208</v>
      </c>
      <c r="AU208" s="168" t="s">
        <v>87</v>
      </c>
      <c r="AV208" s="13" t="s">
        <v>87</v>
      </c>
      <c r="AW208" s="13" t="s">
        <v>32</v>
      </c>
      <c r="AX208" s="13" t="s">
        <v>77</v>
      </c>
      <c r="AY208" s="168" t="s">
        <v>126</v>
      </c>
    </row>
    <row r="209" spans="1:65" s="13" customFormat="1">
      <c r="B209" s="167"/>
      <c r="D209" s="158" t="s">
        <v>208</v>
      </c>
      <c r="E209" s="168" t="s">
        <v>1</v>
      </c>
      <c r="F209" s="169" t="s">
        <v>2090</v>
      </c>
      <c r="H209" s="170">
        <v>2</v>
      </c>
      <c r="I209" s="171"/>
      <c r="L209" s="167"/>
      <c r="M209" s="172"/>
      <c r="N209" s="173"/>
      <c r="O209" s="173"/>
      <c r="P209" s="173"/>
      <c r="Q209" s="173"/>
      <c r="R209" s="173"/>
      <c r="S209" s="173"/>
      <c r="T209" s="174"/>
      <c r="AT209" s="168" t="s">
        <v>208</v>
      </c>
      <c r="AU209" s="168" t="s">
        <v>87</v>
      </c>
      <c r="AV209" s="13" t="s">
        <v>87</v>
      </c>
      <c r="AW209" s="13" t="s">
        <v>32</v>
      </c>
      <c r="AX209" s="13" t="s">
        <v>77</v>
      </c>
      <c r="AY209" s="168" t="s">
        <v>126</v>
      </c>
    </row>
    <row r="210" spans="1:65" s="15" customFormat="1">
      <c r="B210" s="182"/>
      <c r="D210" s="158" t="s">
        <v>208</v>
      </c>
      <c r="E210" s="183" t="s">
        <v>1</v>
      </c>
      <c r="F210" s="184" t="s">
        <v>221</v>
      </c>
      <c r="H210" s="185">
        <v>55</v>
      </c>
      <c r="I210" s="186"/>
      <c r="L210" s="182"/>
      <c r="M210" s="187"/>
      <c r="N210" s="188"/>
      <c r="O210" s="188"/>
      <c r="P210" s="188"/>
      <c r="Q210" s="188"/>
      <c r="R210" s="188"/>
      <c r="S210" s="188"/>
      <c r="T210" s="189"/>
      <c r="AT210" s="183" t="s">
        <v>208</v>
      </c>
      <c r="AU210" s="183" t="s">
        <v>87</v>
      </c>
      <c r="AV210" s="15" t="s">
        <v>146</v>
      </c>
      <c r="AW210" s="15" t="s">
        <v>32</v>
      </c>
      <c r="AX210" s="15" t="s">
        <v>85</v>
      </c>
      <c r="AY210" s="183" t="s">
        <v>126</v>
      </c>
    </row>
    <row r="211" spans="1:65" s="2" customFormat="1" ht="24.2" customHeight="1">
      <c r="A211" s="33"/>
      <c r="B211" s="144"/>
      <c r="C211" s="145" t="s">
        <v>354</v>
      </c>
      <c r="D211" s="145" t="s">
        <v>129</v>
      </c>
      <c r="E211" s="146" t="s">
        <v>2094</v>
      </c>
      <c r="F211" s="147" t="s">
        <v>2095</v>
      </c>
      <c r="G211" s="148" t="s">
        <v>212</v>
      </c>
      <c r="H211" s="149">
        <v>42</v>
      </c>
      <c r="I211" s="150"/>
      <c r="J211" s="151">
        <f>ROUND(I211*H211,2)</f>
        <v>0</v>
      </c>
      <c r="K211" s="147" t="s">
        <v>133</v>
      </c>
      <c r="L211" s="34"/>
      <c r="M211" s="152" t="s">
        <v>1</v>
      </c>
      <c r="N211" s="153" t="s">
        <v>42</v>
      </c>
      <c r="O211" s="59"/>
      <c r="P211" s="154">
        <f>O211*H211</f>
        <v>0</v>
      </c>
      <c r="Q211" s="154">
        <v>4.0000000000000002E-4</v>
      </c>
      <c r="R211" s="154">
        <f>Q211*H211</f>
        <v>1.6800000000000002E-2</v>
      </c>
      <c r="S211" s="154">
        <v>0</v>
      </c>
      <c r="T211" s="155">
        <f>S211*H211</f>
        <v>0</v>
      </c>
      <c r="U211" s="33"/>
      <c r="V211" s="33"/>
      <c r="W211" s="33"/>
      <c r="X211" s="33"/>
      <c r="Y211" s="33"/>
      <c r="Z211" s="33"/>
      <c r="AA211" s="33"/>
      <c r="AB211" s="33"/>
      <c r="AC211" s="33"/>
      <c r="AD211" s="33"/>
      <c r="AE211" s="33"/>
      <c r="AR211" s="156" t="s">
        <v>146</v>
      </c>
      <c r="AT211" s="156" t="s">
        <v>129</v>
      </c>
      <c r="AU211" s="156" t="s">
        <v>87</v>
      </c>
      <c r="AY211" s="18" t="s">
        <v>126</v>
      </c>
      <c r="BE211" s="157">
        <f>IF(N211="základní",J211,0)</f>
        <v>0</v>
      </c>
      <c r="BF211" s="157">
        <f>IF(N211="snížená",J211,0)</f>
        <v>0</v>
      </c>
      <c r="BG211" s="157">
        <f>IF(N211="zákl. přenesená",J211,0)</f>
        <v>0</v>
      </c>
      <c r="BH211" s="157">
        <f>IF(N211="sníž. přenesená",J211,0)</f>
        <v>0</v>
      </c>
      <c r="BI211" s="157">
        <f>IF(N211="nulová",J211,0)</f>
        <v>0</v>
      </c>
      <c r="BJ211" s="18" t="s">
        <v>85</v>
      </c>
      <c r="BK211" s="157">
        <f>ROUND(I211*H211,2)</f>
        <v>0</v>
      </c>
      <c r="BL211" s="18" t="s">
        <v>146</v>
      </c>
      <c r="BM211" s="156" t="s">
        <v>2096</v>
      </c>
    </row>
    <row r="212" spans="1:65" s="13" customFormat="1">
      <c r="B212" s="167"/>
      <c r="D212" s="158" t="s">
        <v>208</v>
      </c>
      <c r="E212" s="168" t="s">
        <v>1</v>
      </c>
      <c r="F212" s="169" t="s">
        <v>2097</v>
      </c>
      <c r="H212" s="170">
        <v>40</v>
      </c>
      <c r="I212" s="171"/>
      <c r="L212" s="167"/>
      <c r="M212" s="172"/>
      <c r="N212" s="173"/>
      <c r="O212" s="173"/>
      <c r="P212" s="173"/>
      <c r="Q212" s="173"/>
      <c r="R212" s="173"/>
      <c r="S212" s="173"/>
      <c r="T212" s="174"/>
      <c r="AT212" s="168" t="s">
        <v>208</v>
      </c>
      <c r="AU212" s="168" t="s">
        <v>87</v>
      </c>
      <c r="AV212" s="13" t="s">
        <v>87</v>
      </c>
      <c r="AW212" s="13" t="s">
        <v>32</v>
      </c>
      <c r="AX212" s="13" t="s">
        <v>77</v>
      </c>
      <c r="AY212" s="168" t="s">
        <v>126</v>
      </c>
    </row>
    <row r="213" spans="1:65" s="13" customFormat="1">
      <c r="B213" s="167"/>
      <c r="D213" s="158" t="s">
        <v>208</v>
      </c>
      <c r="E213" s="168" t="s">
        <v>1</v>
      </c>
      <c r="F213" s="169" t="s">
        <v>2098</v>
      </c>
      <c r="H213" s="170">
        <v>2</v>
      </c>
      <c r="I213" s="171"/>
      <c r="L213" s="167"/>
      <c r="M213" s="172"/>
      <c r="N213" s="173"/>
      <c r="O213" s="173"/>
      <c r="P213" s="173"/>
      <c r="Q213" s="173"/>
      <c r="R213" s="173"/>
      <c r="S213" s="173"/>
      <c r="T213" s="174"/>
      <c r="AT213" s="168" t="s">
        <v>208</v>
      </c>
      <c r="AU213" s="168" t="s">
        <v>87</v>
      </c>
      <c r="AV213" s="13" t="s">
        <v>87</v>
      </c>
      <c r="AW213" s="13" t="s">
        <v>32</v>
      </c>
      <c r="AX213" s="13" t="s">
        <v>77</v>
      </c>
      <c r="AY213" s="168" t="s">
        <v>126</v>
      </c>
    </row>
    <row r="214" spans="1:65" s="15" customFormat="1">
      <c r="B214" s="182"/>
      <c r="D214" s="158" t="s">
        <v>208</v>
      </c>
      <c r="E214" s="183" t="s">
        <v>1</v>
      </c>
      <c r="F214" s="184" t="s">
        <v>221</v>
      </c>
      <c r="H214" s="185">
        <v>42</v>
      </c>
      <c r="I214" s="186"/>
      <c r="L214" s="182"/>
      <c r="M214" s="187"/>
      <c r="N214" s="188"/>
      <c r="O214" s="188"/>
      <c r="P214" s="188"/>
      <c r="Q214" s="188"/>
      <c r="R214" s="188"/>
      <c r="S214" s="188"/>
      <c r="T214" s="189"/>
      <c r="AT214" s="183" t="s">
        <v>208</v>
      </c>
      <c r="AU214" s="183" t="s">
        <v>87</v>
      </c>
      <c r="AV214" s="15" t="s">
        <v>146</v>
      </c>
      <c r="AW214" s="15" t="s">
        <v>32</v>
      </c>
      <c r="AX214" s="15" t="s">
        <v>85</v>
      </c>
      <c r="AY214" s="183" t="s">
        <v>126</v>
      </c>
    </row>
    <row r="215" spans="1:65" s="2" customFormat="1" ht="16.5" customHeight="1">
      <c r="A215" s="33"/>
      <c r="B215" s="144"/>
      <c r="C215" s="198" t="s">
        <v>364</v>
      </c>
      <c r="D215" s="198" t="s">
        <v>405</v>
      </c>
      <c r="E215" s="199" t="s">
        <v>2099</v>
      </c>
      <c r="F215" s="200" t="s">
        <v>2100</v>
      </c>
      <c r="G215" s="201" t="s">
        <v>212</v>
      </c>
      <c r="H215" s="202">
        <v>42</v>
      </c>
      <c r="I215" s="203"/>
      <c r="J215" s="204">
        <f>ROUND(I215*H215,2)</f>
        <v>0</v>
      </c>
      <c r="K215" s="200" t="s">
        <v>1</v>
      </c>
      <c r="L215" s="205"/>
      <c r="M215" s="206" t="s">
        <v>1</v>
      </c>
      <c r="N215" s="207" t="s">
        <v>42</v>
      </c>
      <c r="O215" s="59"/>
      <c r="P215" s="154">
        <f>O215*H215</f>
        <v>0</v>
      </c>
      <c r="Q215" s="154">
        <v>9.6000000000000002E-2</v>
      </c>
      <c r="R215" s="154">
        <f>Q215*H215</f>
        <v>4.032</v>
      </c>
      <c r="S215" s="154">
        <v>0</v>
      </c>
      <c r="T215" s="155">
        <f>S215*H215</f>
        <v>0</v>
      </c>
      <c r="U215" s="33"/>
      <c r="V215" s="33"/>
      <c r="W215" s="33"/>
      <c r="X215" s="33"/>
      <c r="Y215" s="33"/>
      <c r="Z215" s="33"/>
      <c r="AA215" s="33"/>
      <c r="AB215" s="33"/>
      <c r="AC215" s="33"/>
      <c r="AD215" s="33"/>
      <c r="AE215" s="33"/>
      <c r="AR215" s="156" t="s">
        <v>245</v>
      </c>
      <c r="AT215" s="156" t="s">
        <v>405</v>
      </c>
      <c r="AU215" s="156" t="s">
        <v>87</v>
      </c>
      <c r="AY215" s="18" t="s">
        <v>126</v>
      </c>
      <c r="BE215" s="157">
        <f>IF(N215="základní",J215,0)</f>
        <v>0</v>
      </c>
      <c r="BF215" s="157">
        <f>IF(N215="snížená",J215,0)</f>
        <v>0</v>
      </c>
      <c r="BG215" s="157">
        <f>IF(N215="zákl. přenesená",J215,0)</f>
        <v>0</v>
      </c>
      <c r="BH215" s="157">
        <f>IF(N215="sníž. přenesená",J215,0)</f>
        <v>0</v>
      </c>
      <c r="BI215" s="157">
        <f>IF(N215="nulová",J215,0)</f>
        <v>0</v>
      </c>
      <c r="BJ215" s="18" t="s">
        <v>85</v>
      </c>
      <c r="BK215" s="157">
        <f>ROUND(I215*H215,2)</f>
        <v>0</v>
      </c>
      <c r="BL215" s="18" t="s">
        <v>146</v>
      </c>
      <c r="BM215" s="156" t="s">
        <v>2101</v>
      </c>
    </row>
    <row r="216" spans="1:65" s="2" customFormat="1" ht="24.2" customHeight="1">
      <c r="A216" s="33"/>
      <c r="B216" s="144"/>
      <c r="C216" s="145" t="s">
        <v>374</v>
      </c>
      <c r="D216" s="145" t="s">
        <v>129</v>
      </c>
      <c r="E216" s="146" t="s">
        <v>2102</v>
      </c>
      <c r="F216" s="147" t="s">
        <v>2103</v>
      </c>
      <c r="G216" s="148" t="s">
        <v>287</v>
      </c>
      <c r="H216" s="149">
        <v>105</v>
      </c>
      <c r="I216" s="150"/>
      <c r="J216" s="151">
        <f>ROUND(I216*H216,2)</f>
        <v>0</v>
      </c>
      <c r="K216" s="147" t="s">
        <v>133</v>
      </c>
      <c r="L216" s="34"/>
      <c r="M216" s="152" t="s">
        <v>1</v>
      </c>
      <c r="N216" s="153" t="s">
        <v>42</v>
      </c>
      <c r="O216" s="59"/>
      <c r="P216" s="154">
        <f>O216*H216</f>
        <v>0</v>
      </c>
      <c r="Q216" s="154">
        <v>0</v>
      </c>
      <c r="R216" s="154">
        <f>Q216*H216</f>
        <v>0</v>
      </c>
      <c r="S216" s="154">
        <v>0</v>
      </c>
      <c r="T216" s="155">
        <f>S216*H216</f>
        <v>0</v>
      </c>
      <c r="U216" s="33"/>
      <c r="V216" s="33"/>
      <c r="W216" s="33"/>
      <c r="X216" s="33"/>
      <c r="Y216" s="33"/>
      <c r="Z216" s="33"/>
      <c r="AA216" s="33"/>
      <c r="AB216" s="33"/>
      <c r="AC216" s="33"/>
      <c r="AD216" s="33"/>
      <c r="AE216" s="33"/>
      <c r="AR216" s="156" t="s">
        <v>146</v>
      </c>
      <c r="AT216" s="156" t="s">
        <v>129</v>
      </c>
      <c r="AU216" s="156" t="s">
        <v>87</v>
      </c>
      <c r="AY216" s="18" t="s">
        <v>126</v>
      </c>
      <c r="BE216" s="157">
        <f>IF(N216="základní",J216,0)</f>
        <v>0</v>
      </c>
      <c r="BF216" s="157">
        <f>IF(N216="snížená",J216,0)</f>
        <v>0</v>
      </c>
      <c r="BG216" s="157">
        <f>IF(N216="zákl. přenesená",J216,0)</f>
        <v>0</v>
      </c>
      <c r="BH216" s="157">
        <f>IF(N216="sníž. přenesená",J216,0)</f>
        <v>0</v>
      </c>
      <c r="BI216" s="157">
        <f>IF(N216="nulová",J216,0)</f>
        <v>0</v>
      </c>
      <c r="BJ216" s="18" t="s">
        <v>85</v>
      </c>
      <c r="BK216" s="157">
        <f>ROUND(I216*H216,2)</f>
        <v>0</v>
      </c>
      <c r="BL216" s="18" t="s">
        <v>146</v>
      </c>
      <c r="BM216" s="156" t="s">
        <v>2104</v>
      </c>
    </row>
    <row r="217" spans="1:65" s="13" customFormat="1">
      <c r="B217" s="167"/>
      <c r="D217" s="158" t="s">
        <v>208</v>
      </c>
      <c r="E217" s="168" t="s">
        <v>1</v>
      </c>
      <c r="F217" s="169" t="s">
        <v>2105</v>
      </c>
      <c r="H217" s="170">
        <v>100</v>
      </c>
      <c r="I217" s="171"/>
      <c r="L217" s="167"/>
      <c r="M217" s="172"/>
      <c r="N217" s="173"/>
      <c r="O217" s="173"/>
      <c r="P217" s="173"/>
      <c r="Q217" s="173"/>
      <c r="R217" s="173"/>
      <c r="S217" s="173"/>
      <c r="T217" s="174"/>
      <c r="AT217" s="168" t="s">
        <v>208</v>
      </c>
      <c r="AU217" s="168" t="s">
        <v>87</v>
      </c>
      <c r="AV217" s="13" t="s">
        <v>87</v>
      </c>
      <c r="AW217" s="13" t="s">
        <v>32</v>
      </c>
      <c r="AX217" s="13" t="s">
        <v>77</v>
      </c>
      <c r="AY217" s="168" t="s">
        <v>126</v>
      </c>
    </row>
    <row r="218" spans="1:65" s="13" customFormat="1">
      <c r="B218" s="167"/>
      <c r="D218" s="158" t="s">
        <v>208</v>
      </c>
      <c r="E218" s="168" t="s">
        <v>1</v>
      </c>
      <c r="F218" s="169" t="s">
        <v>2106</v>
      </c>
      <c r="H218" s="170">
        <v>5</v>
      </c>
      <c r="I218" s="171"/>
      <c r="L218" s="167"/>
      <c r="M218" s="172"/>
      <c r="N218" s="173"/>
      <c r="O218" s="173"/>
      <c r="P218" s="173"/>
      <c r="Q218" s="173"/>
      <c r="R218" s="173"/>
      <c r="S218" s="173"/>
      <c r="T218" s="174"/>
      <c r="AT218" s="168" t="s">
        <v>208</v>
      </c>
      <c r="AU218" s="168" t="s">
        <v>87</v>
      </c>
      <c r="AV218" s="13" t="s">
        <v>87</v>
      </c>
      <c r="AW218" s="13" t="s">
        <v>32</v>
      </c>
      <c r="AX218" s="13" t="s">
        <v>77</v>
      </c>
      <c r="AY218" s="168" t="s">
        <v>126</v>
      </c>
    </row>
    <row r="219" spans="1:65" s="15" customFormat="1">
      <c r="B219" s="182"/>
      <c r="D219" s="158" t="s">
        <v>208</v>
      </c>
      <c r="E219" s="183" t="s">
        <v>1</v>
      </c>
      <c r="F219" s="184" t="s">
        <v>221</v>
      </c>
      <c r="H219" s="185">
        <v>105</v>
      </c>
      <c r="I219" s="186"/>
      <c r="L219" s="182"/>
      <c r="M219" s="187"/>
      <c r="N219" s="188"/>
      <c r="O219" s="188"/>
      <c r="P219" s="188"/>
      <c r="Q219" s="188"/>
      <c r="R219" s="188"/>
      <c r="S219" s="188"/>
      <c r="T219" s="189"/>
      <c r="AT219" s="183" t="s">
        <v>208</v>
      </c>
      <c r="AU219" s="183" t="s">
        <v>87</v>
      </c>
      <c r="AV219" s="15" t="s">
        <v>146</v>
      </c>
      <c r="AW219" s="15" t="s">
        <v>32</v>
      </c>
      <c r="AX219" s="15" t="s">
        <v>85</v>
      </c>
      <c r="AY219" s="183" t="s">
        <v>126</v>
      </c>
    </row>
    <row r="220" spans="1:65" s="2" customFormat="1" ht="24.2" customHeight="1">
      <c r="A220" s="33"/>
      <c r="B220" s="144"/>
      <c r="C220" s="198" t="s">
        <v>378</v>
      </c>
      <c r="D220" s="198" t="s">
        <v>405</v>
      </c>
      <c r="E220" s="199" t="s">
        <v>2107</v>
      </c>
      <c r="F220" s="200" t="s">
        <v>2108</v>
      </c>
      <c r="G220" s="201" t="s">
        <v>212</v>
      </c>
      <c r="H220" s="202">
        <v>42</v>
      </c>
      <c r="I220" s="203"/>
      <c r="J220" s="204">
        <f>ROUND(I220*H220,2)</f>
        <v>0</v>
      </c>
      <c r="K220" s="200" t="s">
        <v>1</v>
      </c>
      <c r="L220" s="205"/>
      <c r="M220" s="206" t="s">
        <v>1</v>
      </c>
      <c r="N220" s="207" t="s">
        <v>42</v>
      </c>
      <c r="O220" s="59"/>
      <c r="P220" s="154">
        <f>O220*H220</f>
        <v>0</v>
      </c>
      <c r="Q220" s="154">
        <v>1.9099999999999999E-2</v>
      </c>
      <c r="R220" s="154">
        <f>Q220*H220</f>
        <v>0.80219999999999991</v>
      </c>
      <c r="S220" s="154">
        <v>0</v>
      </c>
      <c r="T220" s="155">
        <f>S220*H220</f>
        <v>0</v>
      </c>
      <c r="U220" s="33"/>
      <c r="V220" s="33"/>
      <c r="W220" s="33"/>
      <c r="X220" s="33"/>
      <c r="Y220" s="33"/>
      <c r="Z220" s="33"/>
      <c r="AA220" s="33"/>
      <c r="AB220" s="33"/>
      <c r="AC220" s="33"/>
      <c r="AD220" s="33"/>
      <c r="AE220" s="33"/>
      <c r="AR220" s="156" t="s">
        <v>245</v>
      </c>
      <c r="AT220" s="156" t="s">
        <v>405</v>
      </c>
      <c r="AU220" s="156" t="s">
        <v>87</v>
      </c>
      <c r="AY220" s="18" t="s">
        <v>126</v>
      </c>
      <c r="BE220" s="157">
        <f>IF(N220="základní",J220,0)</f>
        <v>0</v>
      </c>
      <c r="BF220" s="157">
        <f>IF(N220="snížená",J220,0)</f>
        <v>0</v>
      </c>
      <c r="BG220" s="157">
        <f>IF(N220="zákl. přenesená",J220,0)</f>
        <v>0</v>
      </c>
      <c r="BH220" s="157">
        <f>IF(N220="sníž. přenesená",J220,0)</f>
        <v>0</v>
      </c>
      <c r="BI220" s="157">
        <f>IF(N220="nulová",J220,0)</f>
        <v>0</v>
      </c>
      <c r="BJ220" s="18" t="s">
        <v>85</v>
      </c>
      <c r="BK220" s="157">
        <f>ROUND(I220*H220,2)</f>
        <v>0</v>
      </c>
      <c r="BL220" s="18" t="s">
        <v>146</v>
      </c>
      <c r="BM220" s="156" t="s">
        <v>2109</v>
      </c>
    </row>
    <row r="221" spans="1:65" s="2" customFormat="1" ht="44.25" customHeight="1">
      <c r="A221" s="33"/>
      <c r="B221" s="144"/>
      <c r="C221" s="145" t="s">
        <v>385</v>
      </c>
      <c r="D221" s="145" t="s">
        <v>129</v>
      </c>
      <c r="E221" s="146" t="s">
        <v>2110</v>
      </c>
      <c r="F221" s="147" t="s">
        <v>2111</v>
      </c>
      <c r="G221" s="148" t="s">
        <v>212</v>
      </c>
      <c r="H221" s="149">
        <v>38</v>
      </c>
      <c r="I221" s="150"/>
      <c r="J221" s="151">
        <f>ROUND(I221*H221,2)</f>
        <v>0</v>
      </c>
      <c r="K221" s="147" t="s">
        <v>133</v>
      </c>
      <c r="L221" s="34"/>
      <c r="M221" s="152" t="s">
        <v>1</v>
      </c>
      <c r="N221" s="153" t="s">
        <v>42</v>
      </c>
      <c r="O221" s="59"/>
      <c r="P221" s="154">
        <f>O221*H221</f>
        <v>0</v>
      </c>
      <c r="Q221" s="154">
        <v>0.17488999999999999</v>
      </c>
      <c r="R221" s="154">
        <f>Q221*H221</f>
        <v>6.6458199999999996</v>
      </c>
      <c r="S221" s="154">
        <v>0</v>
      </c>
      <c r="T221" s="155">
        <f>S221*H221</f>
        <v>0</v>
      </c>
      <c r="U221" s="33"/>
      <c r="V221" s="33"/>
      <c r="W221" s="33"/>
      <c r="X221" s="33"/>
      <c r="Y221" s="33"/>
      <c r="Z221" s="33"/>
      <c r="AA221" s="33"/>
      <c r="AB221" s="33"/>
      <c r="AC221" s="33"/>
      <c r="AD221" s="33"/>
      <c r="AE221" s="33"/>
      <c r="AR221" s="156" t="s">
        <v>146</v>
      </c>
      <c r="AT221" s="156" t="s">
        <v>129</v>
      </c>
      <c r="AU221" s="156" t="s">
        <v>87</v>
      </c>
      <c r="AY221" s="18" t="s">
        <v>126</v>
      </c>
      <c r="BE221" s="157">
        <f>IF(N221="základní",J221,0)</f>
        <v>0</v>
      </c>
      <c r="BF221" s="157">
        <f>IF(N221="snížená",J221,0)</f>
        <v>0</v>
      </c>
      <c r="BG221" s="157">
        <f>IF(N221="zákl. přenesená",J221,0)</f>
        <v>0</v>
      </c>
      <c r="BH221" s="157">
        <f>IF(N221="sníž. přenesená",J221,0)</f>
        <v>0</v>
      </c>
      <c r="BI221" s="157">
        <f>IF(N221="nulová",J221,0)</f>
        <v>0</v>
      </c>
      <c r="BJ221" s="18" t="s">
        <v>85</v>
      </c>
      <c r="BK221" s="157">
        <f>ROUND(I221*H221,2)</f>
        <v>0</v>
      </c>
      <c r="BL221" s="18" t="s">
        <v>146</v>
      </c>
      <c r="BM221" s="156" t="s">
        <v>2112</v>
      </c>
    </row>
    <row r="222" spans="1:65" s="13" customFormat="1">
      <c r="B222" s="167"/>
      <c r="D222" s="158" t="s">
        <v>208</v>
      </c>
      <c r="E222" s="168" t="s">
        <v>1</v>
      </c>
      <c r="F222" s="169" t="s">
        <v>2113</v>
      </c>
      <c r="H222" s="170">
        <v>29</v>
      </c>
      <c r="I222" s="171"/>
      <c r="L222" s="167"/>
      <c r="M222" s="172"/>
      <c r="N222" s="173"/>
      <c r="O222" s="173"/>
      <c r="P222" s="173"/>
      <c r="Q222" s="173"/>
      <c r="R222" s="173"/>
      <c r="S222" s="173"/>
      <c r="T222" s="174"/>
      <c r="AT222" s="168" t="s">
        <v>208</v>
      </c>
      <c r="AU222" s="168" t="s">
        <v>87</v>
      </c>
      <c r="AV222" s="13" t="s">
        <v>87</v>
      </c>
      <c r="AW222" s="13" t="s">
        <v>32</v>
      </c>
      <c r="AX222" s="13" t="s">
        <v>77</v>
      </c>
      <c r="AY222" s="168" t="s">
        <v>126</v>
      </c>
    </row>
    <row r="223" spans="1:65" s="13" customFormat="1">
      <c r="B223" s="167"/>
      <c r="D223" s="158" t="s">
        <v>208</v>
      </c>
      <c r="E223" s="168" t="s">
        <v>1</v>
      </c>
      <c r="F223" s="169" t="s">
        <v>2114</v>
      </c>
      <c r="H223" s="170">
        <v>9</v>
      </c>
      <c r="I223" s="171"/>
      <c r="L223" s="167"/>
      <c r="M223" s="172"/>
      <c r="N223" s="173"/>
      <c r="O223" s="173"/>
      <c r="P223" s="173"/>
      <c r="Q223" s="173"/>
      <c r="R223" s="173"/>
      <c r="S223" s="173"/>
      <c r="T223" s="174"/>
      <c r="AT223" s="168" t="s">
        <v>208</v>
      </c>
      <c r="AU223" s="168" t="s">
        <v>87</v>
      </c>
      <c r="AV223" s="13" t="s">
        <v>87</v>
      </c>
      <c r="AW223" s="13" t="s">
        <v>32</v>
      </c>
      <c r="AX223" s="13" t="s">
        <v>77</v>
      </c>
      <c r="AY223" s="168" t="s">
        <v>126</v>
      </c>
    </row>
    <row r="224" spans="1:65" s="15" customFormat="1">
      <c r="B224" s="182"/>
      <c r="D224" s="158" t="s">
        <v>208</v>
      </c>
      <c r="E224" s="183" t="s">
        <v>1</v>
      </c>
      <c r="F224" s="184" t="s">
        <v>221</v>
      </c>
      <c r="H224" s="185">
        <v>38</v>
      </c>
      <c r="I224" s="186"/>
      <c r="L224" s="182"/>
      <c r="M224" s="187"/>
      <c r="N224" s="188"/>
      <c r="O224" s="188"/>
      <c r="P224" s="188"/>
      <c r="Q224" s="188"/>
      <c r="R224" s="188"/>
      <c r="S224" s="188"/>
      <c r="T224" s="189"/>
      <c r="AT224" s="183" t="s">
        <v>208</v>
      </c>
      <c r="AU224" s="183" t="s">
        <v>87</v>
      </c>
      <c r="AV224" s="15" t="s">
        <v>146</v>
      </c>
      <c r="AW224" s="15" t="s">
        <v>32</v>
      </c>
      <c r="AX224" s="15" t="s">
        <v>85</v>
      </c>
      <c r="AY224" s="183" t="s">
        <v>126</v>
      </c>
    </row>
    <row r="225" spans="1:65" s="2" customFormat="1" ht="24.2" customHeight="1">
      <c r="A225" s="33"/>
      <c r="B225" s="144"/>
      <c r="C225" s="198" t="s">
        <v>390</v>
      </c>
      <c r="D225" s="198" t="s">
        <v>405</v>
      </c>
      <c r="E225" s="199" t="s">
        <v>2115</v>
      </c>
      <c r="F225" s="200" t="s">
        <v>2116</v>
      </c>
      <c r="G225" s="201" t="s">
        <v>212</v>
      </c>
      <c r="H225" s="202">
        <v>38</v>
      </c>
      <c r="I225" s="203"/>
      <c r="J225" s="204">
        <f>ROUND(I225*H225,2)</f>
        <v>0</v>
      </c>
      <c r="K225" s="200" t="s">
        <v>1</v>
      </c>
      <c r="L225" s="205"/>
      <c r="M225" s="206" t="s">
        <v>1</v>
      </c>
      <c r="N225" s="207" t="s">
        <v>42</v>
      </c>
      <c r="O225" s="59"/>
      <c r="P225" s="154">
        <f>O225*H225</f>
        <v>0</v>
      </c>
      <c r="Q225" s="154">
        <v>3.0000000000000001E-3</v>
      </c>
      <c r="R225" s="154">
        <f>Q225*H225</f>
        <v>0.114</v>
      </c>
      <c r="S225" s="154">
        <v>0</v>
      </c>
      <c r="T225" s="155">
        <f>S225*H225</f>
        <v>0</v>
      </c>
      <c r="U225" s="33"/>
      <c r="V225" s="33"/>
      <c r="W225" s="33"/>
      <c r="X225" s="33"/>
      <c r="Y225" s="33"/>
      <c r="Z225" s="33"/>
      <c r="AA225" s="33"/>
      <c r="AB225" s="33"/>
      <c r="AC225" s="33"/>
      <c r="AD225" s="33"/>
      <c r="AE225" s="33"/>
      <c r="AR225" s="156" t="s">
        <v>245</v>
      </c>
      <c r="AT225" s="156" t="s">
        <v>405</v>
      </c>
      <c r="AU225" s="156" t="s">
        <v>87</v>
      </c>
      <c r="AY225" s="18" t="s">
        <v>126</v>
      </c>
      <c r="BE225" s="157">
        <f>IF(N225="základní",J225,0)</f>
        <v>0</v>
      </c>
      <c r="BF225" s="157">
        <f>IF(N225="snížená",J225,0)</f>
        <v>0</v>
      </c>
      <c r="BG225" s="157">
        <f>IF(N225="zákl. přenesená",J225,0)</f>
        <v>0</v>
      </c>
      <c r="BH225" s="157">
        <f>IF(N225="sníž. přenesená",J225,0)</f>
        <v>0</v>
      </c>
      <c r="BI225" s="157">
        <f>IF(N225="nulová",J225,0)</f>
        <v>0</v>
      </c>
      <c r="BJ225" s="18" t="s">
        <v>85</v>
      </c>
      <c r="BK225" s="157">
        <f>ROUND(I225*H225,2)</f>
        <v>0</v>
      </c>
      <c r="BL225" s="18" t="s">
        <v>146</v>
      </c>
      <c r="BM225" s="156" t="s">
        <v>2117</v>
      </c>
    </row>
    <row r="226" spans="1:65" s="2" customFormat="1" ht="24.2" customHeight="1">
      <c r="A226" s="33"/>
      <c r="B226" s="144"/>
      <c r="C226" s="145" t="s">
        <v>395</v>
      </c>
      <c r="D226" s="145" t="s">
        <v>129</v>
      </c>
      <c r="E226" s="146" t="s">
        <v>2118</v>
      </c>
      <c r="F226" s="147" t="s">
        <v>2119</v>
      </c>
      <c r="G226" s="148" t="s">
        <v>212</v>
      </c>
      <c r="H226" s="149">
        <v>38</v>
      </c>
      <c r="I226" s="150"/>
      <c r="J226" s="151">
        <f>ROUND(I226*H226,2)</f>
        <v>0</v>
      </c>
      <c r="K226" s="147" t="s">
        <v>133</v>
      </c>
      <c r="L226" s="34"/>
      <c r="M226" s="152" t="s">
        <v>1</v>
      </c>
      <c r="N226" s="153" t="s">
        <v>42</v>
      </c>
      <c r="O226" s="59"/>
      <c r="P226" s="154">
        <f>O226*H226</f>
        <v>0</v>
      </c>
      <c r="Q226" s="154">
        <v>0</v>
      </c>
      <c r="R226" s="154">
        <f>Q226*H226</f>
        <v>0</v>
      </c>
      <c r="S226" s="154">
        <v>0</v>
      </c>
      <c r="T226" s="155">
        <f>S226*H226</f>
        <v>0</v>
      </c>
      <c r="U226" s="33"/>
      <c r="V226" s="33"/>
      <c r="W226" s="33"/>
      <c r="X226" s="33"/>
      <c r="Y226" s="33"/>
      <c r="Z226" s="33"/>
      <c r="AA226" s="33"/>
      <c r="AB226" s="33"/>
      <c r="AC226" s="33"/>
      <c r="AD226" s="33"/>
      <c r="AE226" s="33"/>
      <c r="AR226" s="156" t="s">
        <v>146</v>
      </c>
      <c r="AT226" s="156" t="s">
        <v>129</v>
      </c>
      <c r="AU226" s="156" t="s">
        <v>87</v>
      </c>
      <c r="AY226" s="18" t="s">
        <v>126</v>
      </c>
      <c r="BE226" s="157">
        <f>IF(N226="základní",J226,0)</f>
        <v>0</v>
      </c>
      <c r="BF226" s="157">
        <f>IF(N226="snížená",J226,0)</f>
        <v>0</v>
      </c>
      <c r="BG226" s="157">
        <f>IF(N226="zákl. přenesená",J226,0)</f>
        <v>0</v>
      </c>
      <c r="BH226" s="157">
        <f>IF(N226="sníž. přenesená",J226,0)</f>
        <v>0</v>
      </c>
      <c r="BI226" s="157">
        <f>IF(N226="nulová",J226,0)</f>
        <v>0</v>
      </c>
      <c r="BJ226" s="18" t="s">
        <v>85</v>
      </c>
      <c r="BK226" s="157">
        <f>ROUND(I226*H226,2)</f>
        <v>0</v>
      </c>
      <c r="BL226" s="18" t="s">
        <v>146</v>
      </c>
      <c r="BM226" s="156" t="s">
        <v>2120</v>
      </c>
    </row>
    <row r="227" spans="1:65" s="13" customFormat="1">
      <c r="B227" s="167"/>
      <c r="D227" s="158" t="s">
        <v>208</v>
      </c>
      <c r="E227" s="168" t="s">
        <v>1</v>
      </c>
      <c r="F227" s="169" t="s">
        <v>2113</v>
      </c>
      <c r="H227" s="170">
        <v>29</v>
      </c>
      <c r="I227" s="171"/>
      <c r="L227" s="167"/>
      <c r="M227" s="172"/>
      <c r="N227" s="173"/>
      <c r="O227" s="173"/>
      <c r="P227" s="173"/>
      <c r="Q227" s="173"/>
      <c r="R227" s="173"/>
      <c r="S227" s="173"/>
      <c r="T227" s="174"/>
      <c r="AT227" s="168" t="s">
        <v>208</v>
      </c>
      <c r="AU227" s="168" t="s">
        <v>87</v>
      </c>
      <c r="AV227" s="13" t="s">
        <v>87</v>
      </c>
      <c r="AW227" s="13" t="s">
        <v>32</v>
      </c>
      <c r="AX227" s="13" t="s">
        <v>77</v>
      </c>
      <c r="AY227" s="168" t="s">
        <v>126</v>
      </c>
    </row>
    <row r="228" spans="1:65" s="13" customFormat="1">
      <c r="B228" s="167"/>
      <c r="D228" s="158" t="s">
        <v>208</v>
      </c>
      <c r="E228" s="168" t="s">
        <v>1</v>
      </c>
      <c r="F228" s="169" t="s">
        <v>2114</v>
      </c>
      <c r="H228" s="170">
        <v>9</v>
      </c>
      <c r="I228" s="171"/>
      <c r="L228" s="167"/>
      <c r="M228" s="172"/>
      <c r="N228" s="173"/>
      <c r="O228" s="173"/>
      <c r="P228" s="173"/>
      <c r="Q228" s="173"/>
      <c r="R228" s="173"/>
      <c r="S228" s="173"/>
      <c r="T228" s="174"/>
      <c r="AT228" s="168" t="s">
        <v>208</v>
      </c>
      <c r="AU228" s="168" t="s">
        <v>87</v>
      </c>
      <c r="AV228" s="13" t="s">
        <v>87</v>
      </c>
      <c r="AW228" s="13" t="s">
        <v>32</v>
      </c>
      <c r="AX228" s="13" t="s">
        <v>77</v>
      </c>
      <c r="AY228" s="168" t="s">
        <v>126</v>
      </c>
    </row>
    <row r="229" spans="1:65" s="15" customFormat="1">
      <c r="B229" s="182"/>
      <c r="D229" s="158" t="s">
        <v>208</v>
      </c>
      <c r="E229" s="183" t="s">
        <v>1</v>
      </c>
      <c r="F229" s="184" t="s">
        <v>221</v>
      </c>
      <c r="H229" s="185">
        <v>38</v>
      </c>
      <c r="I229" s="186"/>
      <c r="L229" s="182"/>
      <c r="M229" s="187"/>
      <c r="N229" s="188"/>
      <c r="O229" s="188"/>
      <c r="P229" s="188"/>
      <c r="Q229" s="188"/>
      <c r="R229" s="188"/>
      <c r="S229" s="188"/>
      <c r="T229" s="189"/>
      <c r="AT229" s="183" t="s">
        <v>208</v>
      </c>
      <c r="AU229" s="183" t="s">
        <v>87</v>
      </c>
      <c r="AV229" s="15" t="s">
        <v>146</v>
      </c>
      <c r="AW229" s="15" t="s">
        <v>32</v>
      </c>
      <c r="AX229" s="15" t="s">
        <v>85</v>
      </c>
      <c r="AY229" s="183" t="s">
        <v>126</v>
      </c>
    </row>
    <row r="230" spans="1:65" s="2" customFormat="1" ht="16.5" customHeight="1">
      <c r="A230" s="33"/>
      <c r="B230" s="144"/>
      <c r="C230" s="198" t="s">
        <v>400</v>
      </c>
      <c r="D230" s="198" t="s">
        <v>405</v>
      </c>
      <c r="E230" s="199" t="s">
        <v>2121</v>
      </c>
      <c r="F230" s="200" t="s">
        <v>2122</v>
      </c>
      <c r="G230" s="201" t="s">
        <v>212</v>
      </c>
      <c r="H230" s="202">
        <v>38</v>
      </c>
      <c r="I230" s="203"/>
      <c r="J230" s="204">
        <f>ROUND(I230*H230,2)</f>
        <v>0</v>
      </c>
      <c r="K230" s="200" t="s">
        <v>1</v>
      </c>
      <c r="L230" s="205"/>
      <c r="M230" s="206" t="s">
        <v>1</v>
      </c>
      <c r="N230" s="207" t="s">
        <v>42</v>
      </c>
      <c r="O230" s="59"/>
      <c r="P230" s="154">
        <f>O230*H230</f>
        <v>0</v>
      </c>
      <c r="Q230" s="154">
        <v>3.4399999999999999E-3</v>
      </c>
      <c r="R230" s="154">
        <f>Q230*H230</f>
        <v>0.13072</v>
      </c>
      <c r="S230" s="154">
        <v>0</v>
      </c>
      <c r="T230" s="155">
        <f>S230*H230</f>
        <v>0</v>
      </c>
      <c r="U230" s="33"/>
      <c r="V230" s="33"/>
      <c r="W230" s="33"/>
      <c r="X230" s="33"/>
      <c r="Y230" s="33"/>
      <c r="Z230" s="33"/>
      <c r="AA230" s="33"/>
      <c r="AB230" s="33"/>
      <c r="AC230" s="33"/>
      <c r="AD230" s="33"/>
      <c r="AE230" s="33"/>
      <c r="AR230" s="156" t="s">
        <v>245</v>
      </c>
      <c r="AT230" s="156" t="s">
        <v>405</v>
      </c>
      <c r="AU230" s="156" t="s">
        <v>87</v>
      </c>
      <c r="AY230" s="18" t="s">
        <v>126</v>
      </c>
      <c r="BE230" s="157">
        <f>IF(N230="základní",J230,0)</f>
        <v>0</v>
      </c>
      <c r="BF230" s="157">
        <f>IF(N230="snížená",J230,0)</f>
        <v>0</v>
      </c>
      <c r="BG230" s="157">
        <f>IF(N230="zákl. přenesená",J230,0)</f>
        <v>0</v>
      </c>
      <c r="BH230" s="157">
        <f>IF(N230="sníž. přenesená",J230,0)</f>
        <v>0</v>
      </c>
      <c r="BI230" s="157">
        <f>IF(N230="nulová",J230,0)</f>
        <v>0</v>
      </c>
      <c r="BJ230" s="18" t="s">
        <v>85</v>
      </c>
      <c r="BK230" s="157">
        <f>ROUND(I230*H230,2)</f>
        <v>0</v>
      </c>
      <c r="BL230" s="18" t="s">
        <v>146</v>
      </c>
      <c r="BM230" s="156" t="s">
        <v>2123</v>
      </c>
    </row>
    <row r="231" spans="1:65" s="2" customFormat="1" ht="24.2" customHeight="1">
      <c r="A231" s="33"/>
      <c r="B231" s="144"/>
      <c r="C231" s="145" t="s">
        <v>404</v>
      </c>
      <c r="D231" s="145" t="s">
        <v>129</v>
      </c>
      <c r="E231" s="146" t="s">
        <v>2124</v>
      </c>
      <c r="F231" s="147" t="s">
        <v>2125</v>
      </c>
      <c r="G231" s="148" t="s">
        <v>287</v>
      </c>
      <c r="H231" s="149">
        <v>110</v>
      </c>
      <c r="I231" s="150"/>
      <c r="J231" s="151">
        <f>ROUND(I231*H231,2)</f>
        <v>0</v>
      </c>
      <c r="K231" s="147" t="s">
        <v>133</v>
      </c>
      <c r="L231" s="34"/>
      <c r="M231" s="152" t="s">
        <v>1</v>
      </c>
      <c r="N231" s="153" t="s">
        <v>42</v>
      </c>
      <c r="O231" s="59"/>
      <c r="P231" s="154">
        <f>O231*H231</f>
        <v>0</v>
      </c>
      <c r="Q231" s="154">
        <v>0</v>
      </c>
      <c r="R231" s="154">
        <f>Q231*H231</f>
        <v>0</v>
      </c>
      <c r="S231" s="154">
        <v>0</v>
      </c>
      <c r="T231" s="155">
        <f>S231*H231</f>
        <v>0</v>
      </c>
      <c r="U231" s="33"/>
      <c r="V231" s="33"/>
      <c r="W231" s="33"/>
      <c r="X231" s="33"/>
      <c r="Y231" s="33"/>
      <c r="Z231" s="33"/>
      <c r="AA231" s="33"/>
      <c r="AB231" s="33"/>
      <c r="AC231" s="33"/>
      <c r="AD231" s="33"/>
      <c r="AE231" s="33"/>
      <c r="AR231" s="156" t="s">
        <v>146</v>
      </c>
      <c r="AT231" s="156" t="s">
        <v>129</v>
      </c>
      <c r="AU231" s="156" t="s">
        <v>87</v>
      </c>
      <c r="AY231" s="18" t="s">
        <v>126</v>
      </c>
      <c r="BE231" s="157">
        <f>IF(N231="základní",J231,0)</f>
        <v>0</v>
      </c>
      <c r="BF231" s="157">
        <f>IF(N231="snížená",J231,0)</f>
        <v>0</v>
      </c>
      <c r="BG231" s="157">
        <f>IF(N231="zákl. přenesená",J231,0)</f>
        <v>0</v>
      </c>
      <c r="BH231" s="157">
        <f>IF(N231="sníž. přenesená",J231,0)</f>
        <v>0</v>
      </c>
      <c r="BI231" s="157">
        <f>IF(N231="nulová",J231,0)</f>
        <v>0</v>
      </c>
      <c r="BJ231" s="18" t="s">
        <v>85</v>
      </c>
      <c r="BK231" s="157">
        <f>ROUND(I231*H231,2)</f>
        <v>0</v>
      </c>
      <c r="BL231" s="18" t="s">
        <v>146</v>
      </c>
      <c r="BM231" s="156" t="s">
        <v>2126</v>
      </c>
    </row>
    <row r="232" spans="1:65" s="13" customFormat="1">
      <c r="B232" s="167"/>
      <c r="D232" s="158" t="s">
        <v>208</v>
      </c>
      <c r="E232" s="168" t="s">
        <v>1</v>
      </c>
      <c r="F232" s="169" t="s">
        <v>2127</v>
      </c>
      <c r="H232" s="170">
        <v>70</v>
      </c>
      <c r="I232" s="171"/>
      <c r="L232" s="167"/>
      <c r="M232" s="172"/>
      <c r="N232" s="173"/>
      <c r="O232" s="173"/>
      <c r="P232" s="173"/>
      <c r="Q232" s="173"/>
      <c r="R232" s="173"/>
      <c r="S232" s="173"/>
      <c r="T232" s="174"/>
      <c r="AT232" s="168" t="s">
        <v>208</v>
      </c>
      <c r="AU232" s="168" t="s">
        <v>87</v>
      </c>
      <c r="AV232" s="13" t="s">
        <v>87</v>
      </c>
      <c r="AW232" s="13" t="s">
        <v>32</v>
      </c>
      <c r="AX232" s="13" t="s">
        <v>77</v>
      </c>
      <c r="AY232" s="168" t="s">
        <v>126</v>
      </c>
    </row>
    <row r="233" spans="1:65" s="13" customFormat="1">
      <c r="B233" s="167"/>
      <c r="D233" s="158" t="s">
        <v>208</v>
      </c>
      <c r="E233" s="168" t="s">
        <v>1</v>
      </c>
      <c r="F233" s="169" t="s">
        <v>2128</v>
      </c>
      <c r="H233" s="170">
        <v>17.5</v>
      </c>
      <c r="I233" s="171"/>
      <c r="L233" s="167"/>
      <c r="M233" s="172"/>
      <c r="N233" s="173"/>
      <c r="O233" s="173"/>
      <c r="P233" s="173"/>
      <c r="Q233" s="173"/>
      <c r="R233" s="173"/>
      <c r="S233" s="173"/>
      <c r="T233" s="174"/>
      <c r="AT233" s="168" t="s">
        <v>208</v>
      </c>
      <c r="AU233" s="168" t="s">
        <v>87</v>
      </c>
      <c r="AV233" s="13" t="s">
        <v>87</v>
      </c>
      <c r="AW233" s="13" t="s">
        <v>32</v>
      </c>
      <c r="AX233" s="13" t="s">
        <v>77</v>
      </c>
      <c r="AY233" s="168" t="s">
        <v>126</v>
      </c>
    </row>
    <row r="234" spans="1:65" s="13" customFormat="1">
      <c r="B234" s="167"/>
      <c r="D234" s="158" t="s">
        <v>208</v>
      </c>
      <c r="E234" s="168" t="s">
        <v>1</v>
      </c>
      <c r="F234" s="169" t="s">
        <v>2129</v>
      </c>
      <c r="H234" s="170">
        <v>22.5</v>
      </c>
      <c r="I234" s="171"/>
      <c r="L234" s="167"/>
      <c r="M234" s="172"/>
      <c r="N234" s="173"/>
      <c r="O234" s="173"/>
      <c r="P234" s="173"/>
      <c r="Q234" s="173"/>
      <c r="R234" s="173"/>
      <c r="S234" s="173"/>
      <c r="T234" s="174"/>
      <c r="AT234" s="168" t="s">
        <v>208</v>
      </c>
      <c r="AU234" s="168" t="s">
        <v>87</v>
      </c>
      <c r="AV234" s="13" t="s">
        <v>87</v>
      </c>
      <c r="AW234" s="13" t="s">
        <v>32</v>
      </c>
      <c r="AX234" s="13" t="s">
        <v>77</v>
      </c>
      <c r="AY234" s="168" t="s">
        <v>126</v>
      </c>
    </row>
    <row r="235" spans="1:65" s="15" customFormat="1">
      <c r="B235" s="182"/>
      <c r="D235" s="158" t="s">
        <v>208</v>
      </c>
      <c r="E235" s="183" t="s">
        <v>1</v>
      </c>
      <c r="F235" s="184" t="s">
        <v>221</v>
      </c>
      <c r="H235" s="185">
        <v>110</v>
      </c>
      <c r="I235" s="186"/>
      <c r="L235" s="182"/>
      <c r="M235" s="187"/>
      <c r="N235" s="188"/>
      <c r="O235" s="188"/>
      <c r="P235" s="188"/>
      <c r="Q235" s="188"/>
      <c r="R235" s="188"/>
      <c r="S235" s="188"/>
      <c r="T235" s="189"/>
      <c r="AT235" s="183" t="s">
        <v>208</v>
      </c>
      <c r="AU235" s="183" t="s">
        <v>87</v>
      </c>
      <c r="AV235" s="15" t="s">
        <v>146</v>
      </c>
      <c r="AW235" s="15" t="s">
        <v>32</v>
      </c>
      <c r="AX235" s="15" t="s">
        <v>85</v>
      </c>
      <c r="AY235" s="183" t="s">
        <v>126</v>
      </c>
    </row>
    <row r="236" spans="1:65" s="2" customFormat="1" ht="24.2" customHeight="1">
      <c r="A236" s="33"/>
      <c r="B236" s="144"/>
      <c r="C236" s="198" t="s">
        <v>411</v>
      </c>
      <c r="D236" s="198" t="s">
        <v>405</v>
      </c>
      <c r="E236" s="199" t="s">
        <v>2130</v>
      </c>
      <c r="F236" s="200" t="s">
        <v>2131</v>
      </c>
      <c r="G236" s="201" t="s">
        <v>212</v>
      </c>
      <c r="H236" s="202">
        <v>44</v>
      </c>
      <c r="I236" s="203"/>
      <c r="J236" s="204">
        <f>ROUND(I236*H236,2)</f>
        <v>0</v>
      </c>
      <c r="K236" s="200" t="s">
        <v>1</v>
      </c>
      <c r="L236" s="205"/>
      <c r="M236" s="206" t="s">
        <v>1</v>
      </c>
      <c r="N236" s="207" t="s">
        <v>42</v>
      </c>
      <c r="O236" s="59"/>
      <c r="P236" s="154">
        <f>O236*H236</f>
        <v>0</v>
      </c>
      <c r="Q236" s="154">
        <v>1.9900000000000001E-2</v>
      </c>
      <c r="R236" s="154">
        <f>Q236*H236</f>
        <v>0.87560000000000004</v>
      </c>
      <c r="S236" s="154">
        <v>0</v>
      </c>
      <c r="T236" s="155">
        <f>S236*H236</f>
        <v>0</v>
      </c>
      <c r="U236" s="33"/>
      <c r="V236" s="33"/>
      <c r="W236" s="33"/>
      <c r="X236" s="33"/>
      <c r="Y236" s="33"/>
      <c r="Z236" s="33"/>
      <c r="AA236" s="33"/>
      <c r="AB236" s="33"/>
      <c r="AC236" s="33"/>
      <c r="AD236" s="33"/>
      <c r="AE236" s="33"/>
      <c r="AR236" s="156" t="s">
        <v>245</v>
      </c>
      <c r="AT236" s="156" t="s">
        <v>405</v>
      </c>
      <c r="AU236" s="156" t="s">
        <v>87</v>
      </c>
      <c r="AY236" s="18" t="s">
        <v>126</v>
      </c>
      <c r="BE236" s="157">
        <f>IF(N236="základní",J236,0)</f>
        <v>0</v>
      </c>
      <c r="BF236" s="157">
        <f>IF(N236="snížená",J236,0)</f>
        <v>0</v>
      </c>
      <c r="BG236" s="157">
        <f>IF(N236="zákl. přenesená",J236,0)</f>
        <v>0</v>
      </c>
      <c r="BH236" s="157">
        <f>IF(N236="sníž. přenesená",J236,0)</f>
        <v>0</v>
      </c>
      <c r="BI236" s="157">
        <f>IF(N236="nulová",J236,0)</f>
        <v>0</v>
      </c>
      <c r="BJ236" s="18" t="s">
        <v>85</v>
      </c>
      <c r="BK236" s="157">
        <f>ROUND(I236*H236,2)</f>
        <v>0</v>
      </c>
      <c r="BL236" s="18" t="s">
        <v>146</v>
      </c>
      <c r="BM236" s="156" t="s">
        <v>2132</v>
      </c>
    </row>
    <row r="237" spans="1:65" s="13" customFormat="1">
      <c r="B237" s="167"/>
      <c r="D237" s="158" t="s">
        <v>208</v>
      </c>
      <c r="E237" s="168" t="s">
        <v>1</v>
      </c>
      <c r="F237" s="169" t="s">
        <v>2133</v>
      </c>
      <c r="H237" s="170">
        <v>28</v>
      </c>
      <c r="I237" s="171"/>
      <c r="L237" s="167"/>
      <c r="M237" s="172"/>
      <c r="N237" s="173"/>
      <c r="O237" s="173"/>
      <c r="P237" s="173"/>
      <c r="Q237" s="173"/>
      <c r="R237" s="173"/>
      <c r="S237" s="173"/>
      <c r="T237" s="174"/>
      <c r="AT237" s="168" t="s">
        <v>208</v>
      </c>
      <c r="AU237" s="168" t="s">
        <v>87</v>
      </c>
      <c r="AV237" s="13" t="s">
        <v>87</v>
      </c>
      <c r="AW237" s="13" t="s">
        <v>32</v>
      </c>
      <c r="AX237" s="13" t="s">
        <v>77</v>
      </c>
      <c r="AY237" s="168" t="s">
        <v>126</v>
      </c>
    </row>
    <row r="238" spans="1:65" s="13" customFormat="1">
      <c r="B238" s="167"/>
      <c r="D238" s="158" t="s">
        <v>208</v>
      </c>
      <c r="E238" s="168" t="s">
        <v>1</v>
      </c>
      <c r="F238" s="169" t="s">
        <v>2134</v>
      </c>
      <c r="H238" s="170">
        <v>7</v>
      </c>
      <c r="I238" s="171"/>
      <c r="L238" s="167"/>
      <c r="M238" s="172"/>
      <c r="N238" s="173"/>
      <c r="O238" s="173"/>
      <c r="P238" s="173"/>
      <c r="Q238" s="173"/>
      <c r="R238" s="173"/>
      <c r="S238" s="173"/>
      <c r="T238" s="174"/>
      <c r="AT238" s="168" t="s">
        <v>208</v>
      </c>
      <c r="AU238" s="168" t="s">
        <v>87</v>
      </c>
      <c r="AV238" s="13" t="s">
        <v>87</v>
      </c>
      <c r="AW238" s="13" t="s">
        <v>32</v>
      </c>
      <c r="AX238" s="13" t="s">
        <v>77</v>
      </c>
      <c r="AY238" s="168" t="s">
        <v>126</v>
      </c>
    </row>
    <row r="239" spans="1:65" s="13" customFormat="1">
      <c r="B239" s="167"/>
      <c r="D239" s="158" t="s">
        <v>208</v>
      </c>
      <c r="E239" s="168" t="s">
        <v>1</v>
      </c>
      <c r="F239" s="169" t="s">
        <v>2114</v>
      </c>
      <c r="H239" s="170">
        <v>9</v>
      </c>
      <c r="I239" s="171"/>
      <c r="L239" s="167"/>
      <c r="M239" s="172"/>
      <c r="N239" s="173"/>
      <c r="O239" s="173"/>
      <c r="P239" s="173"/>
      <c r="Q239" s="173"/>
      <c r="R239" s="173"/>
      <c r="S239" s="173"/>
      <c r="T239" s="174"/>
      <c r="AT239" s="168" t="s">
        <v>208</v>
      </c>
      <c r="AU239" s="168" t="s">
        <v>87</v>
      </c>
      <c r="AV239" s="13" t="s">
        <v>87</v>
      </c>
      <c r="AW239" s="13" t="s">
        <v>32</v>
      </c>
      <c r="AX239" s="13" t="s">
        <v>77</v>
      </c>
      <c r="AY239" s="168" t="s">
        <v>126</v>
      </c>
    </row>
    <row r="240" spans="1:65" s="15" customFormat="1">
      <c r="B240" s="182"/>
      <c r="D240" s="158" t="s">
        <v>208</v>
      </c>
      <c r="E240" s="183" t="s">
        <v>1</v>
      </c>
      <c r="F240" s="184" t="s">
        <v>221</v>
      </c>
      <c r="H240" s="185">
        <v>44</v>
      </c>
      <c r="I240" s="186"/>
      <c r="L240" s="182"/>
      <c r="M240" s="187"/>
      <c r="N240" s="188"/>
      <c r="O240" s="188"/>
      <c r="P240" s="188"/>
      <c r="Q240" s="188"/>
      <c r="R240" s="188"/>
      <c r="S240" s="188"/>
      <c r="T240" s="189"/>
      <c r="AT240" s="183" t="s">
        <v>208</v>
      </c>
      <c r="AU240" s="183" t="s">
        <v>87</v>
      </c>
      <c r="AV240" s="15" t="s">
        <v>146</v>
      </c>
      <c r="AW240" s="15" t="s">
        <v>32</v>
      </c>
      <c r="AX240" s="15" t="s">
        <v>85</v>
      </c>
      <c r="AY240" s="183" t="s">
        <v>126</v>
      </c>
    </row>
    <row r="241" spans="1:65" s="2" customFormat="1" ht="16.5" customHeight="1">
      <c r="A241" s="33"/>
      <c r="B241" s="144"/>
      <c r="C241" s="145" t="s">
        <v>416</v>
      </c>
      <c r="D241" s="145" t="s">
        <v>129</v>
      </c>
      <c r="E241" s="146" t="s">
        <v>2135</v>
      </c>
      <c r="F241" s="147" t="s">
        <v>2136</v>
      </c>
      <c r="G241" s="148" t="s">
        <v>206</v>
      </c>
      <c r="H241" s="149">
        <v>2.0350000000000001</v>
      </c>
      <c r="I241" s="150"/>
      <c r="J241" s="151">
        <f>ROUND(I241*H241,2)</f>
        <v>0</v>
      </c>
      <c r="K241" s="147" t="s">
        <v>133</v>
      </c>
      <c r="L241" s="34"/>
      <c r="M241" s="152" t="s">
        <v>1</v>
      </c>
      <c r="N241" s="153" t="s">
        <v>42</v>
      </c>
      <c r="O241" s="59"/>
      <c r="P241" s="154">
        <f>O241*H241</f>
        <v>0</v>
      </c>
      <c r="Q241" s="154">
        <v>2.5018699999999998</v>
      </c>
      <c r="R241" s="154">
        <f>Q241*H241</f>
        <v>5.0913054500000001</v>
      </c>
      <c r="S241" s="154">
        <v>0</v>
      </c>
      <c r="T241" s="155">
        <f>S241*H241</f>
        <v>0</v>
      </c>
      <c r="U241" s="33"/>
      <c r="V241" s="33"/>
      <c r="W241" s="33"/>
      <c r="X241" s="33"/>
      <c r="Y241" s="33"/>
      <c r="Z241" s="33"/>
      <c r="AA241" s="33"/>
      <c r="AB241" s="33"/>
      <c r="AC241" s="33"/>
      <c r="AD241" s="33"/>
      <c r="AE241" s="33"/>
      <c r="AR241" s="156" t="s">
        <v>146</v>
      </c>
      <c r="AT241" s="156" t="s">
        <v>129</v>
      </c>
      <c r="AU241" s="156" t="s">
        <v>87</v>
      </c>
      <c r="AY241" s="18" t="s">
        <v>126</v>
      </c>
      <c r="BE241" s="157">
        <f>IF(N241="základní",J241,0)</f>
        <v>0</v>
      </c>
      <c r="BF241" s="157">
        <f>IF(N241="snížená",J241,0)</f>
        <v>0</v>
      </c>
      <c r="BG241" s="157">
        <f>IF(N241="zákl. přenesená",J241,0)</f>
        <v>0</v>
      </c>
      <c r="BH241" s="157">
        <f>IF(N241="sníž. přenesená",J241,0)</f>
        <v>0</v>
      </c>
      <c r="BI241" s="157">
        <f>IF(N241="nulová",J241,0)</f>
        <v>0</v>
      </c>
      <c r="BJ241" s="18" t="s">
        <v>85</v>
      </c>
      <c r="BK241" s="157">
        <f>ROUND(I241*H241,2)</f>
        <v>0</v>
      </c>
      <c r="BL241" s="18" t="s">
        <v>146</v>
      </c>
      <c r="BM241" s="156" t="s">
        <v>2137</v>
      </c>
    </row>
    <row r="242" spans="1:65" s="13" customFormat="1">
      <c r="B242" s="167"/>
      <c r="D242" s="158" t="s">
        <v>208</v>
      </c>
      <c r="E242" s="168" t="s">
        <v>1</v>
      </c>
      <c r="F242" s="169" t="s">
        <v>2138</v>
      </c>
      <c r="H242" s="170">
        <v>2.0350000000000001</v>
      </c>
      <c r="I242" s="171"/>
      <c r="L242" s="167"/>
      <c r="M242" s="172"/>
      <c r="N242" s="173"/>
      <c r="O242" s="173"/>
      <c r="P242" s="173"/>
      <c r="Q242" s="173"/>
      <c r="R242" s="173"/>
      <c r="S242" s="173"/>
      <c r="T242" s="174"/>
      <c r="AT242" s="168" t="s">
        <v>208</v>
      </c>
      <c r="AU242" s="168" t="s">
        <v>87</v>
      </c>
      <c r="AV242" s="13" t="s">
        <v>87</v>
      </c>
      <c r="AW242" s="13" t="s">
        <v>32</v>
      </c>
      <c r="AX242" s="13" t="s">
        <v>85</v>
      </c>
      <c r="AY242" s="168" t="s">
        <v>126</v>
      </c>
    </row>
    <row r="243" spans="1:65" s="2" customFormat="1" ht="24.2" customHeight="1">
      <c r="A243" s="33"/>
      <c r="B243" s="144"/>
      <c r="C243" s="145" t="s">
        <v>421</v>
      </c>
      <c r="D243" s="145" t="s">
        <v>129</v>
      </c>
      <c r="E243" s="146" t="s">
        <v>2139</v>
      </c>
      <c r="F243" s="147" t="s">
        <v>2140</v>
      </c>
      <c r="G243" s="148" t="s">
        <v>234</v>
      </c>
      <c r="H243" s="149">
        <v>23</v>
      </c>
      <c r="I243" s="150"/>
      <c r="J243" s="151">
        <f>ROUND(I243*H243,2)</f>
        <v>0</v>
      </c>
      <c r="K243" s="147" t="s">
        <v>133</v>
      </c>
      <c r="L243" s="34"/>
      <c r="M243" s="152" t="s">
        <v>1</v>
      </c>
      <c r="N243" s="153" t="s">
        <v>42</v>
      </c>
      <c r="O243" s="59"/>
      <c r="P243" s="154">
        <f>O243*H243</f>
        <v>0</v>
      </c>
      <c r="Q243" s="154">
        <v>2.7499999999999998E-3</v>
      </c>
      <c r="R243" s="154">
        <f>Q243*H243</f>
        <v>6.3250000000000001E-2</v>
      </c>
      <c r="S243" s="154">
        <v>0</v>
      </c>
      <c r="T243" s="155">
        <f>S243*H243</f>
        <v>0</v>
      </c>
      <c r="U243" s="33"/>
      <c r="V243" s="33"/>
      <c r="W243" s="33"/>
      <c r="X243" s="33"/>
      <c r="Y243" s="33"/>
      <c r="Z243" s="33"/>
      <c r="AA243" s="33"/>
      <c r="AB243" s="33"/>
      <c r="AC243" s="33"/>
      <c r="AD243" s="33"/>
      <c r="AE243" s="33"/>
      <c r="AR243" s="156" t="s">
        <v>146</v>
      </c>
      <c r="AT243" s="156" t="s">
        <v>129</v>
      </c>
      <c r="AU243" s="156" t="s">
        <v>87</v>
      </c>
      <c r="AY243" s="18" t="s">
        <v>126</v>
      </c>
      <c r="BE243" s="157">
        <f>IF(N243="základní",J243,0)</f>
        <v>0</v>
      </c>
      <c r="BF243" s="157">
        <f>IF(N243="snížená",J243,0)</f>
        <v>0</v>
      </c>
      <c r="BG243" s="157">
        <f>IF(N243="zákl. přenesená",J243,0)</f>
        <v>0</v>
      </c>
      <c r="BH243" s="157">
        <f>IF(N243="sníž. přenesená",J243,0)</f>
        <v>0</v>
      </c>
      <c r="BI243" s="157">
        <f>IF(N243="nulová",J243,0)</f>
        <v>0</v>
      </c>
      <c r="BJ243" s="18" t="s">
        <v>85</v>
      </c>
      <c r="BK243" s="157">
        <f>ROUND(I243*H243,2)</f>
        <v>0</v>
      </c>
      <c r="BL243" s="18" t="s">
        <v>146</v>
      </c>
      <c r="BM243" s="156" t="s">
        <v>2141</v>
      </c>
    </row>
    <row r="244" spans="1:65" s="13" customFormat="1">
      <c r="B244" s="167"/>
      <c r="D244" s="158" t="s">
        <v>208</v>
      </c>
      <c r="E244" s="168" t="s">
        <v>1</v>
      </c>
      <c r="F244" s="169" t="s">
        <v>2142</v>
      </c>
      <c r="H244" s="170">
        <v>23</v>
      </c>
      <c r="I244" s="171"/>
      <c r="L244" s="167"/>
      <c r="M244" s="172"/>
      <c r="N244" s="173"/>
      <c r="O244" s="173"/>
      <c r="P244" s="173"/>
      <c r="Q244" s="173"/>
      <c r="R244" s="173"/>
      <c r="S244" s="173"/>
      <c r="T244" s="174"/>
      <c r="AT244" s="168" t="s">
        <v>208</v>
      </c>
      <c r="AU244" s="168" t="s">
        <v>87</v>
      </c>
      <c r="AV244" s="13" t="s">
        <v>87</v>
      </c>
      <c r="AW244" s="13" t="s">
        <v>32</v>
      </c>
      <c r="AX244" s="13" t="s">
        <v>85</v>
      </c>
      <c r="AY244" s="168" t="s">
        <v>126</v>
      </c>
    </row>
    <row r="245" spans="1:65" s="2" customFormat="1" ht="24.2" customHeight="1">
      <c r="A245" s="33"/>
      <c r="B245" s="144"/>
      <c r="C245" s="145" t="s">
        <v>425</v>
      </c>
      <c r="D245" s="145" t="s">
        <v>129</v>
      </c>
      <c r="E245" s="146" t="s">
        <v>2143</v>
      </c>
      <c r="F245" s="147" t="s">
        <v>2144</v>
      </c>
      <c r="G245" s="148" t="s">
        <v>234</v>
      </c>
      <c r="H245" s="149">
        <v>23</v>
      </c>
      <c r="I245" s="150"/>
      <c r="J245" s="151">
        <f>ROUND(I245*H245,2)</f>
        <v>0</v>
      </c>
      <c r="K245" s="147" t="s">
        <v>133</v>
      </c>
      <c r="L245" s="34"/>
      <c r="M245" s="152" t="s">
        <v>1</v>
      </c>
      <c r="N245" s="153" t="s">
        <v>42</v>
      </c>
      <c r="O245" s="59"/>
      <c r="P245" s="154">
        <f>O245*H245</f>
        <v>0</v>
      </c>
      <c r="Q245" s="154">
        <v>0</v>
      </c>
      <c r="R245" s="154">
        <f>Q245*H245</f>
        <v>0</v>
      </c>
      <c r="S245" s="154">
        <v>0</v>
      </c>
      <c r="T245" s="155">
        <f>S245*H245</f>
        <v>0</v>
      </c>
      <c r="U245" s="33"/>
      <c r="V245" s="33"/>
      <c r="W245" s="33"/>
      <c r="X245" s="33"/>
      <c r="Y245" s="33"/>
      <c r="Z245" s="33"/>
      <c r="AA245" s="33"/>
      <c r="AB245" s="33"/>
      <c r="AC245" s="33"/>
      <c r="AD245" s="33"/>
      <c r="AE245" s="33"/>
      <c r="AR245" s="156" t="s">
        <v>146</v>
      </c>
      <c r="AT245" s="156" t="s">
        <v>129</v>
      </c>
      <c r="AU245" s="156" t="s">
        <v>87</v>
      </c>
      <c r="AY245" s="18" t="s">
        <v>126</v>
      </c>
      <c r="BE245" s="157">
        <f>IF(N245="základní",J245,0)</f>
        <v>0</v>
      </c>
      <c r="BF245" s="157">
        <f>IF(N245="snížená",J245,0)</f>
        <v>0</v>
      </c>
      <c r="BG245" s="157">
        <f>IF(N245="zákl. přenesená",J245,0)</f>
        <v>0</v>
      </c>
      <c r="BH245" s="157">
        <f>IF(N245="sníž. přenesená",J245,0)</f>
        <v>0</v>
      </c>
      <c r="BI245" s="157">
        <f>IF(N245="nulová",J245,0)</f>
        <v>0</v>
      </c>
      <c r="BJ245" s="18" t="s">
        <v>85</v>
      </c>
      <c r="BK245" s="157">
        <f>ROUND(I245*H245,2)</f>
        <v>0</v>
      </c>
      <c r="BL245" s="18" t="s">
        <v>146</v>
      </c>
      <c r="BM245" s="156" t="s">
        <v>2145</v>
      </c>
    </row>
    <row r="246" spans="1:65" s="2" customFormat="1" ht="44.25" customHeight="1">
      <c r="A246" s="33"/>
      <c r="B246" s="144"/>
      <c r="C246" s="145" t="s">
        <v>429</v>
      </c>
      <c r="D246" s="145" t="s">
        <v>129</v>
      </c>
      <c r="E246" s="146" t="s">
        <v>2084</v>
      </c>
      <c r="F246" s="147" t="s">
        <v>2085</v>
      </c>
      <c r="G246" s="148" t="s">
        <v>212</v>
      </c>
      <c r="H246" s="149">
        <v>3</v>
      </c>
      <c r="I246" s="150"/>
      <c r="J246" s="151">
        <f>ROUND(I246*H246,2)</f>
        <v>0</v>
      </c>
      <c r="K246" s="147" t="s">
        <v>133</v>
      </c>
      <c r="L246" s="34"/>
      <c r="M246" s="152" t="s">
        <v>1</v>
      </c>
      <c r="N246" s="153" t="s">
        <v>42</v>
      </c>
      <c r="O246" s="59"/>
      <c r="P246" s="154">
        <f>O246*H246</f>
        <v>0</v>
      </c>
      <c r="Q246" s="154">
        <v>0.17488999999999999</v>
      </c>
      <c r="R246" s="154">
        <f>Q246*H246</f>
        <v>0.52466999999999997</v>
      </c>
      <c r="S246" s="154">
        <v>0</v>
      </c>
      <c r="T246" s="155">
        <f>S246*H246</f>
        <v>0</v>
      </c>
      <c r="U246" s="33"/>
      <c r="V246" s="33"/>
      <c r="W246" s="33"/>
      <c r="X246" s="33"/>
      <c r="Y246" s="33"/>
      <c r="Z246" s="33"/>
      <c r="AA246" s="33"/>
      <c r="AB246" s="33"/>
      <c r="AC246" s="33"/>
      <c r="AD246" s="33"/>
      <c r="AE246" s="33"/>
      <c r="AR246" s="156" t="s">
        <v>146</v>
      </c>
      <c r="AT246" s="156" t="s">
        <v>129</v>
      </c>
      <c r="AU246" s="156" t="s">
        <v>87</v>
      </c>
      <c r="AY246" s="18" t="s">
        <v>126</v>
      </c>
      <c r="BE246" s="157">
        <f>IF(N246="základní",J246,0)</f>
        <v>0</v>
      </c>
      <c r="BF246" s="157">
        <f>IF(N246="snížená",J246,0)</f>
        <v>0</v>
      </c>
      <c r="BG246" s="157">
        <f>IF(N246="zákl. přenesená",J246,0)</f>
        <v>0</v>
      </c>
      <c r="BH246" s="157">
        <f>IF(N246="sníž. přenesená",J246,0)</f>
        <v>0</v>
      </c>
      <c r="BI246" s="157">
        <f>IF(N246="nulová",J246,0)</f>
        <v>0</v>
      </c>
      <c r="BJ246" s="18" t="s">
        <v>85</v>
      </c>
      <c r="BK246" s="157">
        <f>ROUND(I246*H246,2)</f>
        <v>0</v>
      </c>
      <c r="BL246" s="18" t="s">
        <v>146</v>
      </c>
      <c r="BM246" s="156" t="s">
        <v>2146</v>
      </c>
    </row>
    <row r="247" spans="1:65" s="2" customFormat="1" ht="19.5">
      <c r="A247" s="33"/>
      <c r="B247" s="34"/>
      <c r="C247" s="33"/>
      <c r="D247" s="158" t="s">
        <v>136</v>
      </c>
      <c r="E247" s="33"/>
      <c r="F247" s="159" t="s">
        <v>2147</v>
      </c>
      <c r="G247" s="33"/>
      <c r="H247" s="33"/>
      <c r="I247" s="160"/>
      <c r="J247" s="33"/>
      <c r="K247" s="33"/>
      <c r="L247" s="34"/>
      <c r="M247" s="161"/>
      <c r="N247" s="162"/>
      <c r="O247" s="59"/>
      <c r="P247" s="59"/>
      <c r="Q247" s="59"/>
      <c r="R247" s="59"/>
      <c r="S247" s="59"/>
      <c r="T247" s="60"/>
      <c r="U247" s="33"/>
      <c r="V247" s="33"/>
      <c r="W247" s="33"/>
      <c r="X247" s="33"/>
      <c r="Y247" s="33"/>
      <c r="Z247" s="33"/>
      <c r="AA247" s="33"/>
      <c r="AB247" s="33"/>
      <c r="AC247" s="33"/>
      <c r="AD247" s="33"/>
      <c r="AE247" s="33"/>
      <c r="AT247" s="18" t="s">
        <v>136</v>
      </c>
      <c r="AU247" s="18" t="s">
        <v>87</v>
      </c>
    </row>
    <row r="248" spans="1:65" s="13" customFormat="1">
      <c r="B248" s="167"/>
      <c r="D248" s="158" t="s">
        <v>208</v>
      </c>
      <c r="E248" s="168" t="s">
        <v>1</v>
      </c>
      <c r="F248" s="169" t="s">
        <v>2148</v>
      </c>
      <c r="H248" s="170">
        <v>3</v>
      </c>
      <c r="I248" s="171"/>
      <c r="L248" s="167"/>
      <c r="M248" s="172"/>
      <c r="N248" s="173"/>
      <c r="O248" s="173"/>
      <c r="P248" s="173"/>
      <c r="Q248" s="173"/>
      <c r="R248" s="173"/>
      <c r="S248" s="173"/>
      <c r="T248" s="174"/>
      <c r="AT248" s="168" t="s">
        <v>208</v>
      </c>
      <c r="AU248" s="168" t="s">
        <v>87</v>
      </c>
      <c r="AV248" s="13" t="s">
        <v>87</v>
      </c>
      <c r="AW248" s="13" t="s">
        <v>32</v>
      </c>
      <c r="AX248" s="13" t="s">
        <v>85</v>
      </c>
      <c r="AY248" s="168" t="s">
        <v>126</v>
      </c>
    </row>
    <row r="249" spans="1:65" s="2" customFormat="1" ht="16.5" customHeight="1">
      <c r="A249" s="33"/>
      <c r="B249" s="144"/>
      <c r="C249" s="145" t="s">
        <v>434</v>
      </c>
      <c r="D249" s="145" t="s">
        <v>129</v>
      </c>
      <c r="E249" s="146" t="s">
        <v>2062</v>
      </c>
      <c r="F249" s="147" t="s">
        <v>2063</v>
      </c>
      <c r="G249" s="148" t="s">
        <v>287</v>
      </c>
      <c r="H249" s="149">
        <v>6.63</v>
      </c>
      <c r="I249" s="150"/>
      <c r="J249" s="151">
        <f>ROUND(I249*H249,2)</f>
        <v>0</v>
      </c>
      <c r="K249" s="147" t="s">
        <v>133</v>
      </c>
      <c r="L249" s="34"/>
      <c r="M249" s="152" t="s">
        <v>1</v>
      </c>
      <c r="N249" s="153" t="s">
        <v>42</v>
      </c>
      <c r="O249" s="59"/>
      <c r="P249" s="154">
        <f>O249*H249</f>
        <v>0</v>
      </c>
      <c r="Q249" s="154">
        <v>0</v>
      </c>
      <c r="R249" s="154">
        <f>Q249*H249</f>
        <v>0</v>
      </c>
      <c r="S249" s="154">
        <v>0</v>
      </c>
      <c r="T249" s="155">
        <f>S249*H249</f>
        <v>0</v>
      </c>
      <c r="U249" s="33"/>
      <c r="V249" s="33"/>
      <c r="W249" s="33"/>
      <c r="X249" s="33"/>
      <c r="Y249" s="33"/>
      <c r="Z249" s="33"/>
      <c r="AA249" s="33"/>
      <c r="AB249" s="33"/>
      <c r="AC249" s="33"/>
      <c r="AD249" s="33"/>
      <c r="AE249" s="33"/>
      <c r="AR249" s="156" t="s">
        <v>146</v>
      </c>
      <c r="AT249" s="156" t="s">
        <v>129</v>
      </c>
      <c r="AU249" s="156" t="s">
        <v>87</v>
      </c>
      <c r="AY249" s="18" t="s">
        <v>126</v>
      </c>
      <c r="BE249" s="157">
        <f>IF(N249="základní",J249,0)</f>
        <v>0</v>
      </c>
      <c r="BF249" s="157">
        <f>IF(N249="snížená",J249,0)</f>
        <v>0</v>
      </c>
      <c r="BG249" s="157">
        <f>IF(N249="zákl. přenesená",J249,0)</f>
        <v>0</v>
      </c>
      <c r="BH249" s="157">
        <f>IF(N249="sníž. přenesená",J249,0)</f>
        <v>0</v>
      </c>
      <c r="BI249" s="157">
        <f>IF(N249="nulová",J249,0)</f>
        <v>0</v>
      </c>
      <c r="BJ249" s="18" t="s">
        <v>85</v>
      </c>
      <c r="BK249" s="157">
        <f>ROUND(I249*H249,2)</f>
        <v>0</v>
      </c>
      <c r="BL249" s="18" t="s">
        <v>146</v>
      </c>
      <c r="BM249" s="156" t="s">
        <v>2149</v>
      </c>
    </row>
    <row r="250" spans="1:65" s="2" customFormat="1" ht="19.5">
      <c r="A250" s="33"/>
      <c r="B250" s="34"/>
      <c r="C250" s="33"/>
      <c r="D250" s="158" t="s">
        <v>136</v>
      </c>
      <c r="E250" s="33"/>
      <c r="F250" s="159" t="s">
        <v>2150</v>
      </c>
      <c r="G250" s="33"/>
      <c r="H250" s="33"/>
      <c r="I250" s="160"/>
      <c r="J250" s="33"/>
      <c r="K250" s="33"/>
      <c r="L250" s="34"/>
      <c r="M250" s="161"/>
      <c r="N250" s="162"/>
      <c r="O250" s="59"/>
      <c r="P250" s="59"/>
      <c r="Q250" s="59"/>
      <c r="R250" s="59"/>
      <c r="S250" s="59"/>
      <c r="T250" s="60"/>
      <c r="U250" s="33"/>
      <c r="V250" s="33"/>
      <c r="W250" s="33"/>
      <c r="X250" s="33"/>
      <c r="Y250" s="33"/>
      <c r="Z250" s="33"/>
      <c r="AA250" s="33"/>
      <c r="AB250" s="33"/>
      <c r="AC250" s="33"/>
      <c r="AD250" s="33"/>
      <c r="AE250" s="33"/>
      <c r="AT250" s="18" t="s">
        <v>136</v>
      </c>
      <c r="AU250" s="18" t="s">
        <v>87</v>
      </c>
    </row>
    <row r="251" spans="1:65" s="13" customFormat="1">
      <c r="B251" s="167"/>
      <c r="D251" s="158" t="s">
        <v>208</v>
      </c>
      <c r="E251" s="168" t="s">
        <v>1</v>
      </c>
      <c r="F251" s="169" t="s">
        <v>2151</v>
      </c>
      <c r="H251" s="170">
        <v>6.63</v>
      </c>
      <c r="I251" s="171"/>
      <c r="L251" s="167"/>
      <c r="M251" s="172"/>
      <c r="N251" s="173"/>
      <c r="O251" s="173"/>
      <c r="P251" s="173"/>
      <c r="Q251" s="173"/>
      <c r="R251" s="173"/>
      <c r="S251" s="173"/>
      <c r="T251" s="174"/>
      <c r="AT251" s="168" t="s">
        <v>208</v>
      </c>
      <c r="AU251" s="168" t="s">
        <v>87</v>
      </c>
      <c r="AV251" s="13" t="s">
        <v>87</v>
      </c>
      <c r="AW251" s="13" t="s">
        <v>32</v>
      </c>
      <c r="AX251" s="13" t="s">
        <v>85</v>
      </c>
      <c r="AY251" s="168" t="s">
        <v>126</v>
      </c>
    </row>
    <row r="252" spans="1:65" s="2" customFormat="1" ht="33" customHeight="1">
      <c r="A252" s="33"/>
      <c r="B252" s="144"/>
      <c r="C252" s="145" t="s">
        <v>440</v>
      </c>
      <c r="D252" s="145" t="s">
        <v>129</v>
      </c>
      <c r="E252" s="146" t="s">
        <v>2152</v>
      </c>
      <c r="F252" s="147" t="s">
        <v>2153</v>
      </c>
      <c r="G252" s="148" t="s">
        <v>287</v>
      </c>
      <c r="H252" s="149">
        <v>34.049999999999997</v>
      </c>
      <c r="I252" s="150"/>
      <c r="J252" s="151">
        <f>ROUND(I252*H252,2)</f>
        <v>0</v>
      </c>
      <c r="K252" s="147" t="s">
        <v>1</v>
      </c>
      <c r="L252" s="34"/>
      <c r="M252" s="152" t="s">
        <v>1</v>
      </c>
      <c r="N252" s="153" t="s">
        <v>42</v>
      </c>
      <c r="O252" s="59"/>
      <c r="P252" s="154">
        <f>O252*H252</f>
        <v>0</v>
      </c>
      <c r="Q252" s="154">
        <v>0</v>
      </c>
      <c r="R252" s="154">
        <f>Q252*H252</f>
        <v>0</v>
      </c>
      <c r="S252" s="154">
        <v>0</v>
      </c>
      <c r="T252" s="155">
        <f>S252*H252</f>
        <v>0</v>
      </c>
      <c r="U252" s="33"/>
      <c r="V252" s="33"/>
      <c r="W252" s="33"/>
      <c r="X252" s="33"/>
      <c r="Y252" s="33"/>
      <c r="Z252" s="33"/>
      <c r="AA252" s="33"/>
      <c r="AB252" s="33"/>
      <c r="AC252" s="33"/>
      <c r="AD252" s="33"/>
      <c r="AE252" s="33"/>
      <c r="AR252" s="156" t="s">
        <v>146</v>
      </c>
      <c r="AT252" s="156" t="s">
        <v>129</v>
      </c>
      <c r="AU252" s="156" t="s">
        <v>87</v>
      </c>
      <c r="AY252" s="18" t="s">
        <v>126</v>
      </c>
      <c r="BE252" s="157">
        <f>IF(N252="základní",J252,0)</f>
        <v>0</v>
      </c>
      <c r="BF252" s="157">
        <f>IF(N252="snížená",J252,0)</f>
        <v>0</v>
      </c>
      <c r="BG252" s="157">
        <f>IF(N252="zákl. přenesená",J252,0)</f>
        <v>0</v>
      </c>
      <c r="BH252" s="157">
        <f>IF(N252="sníž. přenesená",J252,0)</f>
        <v>0</v>
      </c>
      <c r="BI252" s="157">
        <f>IF(N252="nulová",J252,0)</f>
        <v>0</v>
      </c>
      <c r="BJ252" s="18" t="s">
        <v>85</v>
      </c>
      <c r="BK252" s="157">
        <f>ROUND(I252*H252,2)</f>
        <v>0</v>
      </c>
      <c r="BL252" s="18" t="s">
        <v>146</v>
      </c>
      <c r="BM252" s="156" t="s">
        <v>2154</v>
      </c>
    </row>
    <row r="253" spans="1:65" s="13" customFormat="1">
      <c r="B253" s="167"/>
      <c r="D253" s="158" t="s">
        <v>208</v>
      </c>
      <c r="E253" s="168" t="s">
        <v>1</v>
      </c>
      <c r="F253" s="169" t="s">
        <v>2155</v>
      </c>
      <c r="H253" s="170">
        <v>34.049999999999997</v>
      </c>
      <c r="I253" s="171"/>
      <c r="L253" s="167"/>
      <c r="M253" s="172"/>
      <c r="N253" s="173"/>
      <c r="O253" s="173"/>
      <c r="P253" s="173"/>
      <c r="Q253" s="173"/>
      <c r="R253" s="173"/>
      <c r="S253" s="173"/>
      <c r="T253" s="174"/>
      <c r="AT253" s="168" t="s">
        <v>208</v>
      </c>
      <c r="AU253" s="168" t="s">
        <v>87</v>
      </c>
      <c r="AV253" s="13" t="s">
        <v>87</v>
      </c>
      <c r="AW253" s="13" t="s">
        <v>32</v>
      </c>
      <c r="AX253" s="13" t="s">
        <v>85</v>
      </c>
      <c r="AY253" s="168" t="s">
        <v>126</v>
      </c>
    </row>
    <row r="254" spans="1:65" s="12" customFormat="1" ht="22.9" customHeight="1">
      <c r="B254" s="131"/>
      <c r="D254" s="132" t="s">
        <v>76</v>
      </c>
      <c r="E254" s="142" t="s">
        <v>156</v>
      </c>
      <c r="F254" s="142" t="s">
        <v>410</v>
      </c>
      <c r="I254" s="134"/>
      <c r="J254" s="143">
        <f>BK254</f>
        <v>0</v>
      </c>
      <c r="L254" s="131"/>
      <c r="M254" s="136"/>
      <c r="N254" s="137"/>
      <c r="O254" s="137"/>
      <c r="P254" s="138">
        <f>SUM(P255:P257)</f>
        <v>0</v>
      </c>
      <c r="Q254" s="137"/>
      <c r="R254" s="138">
        <f>SUM(R255:R257)</f>
        <v>6.0585856599999994</v>
      </c>
      <c r="S254" s="137"/>
      <c r="T254" s="139">
        <f>SUM(T255:T257)</f>
        <v>0</v>
      </c>
      <c r="AR254" s="132" t="s">
        <v>85</v>
      </c>
      <c r="AT254" s="140" t="s">
        <v>76</v>
      </c>
      <c r="AU254" s="140" t="s">
        <v>85</v>
      </c>
      <c r="AY254" s="132" t="s">
        <v>126</v>
      </c>
      <c r="BK254" s="141">
        <f>SUM(BK255:BK257)</f>
        <v>0</v>
      </c>
    </row>
    <row r="255" spans="1:65" s="2" customFormat="1" ht="24.2" customHeight="1">
      <c r="A255" s="33"/>
      <c r="B255" s="144"/>
      <c r="C255" s="145" t="s">
        <v>444</v>
      </c>
      <c r="D255" s="145" t="s">
        <v>129</v>
      </c>
      <c r="E255" s="146" t="s">
        <v>2156</v>
      </c>
      <c r="F255" s="147" t="s">
        <v>2157</v>
      </c>
      <c r="G255" s="148" t="s">
        <v>206</v>
      </c>
      <c r="H255" s="149">
        <v>2.633</v>
      </c>
      <c r="I255" s="150"/>
      <c r="J255" s="151">
        <f>ROUND(I255*H255,2)</f>
        <v>0</v>
      </c>
      <c r="K255" s="147" t="s">
        <v>133</v>
      </c>
      <c r="L255" s="34"/>
      <c r="M255" s="152" t="s">
        <v>1</v>
      </c>
      <c r="N255" s="153" t="s">
        <v>42</v>
      </c>
      <c r="O255" s="59"/>
      <c r="P255" s="154">
        <f>O255*H255</f>
        <v>0</v>
      </c>
      <c r="Q255" s="154">
        <v>2.3010199999999998</v>
      </c>
      <c r="R255" s="154">
        <f>Q255*H255</f>
        <v>6.0585856599999994</v>
      </c>
      <c r="S255" s="154">
        <v>0</v>
      </c>
      <c r="T255" s="155">
        <f>S255*H255</f>
        <v>0</v>
      </c>
      <c r="U255" s="33"/>
      <c r="V255" s="33"/>
      <c r="W255" s="33"/>
      <c r="X255" s="33"/>
      <c r="Y255" s="33"/>
      <c r="Z255" s="33"/>
      <c r="AA255" s="33"/>
      <c r="AB255" s="33"/>
      <c r="AC255" s="33"/>
      <c r="AD255" s="33"/>
      <c r="AE255" s="33"/>
      <c r="AR255" s="156" t="s">
        <v>146</v>
      </c>
      <c r="AT255" s="156" t="s">
        <v>129</v>
      </c>
      <c r="AU255" s="156" t="s">
        <v>87</v>
      </c>
      <c r="AY255" s="18" t="s">
        <v>126</v>
      </c>
      <c r="BE255" s="157">
        <f>IF(N255="základní",J255,0)</f>
        <v>0</v>
      </c>
      <c r="BF255" s="157">
        <f>IF(N255="snížená",J255,0)</f>
        <v>0</v>
      </c>
      <c r="BG255" s="157">
        <f>IF(N255="zákl. přenesená",J255,0)</f>
        <v>0</v>
      </c>
      <c r="BH255" s="157">
        <f>IF(N255="sníž. přenesená",J255,0)</f>
        <v>0</v>
      </c>
      <c r="BI255" s="157">
        <f>IF(N255="nulová",J255,0)</f>
        <v>0</v>
      </c>
      <c r="BJ255" s="18" t="s">
        <v>85</v>
      </c>
      <c r="BK255" s="157">
        <f>ROUND(I255*H255,2)</f>
        <v>0</v>
      </c>
      <c r="BL255" s="18" t="s">
        <v>146</v>
      </c>
      <c r="BM255" s="156" t="s">
        <v>2158</v>
      </c>
    </row>
    <row r="256" spans="1:65" s="13" customFormat="1">
      <c r="B256" s="167"/>
      <c r="D256" s="158" t="s">
        <v>208</v>
      </c>
      <c r="E256" s="168" t="s">
        <v>1</v>
      </c>
      <c r="F256" s="169" t="s">
        <v>2159</v>
      </c>
      <c r="H256" s="170">
        <v>2.633</v>
      </c>
      <c r="I256" s="171"/>
      <c r="L256" s="167"/>
      <c r="M256" s="172"/>
      <c r="N256" s="173"/>
      <c r="O256" s="173"/>
      <c r="P256" s="173"/>
      <c r="Q256" s="173"/>
      <c r="R256" s="173"/>
      <c r="S256" s="173"/>
      <c r="T256" s="174"/>
      <c r="AT256" s="168" t="s">
        <v>208</v>
      </c>
      <c r="AU256" s="168" t="s">
        <v>87</v>
      </c>
      <c r="AV256" s="13" t="s">
        <v>87</v>
      </c>
      <c r="AW256" s="13" t="s">
        <v>32</v>
      </c>
      <c r="AX256" s="13" t="s">
        <v>85</v>
      </c>
      <c r="AY256" s="168" t="s">
        <v>126</v>
      </c>
    </row>
    <row r="257" spans="1:65" s="2" customFormat="1" ht="33" customHeight="1">
      <c r="A257" s="33"/>
      <c r="B257" s="144"/>
      <c r="C257" s="145" t="s">
        <v>448</v>
      </c>
      <c r="D257" s="145" t="s">
        <v>129</v>
      </c>
      <c r="E257" s="146" t="s">
        <v>2160</v>
      </c>
      <c r="F257" s="147" t="s">
        <v>2161</v>
      </c>
      <c r="G257" s="148" t="s">
        <v>206</v>
      </c>
      <c r="H257" s="149">
        <v>2.633</v>
      </c>
      <c r="I257" s="150"/>
      <c r="J257" s="151">
        <f>ROUND(I257*H257,2)</f>
        <v>0</v>
      </c>
      <c r="K257" s="147" t="s">
        <v>1</v>
      </c>
      <c r="L257" s="34"/>
      <c r="M257" s="152" t="s">
        <v>1</v>
      </c>
      <c r="N257" s="153" t="s">
        <v>42</v>
      </c>
      <c r="O257" s="59"/>
      <c r="P257" s="154">
        <f>O257*H257</f>
        <v>0</v>
      </c>
      <c r="Q257" s="154">
        <v>0</v>
      </c>
      <c r="R257" s="154">
        <f>Q257*H257</f>
        <v>0</v>
      </c>
      <c r="S257" s="154">
        <v>0</v>
      </c>
      <c r="T257" s="155">
        <f>S257*H257</f>
        <v>0</v>
      </c>
      <c r="U257" s="33"/>
      <c r="V257" s="33"/>
      <c r="W257" s="33"/>
      <c r="X257" s="33"/>
      <c r="Y257" s="33"/>
      <c r="Z257" s="33"/>
      <c r="AA257" s="33"/>
      <c r="AB257" s="33"/>
      <c r="AC257" s="33"/>
      <c r="AD257" s="33"/>
      <c r="AE257" s="33"/>
      <c r="AR257" s="156" t="s">
        <v>146</v>
      </c>
      <c r="AT257" s="156" t="s">
        <v>129</v>
      </c>
      <c r="AU257" s="156" t="s">
        <v>87</v>
      </c>
      <c r="AY257" s="18" t="s">
        <v>126</v>
      </c>
      <c r="BE257" s="157">
        <f>IF(N257="základní",J257,0)</f>
        <v>0</v>
      </c>
      <c r="BF257" s="157">
        <f>IF(N257="snížená",J257,0)</f>
        <v>0</v>
      </c>
      <c r="BG257" s="157">
        <f>IF(N257="zákl. přenesená",J257,0)</f>
        <v>0</v>
      </c>
      <c r="BH257" s="157">
        <f>IF(N257="sníž. přenesená",J257,0)</f>
        <v>0</v>
      </c>
      <c r="BI257" s="157">
        <f>IF(N257="nulová",J257,0)</f>
        <v>0</v>
      </c>
      <c r="BJ257" s="18" t="s">
        <v>85</v>
      </c>
      <c r="BK257" s="157">
        <f>ROUND(I257*H257,2)</f>
        <v>0</v>
      </c>
      <c r="BL257" s="18" t="s">
        <v>146</v>
      </c>
      <c r="BM257" s="156" t="s">
        <v>2162</v>
      </c>
    </row>
    <row r="258" spans="1:65" s="12" customFormat="1" ht="22.9" customHeight="1">
      <c r="B258" s="131"/>
      <c r="D258" s="132" t="s">
        <v>76</v>
      </c>
      <c r="E258" s="142" t="s">
        <v>250</v>
      </c>
      <c r="F258" s="142" t="s">
        <v>644</v>
      </c>
      <c r="I258" s="134"/>
      <c r="J258" s="143">
        <f>BK258</f>
        <v>0</v>
      </c>
      <c r="L258" s="131"/>
      <c r="M258" s="136"/>
      <c r="N258" s="137"/>
      <c r="O258" s="137"/>
      <c r="P258" s="138">
        <f>SUM(P259:P268)</f>
        <v>0</v>
      </c>
      <c r="Q258" s="137"/>
      <c r="R258" s="138">
        <f>SUM(R259:R268)</f>
        <v>2.1330000000000002E-2</v>
      </c>
      <c r="S258" s="137"/>
      <c r="T258" s="139">
        <f>SUM(T259:T268)</f>
        <v>15.591949999999999</v>
      </c>
      <c r="AR258" s="132" t="s">
        <v>85</v>
      </c>
      <c r="AT258" s="140" t="s">
        <v>76</v>
      </c>
      <c r="AU258" s="140" t="s">
        <v>85</v>
      </c>
      <c r="AY258" s="132" t="s">
        <v>126</v>
      </c>
      <c r="BK258" s="141">
        <f>SUM(BK259:BK268)</f>
        <v>0</v>
      </c>
    </row>
    <row r="259" spans="1:65" s="2" customFormat="1" ht="24.2" customHeight="1">
      <c r="A259" s="33"/>
      <c r="B259" s="144"/>
      <c r="C259" s="145" t="s">
        <v>451</v>
      </c>
      <c r="D259" s="145" t="s">
        <v>129</v>
      </c>
      <c r="E259" s="146" t="s">
        <v>2163</v>
      </c>
      <c r="F259" s="147" t="s">
        <v>2164</v>
      </c>
      <c r="G259" s="148" t="s">
        <v>206</v>
      </c>
      <c r="H259" s="149">
        <v>4.68</v>
      </c>
      <c r="I259" s="150"/>
      <c r="J259" s="151">
        <f>ROUND(I259*H259,2)</f>
        <v>0</v>
      </c>
      <c r="K259" s="147" t="s">
        <v>133</v>
      </c>
      <c r="L259" s="34"/>
      <c r="M259" s="152" t="s">
        <v>1</v>
      </c>
      <c r="N259" s="153" t="s">
        <v>42</v>
      </c>
      <c r="O259" s="59"/>
      <c r="P259" s="154">
        <f>O259*H259</f>
        <v>0</v>
      </c>
      <c r="Q259" s="154">
        <v>0</v>
      </c>
      <c r="R259" s="154">
        <f>Q259*H259</f>
        <v>0</v>
      </c>
      <c r="S259" s="154">
        <v>2.2000000000000002</v>
      </c>
      <c r="T259" s="155">
        <f>S259*H259</f>
        <v>10.295999999999999</v>
      </c>
      <c r="U259" s="33"/>
      <c r="V259" s="33"/>
      <c r="W259" s="33"/>
      <c r="X259" s="33"/>
      <c r="Y259" s="33"/>
      <c r="Z259" s="33"/>
      <c r="AA259" s="33"/>
      <c r="AB259" s="33"/>
      <c r="AC259" s="33"/>
      <c r="AD259" s="33"/>
      <c r="AE259" s="33"/>
      <c r="AR259" s="156" t="s">
        <v>146</v>
      </c>
      <c r="AT259" s="156" t="s">
        <v>129</v>
      </c>
      <c r="AU259" s="156" t="s">
        <v>87</v>
      </c>
      <c r="AY259" s="18" t="s">
        <v>126</v>
      </c>
      <c r="BE259" s="157">
        <f>IF(N259="základní",J259,0)</f>
        <v>0</v>
      </c>
      <c r="BF259" s="157">
        <f>IF(N259="snížená",J259,0)</f>
        <v>0</v>
      </c>
      <c r="BG259" s="157">
        <f>IF(N259="zákl. přenesená",J259,0)</f>
        <v>0</v>
      </c>
      <c r="BH259" s="157">
        <f>IF(N259="sníž. přenesená",J259,0)</f>
        <v>0</v>
      </c>
      <c r="BI259" s="157">
        <f>IF(N259="nulová",J259,0)</f>
        <v>0</v>
      </c>
      <c r="BJ259" s="18" t="s">
        <v>85</v>
      </c>
      <c r="BK259" s="157">
        <f>ROUND(I259*H259,2)</f>
        <v>0</v>
      </c>
      <c r="BL259" s="18" t="s">
        <v>146</v>
      </c>
      <c r="BM259" s="156" t="s">
        <v>2165</v>
      </c>
    </row>
    <row r="260" spans="1:65" s="13" customFormat="1">
      <c r="B260" s="167"/>
      <c r="D260" s="158" t="s">
        <v>208</v>
      </c>
      <c r="E260" s="168" t="s">
        <v>1</v>
      </c>
      <c r="F260" s="169" t="s">
        <v>2166</v>
      </c>
      <c r="H260" s="170">
        <v>4.68</v>
      </c>
      <c r="I260" s="171"/>
      <c r="L260" s="167"/>
      <c r="M260" s="172"/>
      <c r="N260" s="173"/>
      <c r="O260" s="173"/>
      <c r="P260" s="173"/>
      <c r="Q260" s="173"/>
      <c r="R260" s="173"/>
      <c r="S260" s="173"/>
      <c r="T260" s="174"/>
      <c r="AT260" s="168" t="s">
        <v>208</v>
      </c>
      <c r="AU260" s="168" t="s">
        <v>87</v>
      </c>
      <c r="AV260" s="13" t="s">
        <v>87</v>
      </c>
      <c r="AW260" s="13" t="s">
        <v>32</v>
      </c>
      <c r="AX260" s="13" t="s">
        <v>85</v>
      </c>
      <c r="AY260" s="168" t="s">
        <v>126</v>
      </c>
    </row>
    <row r="261" spans="1:65" s="2" customFormat="1" ht="24.2" customHeight="1">
      <c r="A261" s="33"/>
      <c r="B261" s="144"/>
      <c r="C261" s="145" t="s">
        <v>456</v>
      </c>
      <c r="D261" s="145" t="s">
        <v>129</v>
      </c>
      <c r="E261" s="146" t="s">
        <v>2167</v>
      </c>
      <c r="F261" s="147" t="s">
        <v>2168</v>
      </c>
      <c r="G261" s="148" t="s">
        <v>212</v>
      </c>
      <c r="H261" s="149">
        <v>26</v>
      </c>
      <c r="I261" s="150"/>
      <c r="J261" s="151">
        <f>ROUND(I261*H261,2)</f>
        <v>0</v>
      </c>
      <c r="K261" s="147" t="s">
        <v>133</v>
      </c>
      <c r="L261" s="34"/>
      <c r="M261" s="152" t="s">
        <v>1</v>
      </c>
      <c r="N261" s="153" t="s">
        <v>42</v>
      </c>
      <c r="O261" s="59"/>
      <c r="P261" s="154">
        <f>O261*H261</f>
        <v>0</v>
      </c>
      <c r="Q261" s="154">
        <v>0</v>
      </c>
      <c r="R261" s="154">
        <f>Q261*H261</f>
        <v>0</v>
      </c>
      <c r="S261" s="154">
        <v>0.16500000000000001</v>
      </c>
      <c r="T261" s="155">
        <f>S261*H261</f>
        <v>4.29</v>
      </c>
      <c r="U261" s="33"/>
      <c r="V261" s="33"/>
      <c r="W261" s="33"/>
      <c r="X261" s="33"/>
      <c r="Y261" s="33"/>
      <c r="Z261" s="33"/>
      <c r="AA261" s="33"/>
      <c r="AB261" s="33"/>
      <c r="AC261" s="33"/>
      <c r="AD261" s="33"/>
      <c r="AE261" s="33"/>
      <c r="AR261" s="156" t="s">
        <v>146</v>
      </c>
      <c r="AT261" s="156" t="s">
        <v>129</v>
      </c>
      <c r="AU261" s="156" t="s">
        <v>87</v>
      </c>
      <c r="AY261" s="18" t="s">
        <v>126</v>
      </c>
      <c r="BE261" s="157">
        <f>IF(N261="základní",J261,0)</f>
        <v>0</v>
      </c>
      <c r="BF261" s="157">
        <f>IF(N261="snížená",J261,0)</f>
        <v>0</v>
      </c>
      <c r="BG261" s="157">
        <f>IF(N261="zákl. přenesená",J261,0)</f>
        <v>0</v>
      </c>
      <c r="BH261" s="157">
        <f>IF(N261="sníž. přenesená",J261,0)</f>
        <v>0</v>
      </c>
      <c r="BI261" s="157">
        <f>IF(N261="nulová",J261,0)</f>
        <v>0</v>
      </c>
      <c r="BJ261" s="18" t="s">
        <v>85</v>
      </c>
      <c r="BK261" s="157">
        <f>ROUND(I261*H261,2)</f>
        <v>0</v>
      </c>
      <c r="BL261" s="18" t="s">
        <v>146</v>
      </c>
      <c r="BM261" s="156" t="s">
        <v>2169</v>
      </c>
    </row>
    <row r="262" spans="1:65" s="2" customFormat="1" ht="24.2" customHeight="1">
      <c r="A262" s="33"/>
      <c r="B262" s="144"/>
      <c r="C262" s="145" t="s">
        <v>460</v>
      </c>
      <c r="D262" s="145" t="s">
        <v>129</v>
      </c>
      <c r="E262" s="146" t="s">
        <v>2170</v>
      </c>
      <c r="F262" s="147" t="s">
        <v>2171</v>
      </c>
      <c r="G262" s="148" t="s">
        <v>287</v>
      </c>
      <c r="H262" s="149">
        <v>58.4</v>
      </c>
      <c r="I262" s="150"/>
      <c r="J262" s="151">
        <f>ROUND(I262*H262,2)</f>
        <v>0</v>
      </c>
      <c r="K262" s="147" t="s">
        <v>133</v>
      </c>
      <c r="L262" s="34"/>
      <c r="M262" s="152" t="s">
        <v>1</v>
      </c>
      <c r="N262" s="153" t="s">
        <v>42</v>
      </c>
      <c r="O262" s="59"/>
      <c r="P262" s="154">
        <f>O262*H262</f>
        <v>0</v>
      </c>
      <c r="Q262" s="154">
        <v>0</v>
      </c>
      <c r="R262" s="154">
        <f>Q262*H262</f>
        <v>0</v>
      </c>
      <c r="S262" s="154">
        <v>9.2499999999999995E-3</v>
      </c>
      <c r="T262" s="155">
        <f>S262*H262</f>
        <v>0.54020000000000001</v>
      </c>
      <c r="U262" s="33"/>
      <c r="V262" s="33"/>
      <c r="W262" s="33"/>
      <c r="X262" s="33"/>
      <c r="Y262" s="33"/>
      <c r="Z262" s="33"/>
      <c r="AA262" s="33"/>
      <c r="AB262" s="33"/>
      <c r="AC262" s="33"/>
      <c r="AD262" s="33"/>
      <c r="AE262" s="33"/>
      <c r="AR262" s="156" t="s">
        <v>146</v>
      </c>
      <c r="AT262" s="156" t="s">
        <v>129</v>
      </c>
      <c r="AU262" s="156" t="s">
        <v>87</v>
      </c>
      <c r="AY262" s="18" t="s">
        <v>126</v>
      </c>
      <c r="BE262" s="157">
        <f>IF(N262="základní",J262,0)</f>
        <v>0</v>
      </c>
      <c r="BF262" s="157">
        <f>IF(N262="snížená",J262,0)</f>
        <v>0</v>
      </c>
      <c r="BG262" s="157">
        <f>IF(N262="zákl. přenesená",J262,0)</f>
        <v>0</v>
      </c>
      <c r="BH262" s="157">
        <f>IF(N262="sníž. přenesená",J262,0)</f>
        <v>0</v>
      </c>
      <c r="BI262" s="157">
        <f>IF(N262="nulová",J262,0)</f>
        <v>0</v>
      </c>
      <c r="BJ262" s="18" t="s">
        <v>85</v>
      </c>
      <c r="BK262" s="157">
        <f>ROUND(I262*H262,2)</f>
        <v>0</v>
      </c>
      <c r="BL262" s="18" t="s">
        <v>146</v>
      </c>
      <c r="BM262" s="156" t="s">
        <v>2172</v>
      </c>
    </row>
    <row r="263" spans="1:65" s="2" customFormat="1" ht="24.2" customHeight="1">
      <c r="A263" s="33"/>
      <c r="B263" s="144"/>
      <c r="C263" s="145" t="s">
        <v>468</v>
      </c>
      <c r="D263" s="145" t="s">
        <v>129</v>
      </c>
      <c r="E263" s="146" t="s">
        <v>2173</v>
      </c>
      <c r="F263" s="147" t="s">
        <v>2174</v>
      </c>
      <c r="G263" s="148" t="s">
        <v>287</v>
      </c>
      <c r="H263" s="149">
        <v>6.75</v>
      </c>
      <c r="I263" s="150"/>
      <c r="J263" s="151">
        <f>ROUND(I263*H263,2)</f>
        <v>0</v>
      </c>
      <c r="K263" s="147" t="s">
        <v>133</v>
      </c>
      <c r="L263" s="34"/>
      <c r="M263" s="152" t="s">
        <v>1</v>
      </c>
      <c r="N263" s="153" t="s">
        <v>42</v>
      </c>
      <c r="O263" s="59"/>
      <c r="P263" s="154">
        <f>O263*H263</f>
        <v>0</v>
      </c>
      <c r="Q263" s="154">
        <v>3.16E-3</v>
      </c>
      <c r="R263" s="154">
        <f>Q263*H263</f>
        <v>2.1330000000000002E-2</v>
      </c>
      <c r="S263" s="154">
        <v>6.9000000000000006E-2</v>
      </c>
      <c r="T263" s="155">
        <f>S263*H263</f>
        <v>0.46575000000000005</v>
      </c>
      <c r="U263" s="33"/>
      <c r="V263" s="33"/>
      <c r="W263" s="33"/>
      <c r="X263" s="33"/>
      <c r="Y263" s="33"/>
      <c r="Z263" s="33"/>
      <c r="AA263" s="33"/>
      <c r="AB263" s="33"/>
      <c r="AC263" s="33"/>
      <c r="AD263" s="33"/>
      <c r="AE263" s="33"/>
      <c r="AR263" s="156" t="s">
        <v>146</v>
      </c>
      <c r="AT263" s="156" t="s">
        <v>129</v>
      </c>
      <c r="AU263" s="156" t="s">
        <v>87</v>
      </c>
      <c r="AY263" s="18" t="s">
        <v>126</v>
      </c>
      <c r="BE263" s="157">
        <f>IF(N263="základní",J263,0)</f>
        <v>0</v>
      </c>
      <c r="BF263" s="157">
        <f>IF(N263="snížená",J263,0)</f>
        <v>0</v>
      </c>
      <c r="BG263" s="157">
        <f>IF(N263="zákl. přenesená",J263,0)</f>
        <v>0</v>
      </c>
      <c r="BH263" s="157">
        <f>IF(N263="sníž. přenesená",J263,0)</f>
        <v>0</v>
      </c>
      <c r="BI263" s="157">
        <f>IF(N263="nulová",J263,0)</f>
        <v>0</v>
      </c>
      <c r="BJ263" s="18" t="s">
        <v>85</v>
      </c>
      <c r="BK263" s="157">
        <f>ROUND(I263*H263,2)</f>
        <v>0</v>
      </c>
      <c r="BL263" s="18" t="s">
        <v>146</v>
      </c>
      <c r="BM263" s="156" t="s">
        <v>2175</v>
      </c>
    </row>
    <row r="264" spans="1:65" s="2" customFormat="1" ht="19.5">
      <c r="A264" s="33"/>
      <c r="B264" s="34"/>
      <c r="C264" s="33"/>
      <c r="D264" s="158" t="s">
        <v>136</v>
      </c>
      <c r="E264" s="33"/>
      <c r="F264" s="159" t="s">
        <v>2176</v>
      </c>
      <c r="G264" s="33"/>
      <c r="H264" s="33"/>
      <c r="I264" s="160"/>
      <c r="J264" s="33"/>
      <c r="K264" s="33"/>
      <c r="L264" s="34"/>
      <c r="M264" s="161"/>
      <c r="N264" s="162"/>
      <c r="O264" s="59"/>
      <c r="P264" s="59"/>
      <c r="Q264" s="59"/>
      <c r="R264" s="59"/>
      <c r="S264" s="59"/>
      <c r="T264" s="60"/>
      <c r="U264" s="33"/>
      <c r="V264" s="33"/>
      <c r="W264" s="33"/>
      <c r="X264" s="33"/>
      <c r="Y264" s="33"/>
      <c r="Z264" s="33"/>
      <c r="AA264" s="33"/>
      <c r="AB264" s="33"/>
      <c r="AC264" s="33"/>
      <c r="AD264" s="33"/>
      <c r="AE264" s="33"/>
      <c r="AT264" s="18" t="s">
        <v>136</v>
      </c>
      <c r="AU264" s="18" t="s">
        <v>87</v>
      </c>
    </row>
    <row r="265" spans="1:65" s="13" customFormat="1">
      <c r="B265" s="167"/>
      <c r="D265" s="158" t="s">
        <v>208</v>
      </c>
      <c r="E265" s="168" t="s">
        <v>1</v>
      </c>
      <c r="F265" s="169" t="s">
        <v>2177</v>
      </c>
      <c r="H265" s="170">
        <v>4.3499999999999996</v>
      </c>
      <c r="I265" s="171"/>
      <c r="L265" s="167"/>
      <c r="M265" s="172"/>
      <c r="N265" s="173"/>
      <c r="O265" s="173"/>
      <c r="P265" s="173"/>
      <c r="Q265" s="173"/>
      <c r="R265" s="173"/>
      <c r="S265" s="173"/>
      <c r="T265" s="174"/>
      <c r="AT265" s="168" t="s">
        <v>208</v>
      </c>
      <c r="AU265" s="168" t="s">
        <v>87</v>
      </c>
      <c r="AV265" s="13" t="s">
        <v>87</v>
      </c>
      <c r="AW265" s="13" t="s">
        <v>32</v>
      </c>
      <c r="AX265" s="13" t="s">
        <v>77</v>
      </c>
      <c r="AY265" s="168" t="s">
        <v>126</v>
      </c>
    </row>
    <row r="266" spans="1:65" s="13" customFormat="1">
      <c r="B266" s="167"/>
      <c r="D266" s="158" t="s">
        <v>208</v>
      </c>
      <c r="E266" s="168" t="s">
        <v>1</v>
      </c>
      <c r="F266" s="169" t="s">
        <v>2178</v>
      </c>
      <c r="H266" s="170">
        <v>1.05</v>
      </c>
      <c r="I266" s="171"/>
      <c r="L266" s="167"/>
      <c r="M266" s="172"/>
      <c r="N266" s="173"/>
      <c r="O266" s="173"/>
      <c r="P266" s="173"/>
      <c r="Q266" s="173"/>
      <c r="R266" s="173"/>
      <c r="S266" s="173"/>
      <c r="T266" s="174"/>
      <c r="AT266" s="168" t="s">
        <v>208</v>
      </c>
      <c r="AU266" s="168" t="s">
        <v>87</v>
      </c>
      <c r="AV266" s="13" t="s">
        <v>87</v>
      </c>
      <c r="AW266" s="13" t="s">
        <v>32</v>
      </c>
      <c r="AX266" s="13" t="s">
        <v>77</v>
      </c>
      <c r="AY266" s="168" t="s">
        <v>126</v>
      </c>
    </row>
    <row r="267" spans="1:65" s="13" customFormat="1">
      <c r="B267" s="167"/>
      <c r="D267" s="158" t="s">
        <v>208</v>
      </c>
      <c r="E267" s="168" t="s">
        <v>1</v>
      </c>
      <c r="F267" s="169" t="s">
        <v>2179</v>
      </c>
      <c r="H267" s="170">
        <v>1.35</v>
      </c>
      <c r="I267" s="171"/>
      <c r="L267" s="167"/>
      <c r="M267" s="172"/>
      <c r="N267" s="173"/>
      <c r="O267" s="173"/>
      <c r="P267" s="173"/>
      <c r="Q267" s="173"/>
      <c r="R267" s="173"/>
      <c r="S267" s="173"/>
      <c r="T267" s="174"/>
      <c r="AT267" s="168" t="s">
        <v>208</v>
      </c>
      <c r="AU267" s="168" t="s">
        <v>87</v>
      </c>
      <c r="AV267" s="13" t="s">
        <v>87</v>
      </c>
      <c r="AW267" s="13" t="s">
        <v>32</v>
      </c>
      <c r="AX267" s="13" t="s">
        <v>77</v>
      </c>
      <c r="AY267" s="168" t="s">
        <v>126</v>
      </c>
    </row>
    <row r="268" spans="1:65" s="15" customFormat="1">
      <c r="B268" s="182"/>
      <c r="D268" s="158" t="s">
        <v>208</v>
      </c>
      <c r="E268" s="183" t="s">
        <v>1</v>
      </c>
      <c r="F268" s="184" t="s">
        <v>221</v>
      </c>
      <c r="H268" s="185">
        <v>6.75</v>
      </c>
      <c r="I268" s="186"/>
      <c r="L268" s="182"/>
      <c r="M268" s="187"/>
      <c r="N268" s="188"/>
      <c r="O268" s="188"/>
      <c r="P268" s="188"/>
      <c r="Q268" s="188"/>
      <c r="R268" s="188"/>
      <c r="S268" s="188"/>
      <c r="T268" s="189"/>
      <c r="AT268" s="183" t="s">
        <v>208</v>
      </c>
      <c r="AU268" s="183" t="s">
        <v>87</v>
      </c>
      <c r="AV268" s="15" t="s">
        <v>146</v>
      </c>
      <c r="AW268" s="15" t="s">
        <v>32</v>
      </c>
      <c r="AX268" s="15" t="s">
        <v>85</v>
      </c>
      <c r="AY268" s="183" t="s">
        <v>126</v>
      </c>
    </row>
    <row r="269" spans="1:65" s="12" customFormat="1" ht="22.9" customHeight="1">
      <c r="B269" s="131"/>
      <c r="D269" s="132" t="s">
        <v>76</v>
      </c>
      <c r="E269" s="142" t="s">
        <v>839</v>
      </c>
      <c r="F269" s="142" t="s">
        <v>840</v>
      </c>
      <c r="I269" s="134"/>
      <c r="J269" s="143">
        <f>BK269</f>
        <v>0</v>
      </c>
      <c r="L269" s="131"/>
      <c r="M269" s="136"/>
      <c r="N269" s="137"/>
      <c r="O269" s="137"/>
      <c r="P269" s="138">
        <f>SUM(P270:P276)</f>
        <v>0</v>
      </c>
      <c r="Q269" s="137"/>
      <c r="R269" s="138">
        <f>SUM(R270:R276)</f>
        <v>0</v>
      </c>
      <c r="S269" s="137"/>
      <c r="T269" s="139">
        <f>SUM(T270:T276)</f>
        <v>0</v>
      </c>
      <c r="AR269" s="132" t="s">
        <v>85</v>
      </c>
      <c r="AT269" s="140" t="s">
        <v>76</v>
      </c>
      <c r="AU269" s="140" t="s">
        <v>85</v>
      </c>
      <c r="AY269" s="132" t="s">
        <v>126</v>
      </c>
      <c r="BK269" s="141">
        <f>SUM(BK270:BK276)</f>
        <v>0</v>
      </c>
    </row>
    <row r="270" spans="1:65" s="2" customFormat="1" ht="24.2" customHeight="1">
      <c r="A270" s="33"/>
      <c r="B270" s="144"/>
      <c r="C270" s="145" t="s">
        <v>472</v>
      </c>
      <c r="D270" s="145" t="s">
        <v>129</v>
      </c>
      <c r="E270" s="146" t="s">
        <v>846</v>
      </c>
      <c r="F270" s="147" t="s">
        <v>847</v>
      </c>
      <c r="G270" s="148" t="s">
        <v>277</v>
      </c>
      <c r="H270" s="149">
        <v>15.592000000000001</v>
      </c>
      <c r="I270" s="150"/>
      <c r="J270" s="151">
        <f>ROUND(I270*H270,2)</f>
        <v>0</v>
      </c>
      <c r="K270" s="147" t="s">
        <v>133</v>
      </c>
      <c r="L270" s="34"/>
      <c r="M270" s="152" t="s">
        <v>1</v>
      </c>
      <c r="N270" s="153" t="s">
        <v>42</v>
      </c>
      <c r="O270" s="59"/>
      <c r="P270" s="154">
        <f>O270*H270</f>
        <v>0</v>
      </c>
      <c r="Q270" s="154">
        <v>0</v>
      </c>
      <c r="R270" s="154">
        <f>Q270*H270</f>
        <v>0</v>
      </c>
      <c r="S270" s="154">
        <v>0</v>
      </c>
      <c r="T270" s="155">
        <f>S270*H270</f>
        <v>0</v>
      </c>
      <c r="U270" s="33"/>
      <c r="V270" s="33"/>
      <c r="W270" s="33"/>
      <c r="X270" s="33"/>
      <c r="Y270" s="33"/>
      <c r="Z270" s="33"/>
      <c r="AA270" s="33"/>
      <c r="AB270" s="33"/>
      <c r="AC270" s="33"/>
      <c r="AD270" s="33"/>
      <c r="AE270" s="33"/>
      <c r="AR270" s="156" t="s">
        <v>146</v>
      </c>
      <c r="AT270" s="156" t="s">
        <v>129</v>
      </c>
      <c r="AU270" s="156" t="s">
        <v>87</v>
      </c>
      <c r="AY270" s="18" t="s">
        <v>126</v>
      </c>
      <c r="BE270" s="157">
        <f>IF(N270="základní",J270,0)</f>
        <v>0</v>
      </c>
      <c r="BF270" s="157">
        <f>IF(N270="snížená",J270,0)</f>
        <v>0</v>
      </c>
      <c r="BG270" s="157">
        <f>IF(N270="zákl. přenesená",J270,0)</f>
        <v>0</v>
      </c>
      <c r="BH270" s="157">
        <f>IF(N270="sníž. přenesená",J270,0)</f>
        <v>0</v>
      </c>
      <c r="BI270" s="157">
        <f>IF(N270="nulová",J270,0)</f>
        <v>0</v>
      </c>
      <c r="BJ270" s="18" t="s">
        <v>85</v>
      </c>
      <c r="BK270" s="157">
        <f>ROUND(I270*H270,2)</f>
        <v>0</v>
      </c>
      <c r="BL270" s="18" t="s">
        <v>146</v>
      </c>
      <c r="BM270" s="156" t="s">
        <v>2180</v>
      </c>
    </row>
    <row r="271" spans="1:65" s="2" customFormat="1" ht="24.2" customHeight="1">
      <c r="A271" s="33"/>
      <c r="B271" s="144"/>
      <c r="C271" s="145" t="s">
        <v>479</v>
      </c>
      <c r="D271" s="145" t="s">
        <v>129</v>
      </c>
      <c r="E271" s="146" t="s">
        <v>850</v>
      </c>
      <c r="F271" s="147" t="s">
        <v>851</v>
      </c>
      <c r="G271" s="148" t="s">
        <v>277</v>
      </c>
      <c r="H271" s="149">
        <v>140.328</v>
      </c>
      <c r="I271" s="150"/>
      <c r="J271" s="151">
        <f>ROUND(I271*H271,2)</f>
        <v>0</v>
      </c>
      <c r="K271" s="147" t="s">
        <v>133</v>
      </c>
      <c r="L271" s="34"/>
      <c r="M271" s="152" t="s">
        <v>1</v>
      </c>
      <c r="N271" s="153" t="s">
        <v>42</v>
      </c>
      <c r="O271" s="59"/>
      <c r="P271" s="154">
        <f>O271*H271</f>
        <v>0</v>
      </c>
      <c r="Q271" s="154">
        <v>0</v>
      </c>
      <c r="R271" s="154">
        <f>Q271*H271</f>
        <v>0</v>
      </c>
      <c r="S271" s="154">
        <v>0</v>
      </c>
      <c r="T271" s="155">
        <f>S271*H271</f>
        <v>0</v>
      </c>
      <c r="U271" s="33"/>
      <c r="V271" s="33"/>
      <c r="W271" s="33"/>
      <c r="X271" s="33"/>
      <c r="Y271" s="33"/>
      <c r="Z271" s="33"/>
      <c r="AA271" s="33"/>
      <c r="AB271" s="33"/>
      <c r="AC271" s="33"/>
      <c r="AD271" s="33"/>
      <c r="AE271" s="33"/>
      <c r="AR271" s="156" t="s">
        <v>146</v>
      </c>
      <c r="AT271" s="156" t="s">
        <v>129</v>
      </c>
      <c r="AU271" s="156" t="s">
        <v>87</v>
      </c>
      <c r="AY271" s="18" t="s">
        <v>126</v>
      </c>
      <c r="BE271" s="157">
        <f>IF(N271="základní",J271,0)</f>
        <v>0</v>
      </c>
      <c r="BF271" s="157">
        <f>IF(N271="snížená",J271,0)</f>
        <v>0</v>
      </c>
      <c r="BG271" s="157">
        <f>IF(N271="zákl. přenesená",J271,0)</f>
        <v>0</v>
      </c>
      <c r="BH271" s="157">
        <f>IF(N271="sníž. přenesená",J271,0)</f>
        <v>0</v>
      </c>
      <c r="BI271" s="157">
        <f>IF(N271="nulová",J271,0)</f>
        <v>0</v>
      </c>
      <c r="BJ271" s="18" t="s">
        <v>85</v>
      </c>
      <c r="BK271" s="157">
        <f>ROUND(I271*H271,2)</f>
        <v>0</v>
      </c>
      <c r="BL271" s="18" t="s">
        <v>146</v>
      </c>
      <c r="BM271" s="156" t="s">
        <v>2181</v>
      </c>
    </row>
    <row r="272" spans="1:65" s="13" customFormat="1">
      <c r="B272" s="167"/>
      <c r="D272" s="158" t="s">
        <v>208</v>
      </c>
      <c r="E272" s="168" t="s">
        <v>1</v>
      </c>
      <c r="F272" s="169" t="s">
        <v>2182</v>
      </c>
      <c r="H272" s="170">
        <v>140.328</v>
      </c>
      <c r="I272" s="171"/>
      <c r="L272" s="167"/>
      <c r="M272" s="172"/>
      <c r="N272" s="173"/>
      <c r="O272" s="173"/>
      <c r="P272" s="173"/>
      <c r="Q272" s="173"/>
      <c r="R272" s="173"/>
      <c r="S272" s="173"/>
      <c r="T272" s="174"/>
      <c r="AT272" s="168" t="s">
        <v>208</v>
      </c>
      <c r="AU272" s="168" t="s">
        <v>87</v>
      </c>
      <c r="AV272" s="13" t="s">
        <v>87</v>
      </c>
      <c r="AW272" s="13" t="s">
        <v>32</v>
      </c>
      <c r="AX272" s="13" t="s">
        <v>85</v>
      </c>
      <c r="AY272" s="168" t="s">
        <v>126</v>
      </c>
    </row>
    <row r="273" spans="1:65" s="2" customFormat="1" ht="33" customHeight="1">
      <c r="A273" s="33"/>
      <c r="B273" s="144"/>
      <c r="C273" s="145" t="s">
        <v>483</v>
      </c>
      <c r="D273" s="145" t="s">
        <v>129</v>
      </c>
      <c r="E273" s="146" t="s">
        <v>855</v>
      </c>
      <c r="F273" s="147" t="s">
        <v>856</v>
      </c>
      <c r="G273" s="148" t="s">
        <v>277</v>
      </c>
      <c r="H273" s="149">
        <v>3.1179999999999999</v>
      </c>
      <c r="I273" s="150"/>
      <c r="J273" s="151">
        <f>ROUND(I273*H273,2)</f>
        <v>0</v>
      </c>
      <c r="K273" s="147" t="s">
        <v>133</v>
      </c>
      <c r="L273" s="34"/>
      <c r="M273" s="152" t="s">
        <v>1</v>
      </c>
      <c r="N273" s="153" t="s">
        <v>42</v>
      </c>
      <c r="O273" s="59"/>
      <c r="P273" s="154">
        <f>O273*H273</f>
        <v>0</v>
      </c>
      <c r="Q273" s="154">
        <v>0</v>
      </c>
      <c r="R273" s="154">
        <f>Q273*H273</f>
        <v>0</v>
      </c>
      <c r="S273" s="154">
        <v>0</v>
      </c>
      <c r="T273" s="155">
        <f>S273*H273</f>
        <v>0</v>
      </c>
      <c r="U273" s="33"/>
      <c r="V273" s="33"/>
      <c r="W273" s="33"/>
      <c r="X273" s="33"/>
      <c r="Y273" s="33"/>
      <c r="Z273" s="33"/>
      <c r="AA273" s="33"/>
      <c r="AB273" s="33"/>
      <c r="AC273" s="33"/>
      <c r="AD273" s="33"/>
      <c r="AE273" s="33"/>
      <c r="AR273" s="156" t="s">
        <v>146</v>
      </c>
      <c r="AT273" s="156" t="s">
        <v>129</v>
      </c>
      <c r="AU273" s="156" t="s">
        <v>87</v>
      </c>
      <c r="AY273" s="18" t="s">
        <v>126</v>
      </c>
      <c r="BE273" s="157">
        <f>IF(N273="základní",J273,0)</f>
        <v>0</v>
      </c>
      <c r="BF273" s="157">
        <f>IF(N273="snížená",J273,0)</f>
        <v>0</v>
      </c>
      <c r="BG273" s="157">
        <f>IF(N273="zákl. přenesená",J273,0)</f>
        <v>0</v>
      </c>
      <c r="BH273" s="157">
        <f>IF(N273="sníž. přenesená",J273,0)</f>
        <v>0</v>
      </c>
      <c r="BI273" s="157">
        <f>IF(N273="nulová",J273,0)</f>
        <v>0</v>
      </c>
      <c r="BJ273" s="18" t="s">
        <v>85</v>
      </c>
      <c r="BK273" s="157">
        <f>ROUND(I273*H273,2)</f>
        <v>0</v>
      </c>
      <c r="BL273" s="18" t="s">
        <v>146</v>
      </c>
      <c r="BM273" s="156" t="s">
        <v>2183</v>
      </c>
    </row>
    <row r="274" spans="1:65" s="13" customFormat="1">
      <c r="B274" s="167"/>
      <c r="D274" s="158" t="s">
        <v>208</v>
      </c>
      <c r="E274" s="168" t="s">
        <v>1</v>
      </c>
      <c r="F274" s="169" t="s">
        <v>2184</v>
      </c>
      <c r="H274" s="170">
        <v>3.1179999999999999</v>
      </c>
      <c r="I274" s="171"/>
      <c r="L274" s="167"/>
      <c r="M274" s="172"/>
      <c r="N274" s="173"/>
      <c r="O274" s="173"/>
      <c r="P274" s="173"/>
      <c r="Q274" s="173"/>
      <c r="R274" s="173"/>
      <c r="S274" s="173"/>
      <c r="T274" s="174"/>
      <c r="AT274" s="168" t="s">
        <v>208</v>
      </c>
      <c r="AU274" s="168" t="s">
        <v>87</v>
      </c>
      <c r="AV274" s="13" t="s">
        <v>87</v>
      </c>
      <c r="AW274" s="13" t="s">
        <v>32</v>
      </c>
      <c r="AX274" s="13" t="s">
        <v>85</v>
      </c>
      <c r="AY274" s="168" t="s">
        <v>126</v>
      </c>
    </row>
    <row r="275" spans="1:65" s="2" customFormat="1" ht="44.25" customHeight="1">
      <c r="A275" s="33"/>
      <c r="B275" s="144"/>
      <c r="C275" s="145" t="s">
        <v>487</v>
      </c>
      <c r="D275" s="145" t="s">
        <v>129</v>
      </c>
      <c r="E275" s="146" t="s">
        <v>860</v>
      </c>
      <c r="F275" s="147" t="s">
        <v>861</v>
      </c>
      <c r="G275" s="148" t="s">
        <v>277</v>
      </c>
      <c r="H275" s="149">
        <v>12.474</v>
      </c>
      <c r="I275" s="150"/>
      <c r="J275" s="151">
        <f>ROUND(I275*H275,2)</f>
        <v>0</v>
      </c>
      <c r="K275" s="147" t="s">
        <v>133</v>
      </c>
      <c r="L275" s="34"/>
      <c r="M275" s="152" t="s">
        <v>1</v>
      </c>
      <c r="N275" s="153" t="s">
        <v>42</v>
      </c>
      <c r="O275" s="59"/>
      <c r="P275" s="154">
        <f>O275*H275</f>
        <v>0</v>
      </c>
      <c r="Q275" s="154">
        <v>0</v>
      </c>
      <c r="R275" s="154">
        <f>Q275*H275</f>
        <v>0</v>
      </c>
      <c r="S275" s="154">
        <v>0</v>
      </c>
      <c r="T275" s="155">
        <f>S275*H275</f>
        <v>0</v>
      </c>
      <c r="U275" s="33"/>
      <c r="V275" s="33"/>
      <c r="W275" s="33"/>
      <c r="X275" s="33"/>
      <c r="Y275" s="33"/>
      <c r="Z275" s="33"/>
      <c r="AA275" s="33"/>
      <c r="AB275" s="33"/>
      <c r="AC275" s="33"/>
      <c r="AD275" s="33"/>
      <c r="AE275" s="33"/>
      <c r="AR275" s="156" t="s">
        <v>146</v>
      </c>
      <c r="AT275" s="156" t="s">
        <v>129</v>
      </c>
      <c r="AU275" s="156" t="s">
        <v>87</v>
      </c>
      <c r="AY275" s="18" t="s">
        <v>126</v>
      </c>
      <c r="BE275" s="157">
        <f>IF(N275="základní",J275,0)</f>
        <v>0</v>
      </c>
      <c r="BF275" s="157">
        <f>IF(N275="snížená",J275,0)</f>
        <v>0</v>
      </c>
      <c r="BG275" s="157">
        <f>IF(N275="zákl. přenesená",J275,0)</f>
        <v>0</v>
      </c>
      <c r="BH275" s="157">
        <f>IF(N275="sníž. přenesená",J275,0)</f>
        <v>0</v>
      </c>
      <c r="BI275" s="157">
        <f>IF(N275="nulová",J275,0)</f>
        <v>0</v>
      </c>
      <c r="BJ275" s="18" t="s">
        <v>85</v>
      </c>
      <c r="BK275" s="157">
        <f>ROUND(I275*H275,2)</f>
        <v>0</v>
      </c>
      <c r="BL275" s="18" t="s">
        <v>146</v>
      </c>
      <c r="BM275" s="156" t="s">
        <v>2185</v>
      </c>
    </row>
    <row r="276" spans="1:65" s="13" customFormat="1">
      <c r="B276" s="167"/>
      <c r="D276" s="158" t="s">
        <v>208</v>
      </c>
      <c r="E276" s="168" t="s">
        <v>1</v>
      </c>
      <c r="F276" s="169" t="s">
        <v>2186</v>
      </c>
      <c r="H276" s="170">
        <v>12.474</v>
      </c>
      <c r="I276" s="171"/>
      <c r="L276" s="167"/>
      <c r="M276" s="172"/>
      <c r="N276" s="173"/>
      <c r="O276" s="173"/>
      <c r="P276" s="173"/>
      <c r="Q276" s="173"/>
      <c r="R276" s="173"/>
      <c r="S276" s="173"/>
      <c r="T276" s="174"/>
      <c r="AT276" s="168" t="s">
        <v>208</v>
      </c>
      <c r="AU276" s="168" t="s">
        <v>87</v>
      </c>
      <c r="AV276" s="13" t="s">
        <v>87</v>
      </c>
      <c r="AW276" s="13" t="s">
        <v>32</v>
      </c>
      <c r="AX276" s="13" t="s">
        <v>85</v>
      </c>
      <c r="AY276" s="168" t="s">
        <v>126</v>
      </c>
    </row>
    <row r="277" spans="1:65" s="12" customFormat="1" ht="22.9" customHeight="1">
      <c r="B277" s="131"/>
      <c r="D277" s="132" t="s">
        <v>76</v>
      </c>
      <c r="E277" s="142" t="s">
        <v>864</v>
      </c>
      <c r="F277" s="142" t="s">
        <v>865</v>
      </c>
      <c r="I277" s="134"/>
      <c r="J277" s="143">
        <f>BK277</f>
        <v>0</v>
      </c>
      <c r="L277" s="131"/>
      <c r="M277" s="136"/>
      <c r="N277" s="137"/>
      <c r="O277" s="137"/>
      <c r="P277" s="138">
        <f>P278</f>
        <v>0</v>
      </c>
      <c r="Q277" s="137"/>
      <c r="R277" s="138">
        <f>R278</f>
        <v>0</v>
      </c>
      <c r="S277" s="137"/>
      <c r="T277" s="139">
        <f>T278</f>
        <v>0</v>
      </c>
      <c r="AR277" s="132" t="s">
        <v>85</v>
      </c>
      <c r="AT277" s="140" t="s">
        <v>76</v>
      </c>
      <c r="AU277" s="140" t="s">
        <v>85</v>
      </c>
      <c r="AY277" s="132" t="s">
        <v>126</v>
      </c>
      <c r="BK277" s="141">
        <f>BK278</f>
        <v>0</v>
      </c>
    </row>
    <row r="278" spans="1:65" s="2" customFormat="1" ht="24.2" customHeight="1">
      <c r="A278" s="33"/>
      <c r="B278" s="144"/>
      <c r="C278" s="145" t="s">
        <v>492</v>
      </c>
      <c r="D278" s="145" t="s">
        <v>129</v>
      </c>
      <c r="E278" s="146" t="s">
        <v>2187</v>
      </c>
      <c r="F278" s="147" t="s">
        <v>2188</v>
      </c>
      <c r="G278" s="148" t="s">
        <v>277</v>
      </c>
      <c r="H278" s="149">
        <v>40.536000000000001</v>
      </c>
      <c r="I278" s="150"/>
      <c r="J278" s="151">
        <f>ROUND(I278*H278,2)</f>
        <v>0</v>
      </c>
      <c r="K278" s="147" t="s">
        <v>133</v>
      </c>
      <c r="L278" s="34"/>
      <c r="M278" s="152" t="s">
        <v>1</v>
      </c>
      <c r="N278" s="153" t="s">
        <v>42</v>
      </c>
      <c r="O278" s="59"/>
      <c r="P278" s="154">
        <f>O278*H278</f>
        <v>0</v>
      </c>
      <c r="Q278" s="154">
        <v>0</v>
      </c>
      <c r="R278" s="154">
        <f>Q278*H278</f>
        <v>0</v>
      </c>
      <c r="S278" s="154">
        <v>0</v>
      </c>
      <c r="T278" s="155">
        <f>S278*H278</f>
        <v>0</v>
      </c>
      <c r="U278" s="33"/>
      <c r="V278" s="33"/>
      <c r="W278" s="33"/>
      <c r="X278" s="33"/>
      <c r="Y278" s="33"/>
      <c r="Z278" s="33"/>
      <c r="AA278" s="33"/>
      <c r="AB278" s="33"/>
      <c r="AC278" s="33"/>
      <c r="AD278" s="33"/>
      <c r="AE278" s="33"/>
      <c r="AR278" s="156" t="s">
        <v>146</v>
      </c>
      <c r="AT278" s="156" t="s">
        <v>129</v>
      </c>
      <c r="AU278" s="156" t="s">
        <v>87</v>
      </c>
      <c r="AY278" s="18" t="s">
        <v>126</v>
      </c>
      <c r="BE278" s="157">
        <f>IF(N278="základní",J278,0)</f>
        <v>0</v>
      </c>
      <c r="BF278" s="157">
        <f>IF(N278="snížená",J278,0)</f>
        <v>0</v>
      </c>
      <c r="BG278" s="157">
        <f>IF(N278="zákl. přenesená",J278,0)</f>
        <v>0</v>
      </c>
      <c r="BH278" s="157">
        <f>IF(N278="sníž. přenesená",J278,0)</f>
        <v>0</v>
      </c>
      <c r="BI278" s="157">
        <f>IF(N278="nulová",J278,0)</f>
        <v>0</v>
      </c>
      <c r="BJ278" s="18" t="s">
        <v>85</v>
      </c>
      <c r="BK278" s="157">
        <f>ROUND(I278*H278,2)</f>
        <v>0</v>
      </c>
      <c r="BL278" s="18" t="s">
        <v>146</v>
      </c>
      <c r="BM278" s="156" t="s">
        <v>2189</v>
      </c>
    </row>
    <row r="279" spans="1:65" s="12" customFormat="1" ht="25.9" customHeight="1">
      <c r="B279" s="131"/>
      <c r="D279" s="132" t="s">
        <v>76</v>
      </c>
      <c r="E279" s="133" t="s">
        <v>870</v>
      </c>
      <c r="F279" s="133" t="s">
        <v>871</v>
      </c>
      <c r="I279" s="134"/>
      <c r="J279" s="135">
        <f>BK279</f>
        <v>0</v>
      </c>
      <c r="L279" s="131"/>
      <c r="M279" s="136"/>
      <c r="N279" s="137"/>
      <c r="O279" s="137"/>
      <c r="P279" s="138">
        <f>P280</f>
        <v>0</v>
      </c>
      <c r="Q279" s="137"/>
      <c r="R279" s="138">
        <f>R280</f>
        <v>3.55281E-2</v>
      </c>
      <c r="S279" s="137"/>
      <c r="T279" s="139">
        <f>T280</f>
        <v>0</v>
      </c>
      <c r="AR279" s="132" t="s">
        <v>87</v>
      </c>
      <c r="AT279" s="140" t="s">
        <v>76</v>
      </c>
      <c r="AU279" s="140" t="s">
        <v>77</v>
      </c>
      <c r="AY279" s="132" t="s">
        <v>126</v>
      </c>
      <c r="BK279" s="141">
        <f>BK280</f>
        <v>0</v>
      </c>
    </row>
    <row r="280" spans="1:65" s="12" customFormat="1" ht="22.9" customHeight="1">
      <c r="B280" s="131"/>
      <c r="D280" s="132" t="s">
        <v>76</v>
      </c>
      <c r="E280" s="142" t="s">
        <v>1789</v>
      </c>
      <c r="F280" s="142" t="s">
        <v>1790</v>
      </c>
      <c r="I280" s="134"/>
      <c r="J280" s="143">
        <f>BK280</f>
        <v>0</v>
      </c>
      <c r="L280" s="131"/>
      <c r="M280" s="136"/>
      <c r="N280" s="137"/>
      <c r="O280" s="137"/>
      <c r="P280" s="138">
        <f>SUM(P281:P287)</f>
        <v>0</v>
      </c>
      <c r="Q280" s="137"/>
      <c r="R280" s="138">
        <f>SUM(R281:R287)</f>
        <v>3.55281E-2</v>
      </c>
      <c r="S280" s="137"/>
      <c r="T280" s="139">
        <f>SUM(T281:T287)</f>
        <v>0</v>
      </c>
      <c r="AR280" s="132" t="s">
        <v>87</v>
      </c>
      <c r="AT280" s="140" t="s">
        <v>76</v>
      </c>
      <c r="AU280" s="140" t="s">
        <v>85</v>
      </c>
      <c r="AY280" s="132" t="s">
        <v>126</v>
      </c>
      <c r="BK280" s="141">
        <f>SUM(BK281:BK287)</f>
        <v>0</v>
      </c>
    </row>
    <row r="281" spans="1:65" s="2" customFormat="1" ht="24.2" customHeight="1">
      <c r="A281" s="33"/>
      <c r="B281" s="144"/>
      <c r="C281" s="145" t="s">
        <v>498</v>
      </c>
      <c r="D281" s="145" t="s">
        <v>129</v>
      </c>
      <c r="E281" s="146" t="s">
        <v>1805</v>
      </c>
      <c r="F281" s="147" t="s">
        <v>1806</v>
      </c>
      <c r="G281" s="148" t="s">
        <v>234</v>
      </c>
      <c r="H281" s="149">
        <v>77.234999999999999</v>
      </c>
      <c r="I281" s="150"/>
      <c r="J281" s="151">
        <f>ROUND(I281*H281,2)</f>
        <v>0</v>
      </c>
      <c r="K281" s="147" t="s">
        <v>133</v>
      </c>
      <c r="L281" s="34"/>
      <c r="M281" s="152" t="s">
        <v>1</v>
      </c>
      <c r="N281" s="153" t="s">
        <v>42</v>
      </c>
      <c r="O281" s="59"/>
      <c r="P281" s="154">
        <f>O281*H281</f>
        <v>0</v>
      </c>
      <c r="Q281" s="154">
        <v>0</v>
      </c>
      <c r="R281" s="154">
        <f>Q281*H281</f>
        <v>0</v>
      </c>
      <c r="S281" s="154">
        <v>0</v>
      </c>
      <c r="T281" s="155">
        <f>S281*H281</f>
        <v>0</v>
      </c>
      <c r="U281" s="33"/>
      <c r="V281" s="33"/>
      <c r="W281" s="33"/>
      <c r="X281" s="33"/>
      <c r="Y281" s="33"/>
      <c r="Z281" s="33"/>
      <c r="AA281" s="33"/>
      <c r="AB281" s="33"/>
      <c r="AC281" s="33"/>
      <c r="AD281" s="33"/>
      <c r="AE281" s="33"/>
      <c r="AR281" s="156" t="s">
        <v>284</v>
      </c>
      <c r="AT281" s="156" t="s">
        <v>129</v>
      </c>
      <c r="AU281" s="156" t="s">
        <v>87</v>
      </c>
      <c r="AY281" s="18" t="s">
        <v>126</v>
      </c>
      <c r="BE281" s="157">
        <f>IF(N281="základní",J281,0)</f>
        <v>0</v>
      </c>
      <c r="BF281" s="157">
        <f>IF(N281="snížená",J281,0)</f>
        <v>0</v>
      </c>
      <c r="BG281" s="157">
        <f>IF(N281="zákl. přenesená",J281,0)</f>
        <v>0</v>
      </c>
      <c r="BH281" s="157">
        <f>IF(N281="sníž. přenesená",J281,0)</f>
        <v>0</v>
      </c>
      <c r="BI281" s="157">
        <f>IF(N281="nulová",J281,0)</f>
        <v>0</v>
      </c>
      <c r="BJ281" s="18" t="s">
        <v>85</v>
      </c>
      <c r="BK281" s="157">
        <f>ROUND(I281*H281,2)</f>
        <v>0</v>
      </c>
      <c r="BL281" s="18" t="s">
        <v>284</v>
      </c>
      <c r="BM281" s="156" t="s">
        <v>2190</v>
      </c>
    </row>
    <row r="282" spans="1:65" s="13" customFormat="1">
      <c r="B282" s="167"/>
      <c r="D282" s="158" t="s">
        <v>208</v>
      </c>
      <c r="E282" s="168" t="s">
        <v>1</v>
      </c>
      <c r="F282" s="169" t="s">
        <v>2191</v>
      </c>
      <c r="H282" s="170">
        <v>77.234999999999999</v>
      </c>
      <c r="I282" s="171"/>
      <c r="L282" s="167"/>
      <c r="M282" s="172"/>
      <c r="N282" s="173"/>
      <c r="O282" s="173"/>
      <c r="P282" s="173"/>
      <c r="Q282" s="173"/>
      <c r="R282" s="173"/>
      <c r="S282" s="173"/>
      <c r="T282" s="174"/>
      <c r="AT282" s="168" t="s">
        <v>208</v>
      </c>
      <c r="AU282" s="168" t="s">
        <v>87</v>
      </c>
      <c r="AV282" s="13" t="s">
        <v>87</v>
      </c>
      <c r="AW282" s="13" t="s">
        <v>32</v>
      </c>
      <c r="AX282" s="13" t="s">
        <v>85</v>
      </c>
      <c r="AY282" s="168" t="s">
        <v>126</v>
      </c>
    </row>
    <row r="283" spans="1:65" s="2" customFormat="1" ht="16.5" customHeight="1">
      <c r="A283" s="33"/>
      <c r="B283" s="144"/>
      <c r="C283" s="145" t="s">
        <v>503</v>
      </c>
      <c r="D283" s="145" t="s">
        <v>129</v>
      </c>
      <c r="E283" s="146" t="s">
        <v>1810</v>
      </c>
      <c r="F283" s="147" t="s">
        <v>1811</v>
      </c>
      <c r="G283" s="148" t="s">
        <v>234</v>
      </c>
      <c r="H283" s="149">
        <v>77.234999999999999</v>
      </c>
      <c r="I283" s="150"/>
      <c r="J283" s="151">
        <f>ROUND(I283*H283,2)</f>
        <v>0</v>
      </c>
      <c r="K283" s="147" t="s">
        <v>133</v>
      </c>
      <c r="L283" s="34"/>
      <c r="M283" s="152" t="s">
        <v>1</v>
      </c>
      <c r="N283" s="153" t="s">
        <v>42</v>
      </c>
      <c r="O283" s="59"/>
      <c r="P283" s="154">
        <f>O283*H283</f>
        <v>0</v>
      </c>
      <c r="Q283" s="154">
        <v>0</v>
      </c>
      <c r="R283" s="154">
        <f>Q283*H283</f>
        <v>0</v>
      </c>
      <c r="S283" s="154">
        <v>0</v>
      </c>
      <c r="T283" s="155">
        <f>S283*H283</f>
        <v>0</v>
      </c>
      <c r="U283" s="33"/>
      <c r="V283" s="33"/>
      <c r="W283" s="33"/>
      <c r="X283" s="33"/>
      <c r="Y283" s="33"/>
      <c r="Z283" s="33"/>
      <c r="AA283" s="33"/>
      <c r="AB283" s="33"/>
      <c r="AC283" s="33"/>
      <c r="AD283" s="33"/>
      <c r="AE283" s="33"/>
      <c r="AR283" s="156" t="s">
        <v>284</v>
      </c>
      <c r="AT283" s="156" t="s">
        <v>129</v>
      </c>
      <c r="AU283" s="156" t="s">
        <v>87</v>
      </c>
      <c r="AY283" s="18" t="s">
        <v>126</v>
      </c>
      <c r="BE283" s="157">
        <f>IF(N283="základní",J283,0)</f>
        <v>0</v>
      </c>
      <c r="BF283" s="157">
        <f>IF(N283="snížená",J283,0)</f>
        <v>0</v>
      </c>
      <c r="BG283" s="157">
        <f>IF(N283="zákl. přenesená",J283,0)</f>
        <v>0</v>
      </c>
      <c r="BH283" s="157">
        <f>IF(N283="sníž. přenesená",J283,0)</f>
        <v>0</v>
      </c>
      <c r="BI283" s="157">
        <f>IF(N283="nulová",J283,0)</f>
        <v>0</v>
      </c>
      <c r="BJ283" s="18" t="s">
        <v>85</v>
      </c>
      <c r="BK283" s="157">
        <f>ROUND(I283*H283,2)</f>
        <v>0</v>
      </c>
      <c r="BL283" s="18" t="s">
        <v>284</v>
      </c>
      <c r="BM283" s="156" t="s">
        <v>2192</v>
      </c>
    </row>
    <row r="284" spans="1:65" s="2" customFormat="1" ht="24.2" customHeight="1">
      <c r="A284" s="33"/>
      <c r="B284" s="144"/>
      <c r="C284" s="145" t="s">
        <v>507</v>
      </c>
      <c r="D284" s="145" t="s">
        <v>129</v>
      </c>
      <c r="E284" s="146" t="s">
        <v>2193</v>
      </c>
      <c r="F284" s="147" t="s">
        <v>2194</v>
      </c>
      <c r="G284" s="148" t="s">
        <v>234</v>
      </c>
      <c r="H284" s="149">
        <v>77.234999999999999</v>
      </c>
      <c r="I284" s="150"/>
      <c r="J284" s="151">
        <f>ROUND(I284*H284,2)</f>
        <v>0</v>
      </c>
      <c r="K284" s="147" t="s">
        <v>133</v>
      </c>
      <c r="L284" s="34"/>
      <c r="M284" s="152" t="s">
        <v>1</v>
      </c>
      <c r="N284" s="153" t="s">
        <v>42</v>
      </c>
      <c r="O284" s="59"/>
      <c r="P284" s="154">
        <f>O284*H284</f>
        <v>0</v>
      </c>
      <c r="Q284" s="154">
        <v>8.0000000000000007E-5</v>
      </c>
      <c r="R284" s="154">
        <f>Q284*H284</f>
        <v>6.1788000000000008E-3</v>
      </c>
      <c r="S284" s="154">
        <v>0</v>
      </c>
      <c r="T284" s="155">
        <f>S284*H284</f>
        <v>0</v>
      </c>
      <c r="U284" s="33"/>
      <c r="V284" s="33"/>
      <c r="W284" s="33"/>
      <c r="X284" s="33"/>
      <c r="Y284" s="33"/>
      <c r="Z284" s="33"/>
      <c r="AA284" s="33"/>
      <c r="AB284" s="33"/>
      <c r="AC284" s="33"/>
      <c r="AD284" s="33"/>
      <c r="AE284" s="33"/>
      <c r="AR284" s="156" t="s">
        <v>284</v>
      </c>
      <c r="AT284" s="156" t="s">
        <v>129</v>
      </c>
      <c r="AU284" s="156" t="s">
        <v>87</v>
      </c>
      <c r="AY284" s="18" t="s">
        <v>126</v>
      </c>
      <c r="BE284" s="157">
        <f>IF(N284="základní",J284,0)</f>
        <v>0</v>
      </c>
      <c r="BF284" s="157">
        <f>IF(N284="snížená",J284,0)</f>
        <v>0</v>
      </c>
      <c r="BG284" s="157">
        <f>IF(N284="zákl. přenesená",J284,0)</f>
        <v>0</v>
      </c>
      <c r="BH284" s="157">
        <f>IF(N284="sníž. přenesená",J284,0)</f>
        <v>0</v>
      </c>
      <c r="BI284" s="157">
        <f>IF(N284="nulová",J284,0)</f>
        <v>0</v>
      </c>
      <c r="BJ284" s="18" t="s">
        <v>85</v>
      </c>
      <c r="BK284" s="157">
        <f>ROUND(I284*H284,2)</f>
        <v>0</v>
      </c>
      <c r="BL284" s="18" t="s">
        <v>284</v>
      </c>
      <c r="BM284" s="156" t="s">
        <v>2195</v>
      </c>
    </row>
    <row r="285" spans="1:65" s="2" customFormat="1" ht="24.2" customHeight="1">
      <c r="A285" s="33"/>
      <c r="B285" s="144"/>
      <c r="C285" s="145" t="s">
        <v>512</v>
      </c>
      <c r="D285" s="145" t="s">
        <v>129</v>
      </c>
      <c r="E285" s="146" t="s">
        <v>2196</v>
      </c>
      <c r="F285" s="147" t="s">
        <v>2197</v>
      </c>
      <c r="G285" s="148" t="s">
        <v>234</v>
      </c>
      <c r="H285" s="149">
        <v>77.234999999999999</v>
      </c>
      <c r="I285" s="150"/>
      <c r="J285" s="151">
        <f>ROUND(I285*H285,2)</f>
        <v>0</v>
      </c>
      <c r="K285" s="147" t="s">
        <v>133</v>
      </c>
      <c r="L285" s="34"/>
      <c r="M285" s="152" t="s">
        <v>1</v>
      </c>
      <c r="N285" s="153" t="s">
        <v>42</v>
      </c>
      <c r="O285" s="59"/>
      <c r="P285" s="154">
        <f>O285*H285</f>
        <v>0</v>
      </c>
      <c r="Q285" s="154">
        <v>1.3999999999999999E-4</v>
      </c>
      <c r="R285" s="154">
        <f>Q285*H285</f>
        <v>1.0812899999999999E-2</v>
      </c>
      <c r="S285" s="154">
        <v>0</v>
      </c>
      <c r="T285" s="155">
        <f>S285*H285</f>
        <v>0</v>
      </c>
      <c r="U285" s="33"/>
      <c r="V285" s="33"/>
      <c r="W285" s="33"/>
      <c r="X285" s="33"/>
      <c r="Y285" s="33"/>
      <c r="Z285" s="33"/>
      <c r="AA285" s="33"/>
      <c r="AB285" s="33"/>
      <c r="AC285" s="33"/>
      <c r="AD285" s="33"/>
      <c r="AE285" s="33"/>
      <c r="AR285" s="156" t="s">
        <v>284</v>
      </c>
      <c r="AT285" s="156" t="s">
        <v>129</v>
      </c>
      <c r="AU285" s="156" t="s">
        <v>87</v>
      </c>
      <c r="AY285" s="18" t="s">
        <v>126</v>
      </c>
      <c r="BE285" s="157">
        <f>IF(N285="základní",J285,0)</f>
        <v>0</v>
      </c>
      <c r="BF285" s="157">
        <f>IF(N285="snížená",J285,0)</f>
        <v>0</v>
      </c>
      <c r="BG285" s="157">
        <f>IF(N285="zákl. přenesená",J285,0)</f>
        <v>0</v>
      </c>
      <c r="BH285" s="157">
        <f>IF(N285="sníž. přenesená",J285,0)</f>
        <v>0</v>
      </c>
      <c r="BI285" s="157">
        <f>IF(N285="nulová",J285,0)</f>
        <v>0</v>
      </c>
      <c r="BJ285" s="18" t="s">
        <v>85</v>
      </c>
      <c r="BK285" s="157">
        <f>ROUND(I285*H285,2)</f>
        <v>0</v>
      </c>
      <c r="BL285" s="18" t="s">
        <v>284</v>
      </c>
      <c r="BM285" s="156" t="s">
        <v>2198</v>
      </c>
    </row>
    <row r="286" spans="1:65" s="2" customFormat="1" ht="24.2" customHeight="1">
      <c r="A286" s="33"/>
      <c r="B286" s="144"/>
      <c r="C286" s="145" t="s">
        <v>517</v>
      </c>
      <c r="D286" s="145" t="s">
        <v>129</v>
      </c>
      <c r="E286" s="146" t="s">
        <v>1818</v>
      </c>
      <c r="F286" s="147" t="s">
        <v>1819</v>
      </c>
      <c r="G286" s="148" t="s">
        <v>234</v>
      </c>
      <c r="H286" s="149">
        <v>77.234999999999999</v>
      </c>
      <c r="I286" s="150"/>
      <c r="J286" s="151">
        <f>ROUND(I286*H286,2)</f>
        <v>0</v>
      </c>
      <c r="K286" s="147" t="s">
        <v>133</v>
      </c>
      <c r="L286" s="34"/>
      <c r="M286" s="152" t="s">
        <v>1</v>
      </c>
      <c r="N286" s="153" t="s">
        <v>42</v>
      </c>
      <c r="O286" s="59"/>
      <c r="P286" s="154">
        <f>O286*H286</f>
        <v>0</v>
      </c>
      <c r="Q286" s="154">
        <v>1.2E-4</v>
      </c>
      <c r="R286" s="154">
        <f>Q286*H286</f>
        <v>9.2682000000000007E-3</v>
      </c>
      <c r="S286" s="154">
        <v>0</v>
      </c>
      <c r="T286" s="155">
        <f>S286*H286</f>
        <v>0</v>
      </c>
      <c r="U286" s="33"/>
      <c r="V286" s="33"/>
      <c r="W286" s="33"/>
      <c r="X286" s="33"/>
      <c r="Y286" s="33"/>
      <c r="Z286" s="33"/>
      <c r="AA286" s="33"/>
      <c r="AB286" s="33"/>
      <c r="AC286" s="33"/>
      <c r="AD286" s="33"/>
      <c r="AE286" s="33"/>
      <c r="AR286" s="156" t="s">
        <v>284</v>
      </c>
      <c r="AT286" s="156" t="s">
        <v>129</v>
      </c>
      <c r="AU286" s="156" t="s">
        <v>87</v>
      </c>
      <c r="AY286" s="18" t="s">
        <v>126</v>
      </c>
      <c r="BE286" s="157">
        <f>IF(N286="základní",J286,0)</f>
        <v>0</v>
      </c>
      <c r="BF286" s="157">
        <f>IF(N286="snížená",J286,0)</f>
        <v>0</v>
      </c>
      <c r="BG286" s="157">
        <f>IF(N286="zákl. přenesená",J286,0)</f>
        <v>0</v>
      </c>
      <c r="BH286" s="157">
        <f>IF(N286="sníž. přenesená",J286,0)</f>
        <v>0</v>
      </c>
      <c r="BI286" s="157">
        <f>IF(N286="nulová",J286,0)</f>
        <v>0</v>
      </c>
      <c r="BJ286" s="18" t="s">
        <v>85</v>
      </c>
      <c r="BK286" s="157">
        <f>ROUND(I286*H286,2)</f>
        <v>0</v>
      </c>
      <c r="BL286" s="18" t="s">
        <v>284</v>
      </c>
      <c r="BM286" s="156" t="s">
        <v>2199</v>
      </c>
    </row>
    <row r="287" spans="1:65" s="2" customFormat="1" ht="24.2" customHeight="1">
      <c r="A287" s="33"/>
      <c r="B287" s="144"/>
      <c r="C287" s="145" t="s">
        <v>523</v>
      </c>
      <c r="D287" s="145" t="s">
        <v>129</v>
      </c>
      <c r="E287" s="146" t="s">
        <v>1822</v>
      </c>
      <c r="F287" s="147" t="s">
        <v>1823</v>
      </c>
      <c r="G287" s="148" t="s">
        <v>234</v>
      </c>
      <c r="H287" s="149">
        <v>77.234999999999999</v>
      </c>
      <c r="I287" s="150"/>
      <c r="J287" s="151">
        <f>ROUND(I287*H287,2)</f>
        <v>0</v>
      </c>
      <c r="K287" s="147" t="s">
        <v>133</v>
      </c>
      <c r="L287" s="34"/>
      <c r="M287" s="208" t="s">
        <v>1</v>
      </c>
      <c r="N287" s="209" t="s">
        <v>42</v>
      </c>
      <c r="O287" s="165"/>
      <c r="P287" s="210">
        <f>O287*H287</f>
        <v>0</v>
      </c>
      <c r="Q287" s="210">
        <v>1.2E-4</v>
      </c>
      <c r="R287" s="210">
        <f>Q287*H287</f>
        <v>9.2682000000000007E-3</v>
      </c>
      <c r="S287" s="210">
        <v>0</v>
      </c>
      <c r="T287" s="211">
        <f>S287*H287</f>
        <v>0</v>
      </c>
      <c r="U287" s="33"/>
      <c r="V287" s="33"/>
      <c r="W287" s="33"/>
      <c r="X287" s="33"/>
      <c r="Y287" s="33"/>
      <c r="Z287" s="33"/>
      <c r="AA287" s="33"/>
      <c r="AB287" s="33"/>
      <c r="AC287" s="33"/>
      <c r="AD287" s="33"/>
      <c r="AE287" s="33"/>
      <c r="AR287" s="156" t="s">
        <v>284</v>
      </c>
      <c r="AT287" s="156" t="s">
        <v>129</v>
      </c>
      <c r="AU287" s="156" t="s">
        <v>87</v>
      </c>
      <c r="AY287" s="18" t="s">
        <v>126</v>
      </c>
      <c r="BE287" s="157">
        <f>IF(N287="základní",J287,0)</f>
        <v>0</v>
      </c>
      <c r="BF287" s="157">
        <f>IF(N287="snížená",J287,0)</f>
        <v>0</v>
      </c>
      <c r="BG287" s="157">
        <f>IF(N287="zákl. přenesená",J287,0)</f>
        <v>0</v>
      </c>
      <c r="BH287" s="157">
        <f>IF(N287="sníž. přenesená",J287,0)</f>
        <v>0</v>
      </c>
      <c r="BI287" s="157">
        <f>IF(N287="nulová",J287,0)</f>
        <v>0</v>
      </c>
      <c r="BJ287" s="18" t="s">
        <v>85</v>
      </c>
      <c r="BK287" s="157">
        <f>ROUND(I287*H287,2)</f>
        <v>0</v>
      </c>
      <c r="BL287" s="18" t="s">
        <v>284</v>
      </c>
      <c r="BM287" s="156" t="s">
        <v>2200</v>
      </c>
    </row>
    <row r="288" spans="1:65" s="2" customFormat="1" ht="6.95" customHeight="1">
      <c r="A288" s="33"/>
      <c r="B288" s="48"/>
      <c r="C288" s="49"/>
      <c r="D288" s="49"/>
      <c r="E288" s="49"/>
      <c r="F288" s="49"/>
      <c r="G288" s="49"/>
      <c r="H288" s="49"/>
      <c r="I288" s="49"/>
      <c r="J288" s="49"/>
      <c r="K288" s="49"/>
      <c r="L288" s="34"/>
      <c r="M288" s="33"/>
      <c r="O288" s="33"/>
      <c r="P288" s="33"/>
      <c r="Q288" s="33"/>
      <c r="R288" s="33"/>
      <c r="S288" s="33"/>
      <c r="T288" s="33"/>
      <c r="U288" s="33"/>
      <c r="V288" s="33"/>
      <c r="W288" s="33"/>
      <c r="X288" s="33"/>
      <c r="Y288" s="33"/>
      <c r="Z288" s="33"/>
      <c r="AA288" s="33"/>
      <c r="AB288" s="33"/>
      <c r="AC288" s="33"/>
      <c r="AD288" s="33"/>
      <c r="AE288" s="33"/>
    </row>
  </sheetData>
  <autoFilter ref="C125:K287"/>
  <mergeCells count="9">
    <mergeCell ref="E87:H87"/>
    <mergeCell ref="E116:H116"/>
    <mergeCell ref="E118:H118"/>
    <mergeCell ref="L2:V2"/>
    <mergeCell ref="E7:H7"/>
    <mergeCell ref="E9:H9"/>
    <mergeCell ref="E18:H18"/>
    <mergeCell ref="E27:H27"/>
    <mergeCell ref="E85:H85"/>
  </mergeCells>
  <pageMargins left="0.78740157480314965" right="0.39370078740157483" top="0.78740157480314965" bottom="0.78740157480314965" header="0" footer="0"/>
  <pageSetup paperSize="9" scale="71" fitToHeight="100" orientation="portrait"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sheetPr>
    <pageSetUpPr fitToPage="1"/>
  </sheetPr>
  <dimension ref="A2:BM122"/>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2" t="s">
        <v>5</v>
      </c>
      <c r="M2" s="213"/>
      <c r="N2" s="213"/>
      <c r="O2" s="213"/>
      <c r="P2" s="213"/>
      <c r="Q2" s="213"/>
      <c r="R2" s="213"/>
      <c r="S2" s="213"/>
      <c r="T2" s="213"/>
      <c r="U2" s="213"/>
      <c r="V2" s="213"/>
      <c r="AT2" s="18" t="s">
        <v>97</v>
      </c>
    </row>
    <row r="3" spans="1:46" s="1" customFormat="1" ht="6.95" customHeight="1">
      <c r="B3" s="19"/>
      <c r="C3" s="20"/>
      <c r="D3" s="20"/>
      <c r="E3" s="20"/>
      <c r="F3" s="20"/>
      <c r="G3" s="20"/>
      <c r="H3" s="20"/>
      <c r="I3" s="20"/>
      <c r="J3" s="20"/>
      <c r="K3" s="20"/>
      <c r="L3" s="21"/>
      <c r="AT3" s="18" t="s">
        <v>87</v>
      </c>
    </row>
    <row r="4" spans="1:46" s="1" customFormat="1" ht="24.95" customHeight="1">
      <c r="B4" s="21"/>
      <c r="D4" s="22" t="s">
        <v>98</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52" t="str">
        <f>'Rekapitulace stavby'!K6</f>
        <v>VOŠ a SŠ stavební Vysoké Mýto, areál Kpt. Poplera</v>
      </c>
      <c r="F7" s="253"/>
      <c r="G7" s="253"/>
      <c r="H7" s="253"/>
      <c r="L7" s="21"/>
    </row>
    <row r="8" spans="1:46" s="2" customFormat="1" ht="12" customHeight="1">
      <c r="A8" s="33"/>
      <c r="B8" s="34"/>
      <c r="C8" s="33"/>
      <c r="D8" s="28" t="s">
        <v>99</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34" t="s">
        <v>2201</v>
      </c>
      <c r="F9" s="251"/>
      <c r="G9" s="251"/>
      <c r="H9" s="251"/>
      <c r="I9" s="33"/>
      <c r="J9" s="33"/>
      <c r="K9" s="33"/>
      <c r="L9" s="43"/>
      <c r="S9" s="33"/>
      <c r="T9" s="33"/>
      <c r="U9" s="33"/>
      <c r="V9" s="33"/>
      <c r="W9" s="33"/>
      <c r="X9" s="33"/>
      <c r="Y9" s="33"/>
      <c r="Z9" s="33"/>
      <c r="AA9" s="33"/>
      <c r="AB9" s="33"/>
      <c r="AC9" s="33"/>
      <c r="AD9" s="33"/>
      <c r="AE9" s="33"/>
    </row>
    <row r="10" spans="1:46" s="2" customFormat="1">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9. 2. 2022</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24</v>
      </c>
      <c r="E14" s="33"/>
      <c r="F14" s="33"/>
      <c r="G14" s="33"/>
      <c r="H14" s="33"/>
      <c r="I14" s="28" t="s">
        <v>25</v>
      </c>
      <c r="J14" s="26" t="s">
        <v>1</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
        <v>26</v>
      </c>
      <c r="F15" s="33"/>
      <c r="G15" s="33"/>
      <c r="H15" s="33"/>
      <c r="I15" s="28" t="s">
        <v>27</v>
      </c>
      <c r="J15" s="26" t="s">
        <v>1</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28</v>
      </c>
      <c r="E17" s="33"/>
      <c r="F17" s="33"/>
      <c r="G17" s="33"/>
      <c r="H17" s="33"/>
      <c r="I17" s="28" t="s">
        <v>25</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54" t="str">
        <f>'Rekapitulace stavby'!E14</f>
        <v>Vyplň údaj</v>
      </c>
      <c r="F18" s="224"/>
      <c r="G18" s="224"/>
      <c r="H18" s="224"/>
      <c r="I18" s="28" t="s">
        <v>27</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30</v>
      </c>
      <c r="E20" s="33"/>
      <c r="F20" s="33"/>
      <c r="G20" s="33"/>
      <c r="H20" s="33"/>
      <c r="I20" s="28" t="s">
        <v>25</v>
      </c>
      <c r="J20" s="26" t="s">
        <v>1</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
        <v>31</v>
      </c>
      <c r="F21" s="33"/>
      <c r="G21" s="33"/>
      <c r="H21" s="33"/>
      <c r="I21" s="28" t="s">
        <v>27</v>
      </c>
      <c r="J21" s="26" t="s">
        <v>1</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33</v>
      </c>
      <c r="E23" s="33"/>
      <c r="F23" s="33"/>
      <c r="G23" s="33"/>
      <c r="H23" s="33"/>
      <c r="I23" s="28" t="s">
        <v>25</v>
      </c>
      <c r="J23" s="26" t="s">
        <v>1</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
        <v>34</v>
      </c>
      <c r="F24" s="33"/>
      <c r="G24" s="33"/>
      <c r="H24" s="33"/>
      <c r="I24" s="28" t="s">
        <v>27</v>
      </c>
      <c r="J24" s="26" t="s">
        <v>1</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35</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28" t="s">
        <v>1</v>
      </c>
      <c r="F27" s="228"/>
      <c r="G27" s="228"/>
      <c r="H27" s="228"/>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37</v>
      </c>
      <c r="E30" s="33"/>
      <c r="F30" s="33"/>
      <c r="G30" s="33"/>
      <c r="H30" s="33"/>
      <c r="I30" s="33"/>
      <c r="J30" s="72">
        <f>ROUND(J118,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39</v>
      </c>
      <c r="G32" s="33"/>
      <c r="H32" s="33"/>
      <c r="I32" s="37" t="s">
        <v>38</v>
      </c>
      <c r="J32" s="37" t="s">
        <v>40</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41</v>
      </c>
      <c r="E33" s="28" t="s">
        <v>42</v>
      </c>
      <c r="F33" s="100">
        <f>ROUND((SUM(BE118:BE121)),  2)</f>
        <v>0</v>
      </c>
      <c r="G33" s="33"/>
      <c r="H33" s="33"/>
      <c r="I33" s="101">
        <v>0.21</v>
      </c>
      <c r="J33" s="100">
        <f>ROUND(((SUM(BE118:BE121))*I33),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43</v>
      </c>
      <c r="F34" s="100">
        <f>ROUND((SUM(BF118:BF121)),  2)</f>
        <v>0</v>
      </c>
      <c r="G34" s="33"/>
      <c r="H34" s="33"/>
      <c r="I34" s="101">
        <v>0.15</v>
      </c>
      <c r="J34" s="100">
        <f>ROUND(((SUM(BF118:BF121))*I34),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44</v>
      </c>
      <c r="F35" s="100">
        <f>ROUND((SUM(BG118:BG121)),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45</v>
      </c>
      <c r="F36" s="100">
        <f>ROUND((SUM(BH118:BH121)),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46</v>
      </c>
      <c r="F37" s="100">
        <f>ROUND((SUM(BI118:BI121)),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47</v>
      </c>
      <c r="E39" s="61"/>
      <c r="F39" s="61"/>
      <c r="G39" s="104" t="s">
        <v>48</v>
      </c>
      <c r="H39" s="105" t="s">
        <v>49</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50</v>
      </c>
      <c r="E50" s="45"/>
      <c r="F50" s="45"/>
      <c r="G50" s="44" t="s">
        <v>51</v>
      </c>
      <c r="H50" s="45"/>
      <c r="I50" s="45"/>
      <c r="J50" s="45"/>
      <c r="K50" s="45"/>
      <c r="L50" s="43"/>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3"/>
      <c r="B61" s="34"/>
      <c r="C61" s="33"/>
      <c r="D61" s="46" t="s">
        <v>52</v>
      </c>
      <c r="E61" s="36"/>
      <c r="F61" s="108" t="s">
        <v>53</v>
      </c>
      <c r="G61" s="46" t="s">
        <v>52</v>
      </c>
      <c r="H61" s="36"/>
      <c r="I61" s="36"/>
      <c r="J61" s="109" t="s">
        <v>53</v>
      </c>
      <c r="K61" s="36"/>
      <c r="L61" s="43"/>
      <c r="S61" s="33"/>
      <c r="T61" s="33"/>
      <c r="U61" s="33"/>
      <c r="V61" s="33"/>
      <c r="W61" s="33"/>
      <c r="X61" s="33"/>
      <c r="Y61" s="33"/>
      <c r="Z61" s="33"/>
      <c r="AA61" s="33"/>
      <c r="AB61" s="33"/>
      <c r="AC61" s="33"/>
      <c r="AD61" s="33"/>
      <c r="AE61" s="33"/>
    </row>
    <row r="62" spans="1:31">
      <c r="B62" s="21"/>
      <c r="L62" s="21"/>
    </row>
    <row r="63" spans="1:31">
      <c r="B63" s="21"/>
      <c r="L63" s="21"/>
    </row>
    <row r="64" spans="1:31">
      <c r="B64" s="21"/>
      <c r="L64" s="21"/>
    </row>
    <row r="65" spans="1:31" s="2" customFormat="1" ht="12.75">
      <c r="A65" s="33"/>
      <c r="B65" s="34"/>
      <c r="C65" s="33"/>
      <c r="D65" s="44" t="s">
        <v>54</v>
      </c>
      <c r="E65" s="47"/>
      <c r="F65" s="47"/>
      <c r="G65" s="44" t="s">
        <v>55</v>
      </c>
      <c r="H65" s="47"/>
      <c r="I65" s="47"/>
      <c r="J65" s="47"/>
      <c r="K65" s="47"/>
      <c r="L65" s="43"/>
      <c r="S65" s="33"/>
      <c r="T65" s="33"/>
      <c r="U65" s="33"/>
      <c r="V65" s="33"/>
      <c r="W65" s="33"/>
      <c r="X65" s="33"/>
      <c r="Y65" s="33"/>
      <c r="Z65" s="33"/>
      <c r="AA65" s="33"/>
      <c r="AB65" s="33"/>
      <c r="AC65" s="33"/>
      <c r="AD65" s="33"/>
      <c r="AE65" s="33"/>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3"/>
      <c r="B76" s="34"/>
      <c r="C76" s="33"/>
      <c r="D76" s="46" t="s">
        <v>52</v>
      </c>
      <c r="E76" s="36"/>
      <c r="F76" s="108" t="s">
        <v>53</v>
      </c>
      <c r="G76" s="46" t="s">
        <v>52</v>
      </c>
      <c r="H76" s="36"/>
      <c r="I76" s="36"/>
      <c r="J76" s="109" t="s">
        <v>53</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customHeight="1">
      <c r="A82" s="33"/>
      <c r="B82" s="34"/>
      <c r="C82" s="22" t="s">
        <v>101</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customHeight="1">
      <c r="A85" s="33"/>
      <c r="B85" s="34"/>
      <c r="C85" s="33"/>
      <c r="D85" s="33"/>
      <c r="E85" s="252" t="str">
        <f>E7</f>
        <v>VOŠ a SŠ stavební Vysoké Mýto, areál Kpt. Poplera</v>
      </c>
      <c r="F85" s="253"/>
      <c r="G85" s="253"/>
      <c r="H85" s="253"/>
      <c r="I85" s="33"/>
      <c r="J85" s="33"/>
      <c r="K85" s="33"/>
      <c r="L85" s="43"/>
      <c r="S85" s="33"/>
      <c r="T85" s="33"/>
      <c r="U85" s="33"/>
      <c r="V85" s="33"/>
      <c r="W85" s="33"/>
      <c r="X85" s="33"/>
      <c r="Y85" s="33"/>
      <c r="Z85" s="33"/>
      <c r="AA85" s="33"/>
      <c r="AB85" s="33"/>
      <c r="AC85" s="33"/>
      <c r="AD85" s="33"/>
      <c r="AE85" s="33"/>
    </row>
    <row r="86" spans="1:47" s="2" customFormat="1" ht="12" customHeight="1">
      <c r="A86" s="33"/>
      <c r="B86" s="34"/>
      <c r="C86" s="28" t="s">
        <v>99</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customHeight="1">
      <c r="A87" s="33"/>
      <c r="B87" s="34"/>
      <c r="C87" s="33"/>
      <c r="D87" s="33"/>
      <c r="E87" s="234" t="str">
        <f>E9</f>
        <v>03 - SO 03 - Kanalizační přípojka</v>
      </c>
      <c r="F87" s="251"/>
      <c r="G87" s="251"/>
      <c r="H87" s="251"/>
      <c r="I87" s="33"/>
      <c r="J87" s="33"/>
      <c r="K87" s="33"/>
      <c r="L87" s="43"/>
      <c r="S87" s="33"/>
      <c r="T87" s="33"/>
      <c r="U87" s="33"/>
      <c r="V87" s="33"/>
      <c r="W87" s="33"/>
      <c r="X87" s="33"/>
      <c r="Y87" s="33"/>
      <c r="Z87" s="33"/>
      <c r="AA87" s="33"/>
      <c r="AB87" s="33"/>
      <c r="AC87" s="33"/>
      <c r="AD87" s="33"/>
      <c r="AE87" s="33"/>
    </row>
    <row r="88" spans="1:47" s="2" customFormat="1" ht="6.95"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customHeight="1">
      <c r="A89" s="33"/>
      <c r="B89" s="34"/>
      <c r="C89" s="28" t="s">
        <v>20</v>
      </c>
      <c r="D89" s="33"/>
      <c r="E89" s="33"/>
      <c r="F89" s="26" t="str">
        <f>F12</f>
        <v>Vysoké Mýto</v>
      </c>
      <c r="G89" s="33"/>
      <c r="H89" s="33"/>
      <c r="I89" s="28" t="s">
        <v>22</v>
      </c>
      <c r="J89" s="56" t="str">
        <f>IF(J12="","",J12)</f>
        <v>9. 2. 2022</v>
      </c>
      <c r="K89" s="33"/>
      <c r="L89" s="43"/>
      <c r="S89" s="33"/>
      <c r="T89" s="33"/>
      <c r="U89" s="33"/>
      <c r="V89" s="33"/>
      <c r="W89" s="33"/>
      <c r="X89" s="33"/>
      <c r="Y89" s="33"/>
      <c r="Z89" s="33"/>
      <c r="AA89" s="33"/>
      <c r="AB89" s="33"/>
      <c r="AC89" s="33"/>
      <c r="AD89" s="33"/>
      <c r="AE89" s="33"/>
    </row>
    <row r="90" spans="1:47" s="2" customFormat="1" ht="6.95"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25.7" customHeight="1">
      <c r="A91" s="33"/>
      <c r="B91" s="34"/>
      <c r="C91" s="28" t="s">
        <v>24</v>
      </c>
      <c r="D91" s="33"/>
      <c r="E91" s="33"/>
      <c r="F91" s="26" t="str">
        <f>E15</f>
        <v>Pardubický kraj</v>
      </c>
      <c r="G91" s="33"/>
      <c r="H91" s="33"/>
      <c r="I91" s="28" t="s">
        <v>30</v>
      </c>
      <c r="J91" s="31" t="str">
        <f>E21</f>
        <v xml:space="preserve">Družstvo Stavoprojekt, Pardubice </v>
      </c>
      <c r="K91" s="33"/>
      <c r="L91" s="43"/>
      <c r="S91" s="33"/>
      <c r="T91" s="33"/>
      <c r="U91" s="33"/>
      <c r="V91" s="33"/>
      <c r="W91" s="33"/>
      <c r="X91" s="33"/>
      <c r="Y91" s="33"/>
      <c r="Z91" s="33"/>
      <c r="AA91" s="33"/>
      <c r="AB91" s="33"/>
      <c r="AC91" s="33"/>
      <c r="AD91" s="33"/>
      <c r="AE91" s="33"/>
    </row>
    <row r="92" spans="1:47" s="2" customFormat="1" ht="15.2" customHeight="1">
      <c r="A92" s="33"/>
      <c r="B92" s="34"/>
      <c r="C92" s="28" t="s">
        <v>28</v>
      </c>
      <c r="D92" s="33"/>
      <c r="E92" s="33"/>
      <c r="F92" s="26" t="str">
        <f>IF(E18="","",E18)</f>
        <v>Vyplň údaj</v>
      </c>
      <c r="G92" s="33"/>
      <c r="H92" s="33"/>
      <c r="I92" s="28" t="s">
        <v>33</v>
      </c>
      <c r="J92" s="31" t="str">
        <f>E24</f>
        <v>A. Vojtěch</v>
      </c>
      <c r="K92" s="33"/>
      <c r="L92" s="43"/>
      <c r="S92" s="33"/>
      <c r="T92" s="33"/>
      <c r="U92" s="33"/>
      <c r="V92" s="33"/>
      <c r="W92" s="33"/>
      <c r="X92" s="33"/>
      <c r="Y92" s="33"/>
      <c r="Z92" s="33"/>
      <c r="AA92" s="33"/>
      <c r="AB92" s="33"/>
      <c r="AC92" s="33"/>
      <c r="AD92" s="33"/>
      <c r="AE92" s="33"/>
    </row>
    <row r="93" spans="1:47" s="2" customFormat="1" ht="10.35"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customHeight="1">
      <c r="A94" s="33"/>
      <c r="B94" s="34"/>
      <c r="C94" s="110" t="s">
        <v>102</v>
      </c>
      <c r="D94" s="102"/>
      <c r="E94" s="102"/>
      <c r="F94" s="102"/>
      <c r="G94" s="102"/>
      <c r="H94" s="102"/>
      <c r="I94" s="102"/>
      <c r="J94" s="111" t="s">
        <v>103</v>
      </c>
      <c r="K94" s="102"/>
      <c r="L94" s="43"/>
      <c r="S94" s="33"/>
      <c r="T94" s="33"/>
      <c r="U94" s="33"/>
      <c r="V94" s="33"/>
      <c r="W94" s="33"/>
      <c r="X94" s="33"/>
      <c r="Y94" s="33"/>
      <c r="Z94" s="33"/>
      <c r="AA94" s="33"/>
      <c r="AB94" s="33"/>
      <c r="AC94" s="33"/>
      <c r="AD94" s="33"/>
      <c r="AE94" s="33"/>
    </row>
    <row r="95" spans="1:47" s="2" customFormat="1" ht="10.35"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customHeight="1">
      <c r="A96" s="33"/>
      <c r="B96" s="34"/>
      <c r="C96" s="112" t="s">
        <v>104</v>
      </c>
      <c r="D96" s="33"/>
      <c r="E96" s="33"/>
      <c r="F96" s="33"/>
      <c r="G96" s="33"/>
      <c r="H96" s="33"/>
      <c r="I96" s="33"/>
      <c r="J96" s="72">
        <f>J118</f>
        <v>0</v>
      </c>
      <c r="K96" s="33"/>
      <c r="L96" s="43"/>
      <c r="S96" s="33"/>
      <c r="T96" s="33"/>
      <c r="U96" s="33"/>
      <c r="V96" s="33"/>
      <c r="W96" s="33"/>
      <c r="X96" s="33"/>
      <c r="Y96" s="33"/>
      <c r="Z96" s="33"/>
      <c r="AA96" s="33"/>
      <c r="AB96" s="33"/>
      <c r="AC96" s="33"/>
      <c r="AD96" s="33"/>
      <c r="AE96" s="33"/>
      <c r="AU96" s="18" t="s">
        <v>105</v>
      </c>
    </row>
    <row r="97" spans="1:31" s="9" customFormat="1" ht="24.95" customHeight="1">
      <c r="B97" s="113"/>
      <c r="D97" s="114" t="s">
        <v>169</v>
      </c>
      <c r="E97" s="115"/>
      <c r="F97" s="115"/>
      <c r="G97" s="115"/>
      <c r="H97" s="115"/>
      <c r="I97" s="115"/>
      <c r="J97" s="116">
        <f>J119</f>
        <v>0</v>
      </c>
      <c r="L97" s="113"/>
    </row>
    <row r="98" spans="1:31" s="10" customFormat="1" ht="19.899999999999999" customHeight="1">
      <c r="B98" s="117"/>
      <c r="D98" s="118" t="s">
        <v>2202</v>
      </c>
      <c r="E98" s="119"/>
      <c r="F98" s="119"/>
      <c r="G98" s="119"/>
      <c r="H98" s="119"/>
      <c r="I98" s="119"/>
      <c r="J98" s="120">
        <f>J120</f>
        <v>0</v>
      </c>
      <c r="L98" s="117"/>
    </row>
    <row r="99" spans="1:31" s="2" customFormat="1" ht="21.75" customHeight="1">
      <c r="A99" s="33"/>
      <c r="B99" s="34"/>
      <c r="C99" s="33"/>
      <c r="D99" s="33"/>
      <c r="E99" s="33"/>
      <c r="F99" s="33"/>
      <c r="G99" s="33"/>
      <c r="H99" s="33"/>
      <c r="I99" s="33"/>
      <c r="J99" s="33"/>
      <c r="K99" s="33"/>
      <c r="L99" s="43"/>
      <c r="S99" s="33"/>
      <c r="T99" s="33"/>
      <c r="U99" s="33"/>
      <c r="V99" s="33"/>
      <c r="W99" s="33"/>
      <c r="X99" s="33"/>
      <c r="Y99" s="33"/>
      <c r="Z99" s="33"/>
      <c r="AA99" s="33"/>
      <c r="AB99" s="33"/>
      <c r="AC99" s="33"/>
      <c r="AD99" s="33"/>
      <c r="AE99" s="33"/>
    </row>
    <row r="100" spans="1:31" s="2" customFormat="1" ht="6.95" customHeight="1">
      <c r="A100" s="33"/>
      <c r="B100" s="48"/>
      <c r="C100" s="49"/>
      <c r="D100" s="49"/>
      <c r="E100" s="49"/>
      <c r="F100" s="49"/>
      <c r="G100" s="49"/>
      <c r="H100" s="49"/>
      <c r="I100" s="49"/>
      <c r="J100" s="49"/>
      <c r="K100" s="49"/>
      <c r="L100" s="43"/>
      <c r="S100" s="33"/>
      <c r="T100" s="33"/>
      <c r="U100" s="33"/>
      <c r="V100" s="33"/>
      <c r="W100" s="33"/>
      <c r="X100" s="33"/>
      <c r="Y100" s="33"/>
      <c r="Z100" s="33"/>
      <c r="AA100" s="33"/>
      <c r="AB100" s="33"/>
      <c r="AC100" s="33"/>
      <c r="AD100" s="33"/>
      <c r="AE100" s="33"/>
    </row>
    <row r="104" spans="1:31" s="2" customFormat="1" ht="6.95" customHeight="1">
      <c r="A104" s="33"/>
      <c r="B104" s="50"/>
      <c r="C104" s="51"/>
      <c r="D104" s="51"/>
      <c r="E104" s="51"/>
      <c r="F104" s="51"/>
      <c r="G104" s="51"/>
      <c r="H104" s="51"/>
      <c r="I104" s="51"/>
      <c r="J104" s="51"/>
      <c r="K104" s="51"/>
      <c r="L104" s="43"/>
      <c r="S104" s="33"/>
      <c r="T104" s="33"/>
      <c r="U104" s="33"/>
      <c r="V104" s="33"/>
      <c r="W104" s="33"/>
      <c r="X104" s="33"/>
      <c r="Y104" s="33"/>
      <c r="Z104" s="33"/>
      <c r="AA104" s="33"/>
      <c r="AB104" s="33"/>
      <c r="AC104" s="33"/>
      <c r="AD104" s="33"/>
      <c r="AE104" s="33"/>
    </row>
    <row r="105" spans="1:31" s="2" customFormat="1" ht="24.95" customHeight="1">
      <c r="A105" s="33"/>
      <c r="B105" s="34"/>
      <c r="C105" s="22" t="s">
        <v>110</v>
      </c>
      <c r="D105" s="33"/>
      <c r="E105" s="33"/>
      <c r="F105" s="33"/>
      <c r="G105" s="33"/>
      <c r="H105" s="33"/>
      <c r="I105" s="33"/>
      <c r="J105" s="33"/>
      <c r="K105" s="33"/>
      <c r="L105" s="43"/>
      <c r="S105" s="33"/>
      <c r="T105" s="33"/>
      <c r="U105" s="33"/>
      <c r="V105" s="33"/>
      <c r="W105" s="33"/>
      <c r="X105" s="33"/>
      <c r="Y105" s="33"/>
      <c r="Z105" s="33"/>
      <c r="AA105" s="33"/>
      <c r="AB105" s="33"/>
      <c r="AC105" s="33"/>
      <c r="AD105" s="33"/>
      <c r="AE105" s="33"/>
    </row>
    <row r="106" spans="1:31" s="2" customFormat="1" ht="6.95" customHeight="1">
      <c r="A106" s="33"/>
      <c r="B106" s="34"/>
      <c r="C106" s="33"/>
      <c r="D106" s="33"/>
      <c r="E106" s="33"/>
      <c r="F106" s="33"/>
      <c r="G106" s="33"/>
      <c r="H106" s="33"/>
      <c r="I106" s="33"/>
      <c r="J106" s="33"/>
      <c r="K106" s="33"/>
      <c r="L106" s="43"/>
      <c r="S106" s="33"/>
      <c r="T106" s="33"/>
      <c r="U106" s="33"/>
      <c r="V106" s="33"/>
      <c r="W106" s="33"/>
      <c r="X106" s="33"/>
      <c r="Y106" s="33"/>
      <c r="Z106" s="33"/>
      <c r="AA106" s="33"/>
      <c r="AB106" s="33"/>
      <c r="AC106" s="33"/>
      <c r="AD106" s="33"/>
      <c r="AE106" s="33"/>
    </row>
    <row r="107" spans="1:31" s="2" customFormat="1" ht="12" customHeight="1">
      <c r="A107" s="33"/>
      <c r="B107" s="34"/>
      <c r="C107" s="28" t="s">
        <v>16</v>
      </c>
      <c r="D107" s="33"/>
      <c r="E107" s="33"/>
      <c r="F107" s="33"/>
      <c r="G107" s="33"/>
      <c r="H107" s="33"/>
      <c r="I107" s="33"/>
      <c r="J107" s="33"/>
      <c r="K107" s="33"/>
      <c r="L107" s="43"/>
      <c r="S107" s="33"/>
      <c r="T107" s="33"/>
      <c r="U107" s="33"/>
      <c r="V107" s="33"/>
      <c r="W107" s="33"/>
      <c r="X107" s="33"/>
      <c r="Y107" s="33"/>
      <c r="Z107" s="33"/>
      <c r="AA107" s="33"/>
      <c r="AB107" s="33"/>
      <c r="AC107" s="33"/>
      <c r="AD107" s="33"/>
      <c r="AE107" s="33"/>
    </row>
    <row r="108" spans="1:31" s="2" customFormat="1" ht="16.5" customHeight="1">
      <c r="A108" s="33"/>
      <c r="B108" s="34"/>
      <c r="C108" s="33"/>
      <c r="D108" s="33"/>
      <c r="E108" s="252" t="str">
        <f>E7</f>
        <v>VOŠ a SŠ stavební Vysoké Mýto, areál Kpt. Poplera</v>
      </c>
      <c r="F108" s="253"/>
      <c r="G108" s="253"/>
      <c r="H108" s="253"/>
      <c r="I108" s="33"/>
      <c r="J108" s="33"/>
      <c r="K108" s="33"/>
      <c r="L108" s="43"/>
      <c r="S108" s="33"/>
      <c r="T108" s="33"/>
      <c r="U108" s="33"/>
      <c r="V108" s="33"/>
      <c r="W108" s="33"/>
      <c r="X108" s="33"/>
      <c r="Y108" s="33"/>
      <c r="Z108" s="33"/>
      <c r="AA108" s="33"/>
      <c r="AB108" s="33"/>
      <c r="AC108" s="33"/>
      <c r="AD108" s="33"/>
      <c r="AE108" s="33"/>
    </row>
    <row r="109" spans="1:31" s="2" customFormat="1" ht="12" customHeight="1">
      <c r="A109" s="33"/>
      <c r="B109" s="34"/>
      <c r="C109" s="28" t="s">
        <v>99</v>
      </c>
      <c r="D109" s="33"/>
      <c r="E109" s="33"/>
      <c r="F109" s="33"/>
      <c r="G109" s="33"/>
      <c r="H109" s="33"/>
      <c r="I109" s="33"/>
      <c r="J109" s="33"/>
      <c r="K109" s="33"/>
      <c r="L109" s="43"/>
      <c r="S109" s="33"/>
      <c r="T109" s="33"/>
      <c r="U109" s="33"/>
      <c r="V109" s="33"/>
      <c r="W109" s="33"/>
      <c r="X109" s="33"/>
      <c r="Y109" s="33"/>
      <c r="Z109" s="33"/>
      <c r="AA109" s="33"/>
      <c r="AB109" s="33"/>
      <c r="AC109" s="33"/>
      <c r="AD109" s="33"/>
      <c r="AE109" s="33"/>
    </row>
    <row r="110" spans="1:31" s="2" customFormat="1" ht="16.5" customHeight="1">
      <c r="A110" s="33"/>
      <c r="B110" s="34"/>
      <c r="C110" s="33"/>
      <c r="D110" s="33"/>
      <c r="E110" s="234" t="str">
        <f>E9</f>
        <v>03 - SO 03 - Kanalizační přípojka</v>
      </c>
      <c r="F110" s="251"/>
      <c r="G110" s="251"/>
      <c r="H110" s="251"/>
      <c r="I110" s="33"/>
      <c r="J110" s="33"/>
      <c r="K110" s="33"/>
      <c r="L110" s="43"/>
      <c r="S110" s="33"/>
      <c r="T110" s="33"/>
      <c r="U110" s="33"/>
      <c r="V110" s="33"/>
      <c r="W110" s="33"/>
      <c r="X110" s="33"/>
      <c r="Y110" s="33"/>
      <c r="Z110" s="33"/>
      <c r="AA110" s="33"/>
      <c r="AB110" s="33"/>
      <c r="AC110" s="33"/>
      <c r="AD110" s="33"/>
      <c r="AE110" s="33"/>
    </row>
    <row r="111" spans="1:31" s="2" customFormat="1" ht="6.95" customHeight="1">
      <c r="A111" s="33"/>
      <c r="B111" s="34"/>
      <c r="C111" s="33"/>
      <c r="D111" s="33"/>
      <c r="E111" s="33"/>
      <c r="F111" s="33"/>
      <c r="G111" s="33"/>
      <c r="H111" s="33"/>
      <c r="I111" s="33"/>
      <c r="J111" s="33"/>
      <c r="K111" s="33"/>
      <c r="L111" s="43"/>
      <c r="S111" s="33"/>
      <c r="T111" s="33"/>
      <c r="U111" s="33"/>
      <c r="V111" s="33"/>
      <c r="W111" s="33"/>
      <c r="X111" s="33"/>
      <c r="Y111" s="33"/>
      <c r="Z111" s="33"/>
      <c r="AA111" s="33"/>
      <c r="AB111" s="33"/>
      <c r="AC111" s="33"/>
      <c r="AD111" s="33"/>
      <c r="AE111" s="33"/>
    </row>
    <row r="112" spans="1:31" s="2" customFormat="1" ht="12" customHeight="1">
      <c r="A112" s="33"/>
      <c r="B112" s="34"/>
      <c r="C112" s="28" t="s">
        <v>20</v>
      </c>
      <c r="D112" s="33"/>
      <c r="E112" s="33"/>
      <c r="F112" s="26" t="str">
        <f>F12</f>
        <v>Vysoké Mýto</v>
      </c>
      <c r="G112" s="33"/>
      <c r="H112" s="33"/>
      <c r="I112" s="28" t="s">
        <v>22</v>
      </c>
      <c r="J112" s="56" t="str">
        <f>IF(J12="","",J12)</f>
        <v>9. 2. 2022</v>
      </c>
      <c r="K112" s="33"/>
      <c r="L112" s="43"/>
      <c r="S112" s="33"/>
      <c r="T112" s="33"/>
      <c r="U112" s="33"/>
      <c r="V112" s="33"/>
      <c r="W112" s="33"/>
      <c r="X112" s="33"/>
      <c r="Y112" s="33"/>
      <c r="Z112" s="33"/>
      <c r="AA112" s="33"/>
      <c r="AB112" s="33"/>
      <c r="AC112" s="33"/>
      <c r="AD112" s="33"/>
      <c r="AE112" s="33"/>
    </row>
    <row r="113" spans="1:65" s="2" customFormat="1" ht="6.95" customHeight="1">
      <c r="A113" s="33"/>
      <c r="B113" s="34"/>
      <c r="C113" s="33"/>
      <c r="D113" s="33"/>
      <c r="E113" s="33"/>
      <c r="F113" s="33"/>
      <c r="G113" s="33"/>
      <c r="H113" s="33"/>
      <c r="I113" s="33"/>
      <c r="J113" s="33"/>
      <c r="K113" s="33"/>
      <c r="L113" s="43"/>
      <c r="S113" s="33"/>
      <c r="T113" s="33"/>
      <c r="U113" s="33"/>
      <c r="V113" s="33"/>
      <c r="W113" s="33"/>
      <c r="X113" s="33"/>
      <c r="Y113" s="33"/>
      <c r="Z113" s="33"/>
      <c r="AA113" s="33"/>
      <c r="AB113" s="33"/>
      <c r="AC113" s="33"/>
      <c r="AD113" s="33"/>
      <c r="AE113" s="33"/>
    </row>
    <row r="114" spans="1:65" s="2" customFormat="1" ht="25.7" customHeight="1">
      <c r="A114" s="33"/>
      <c r="B114" s="34"/>
      <c r="C114" s="28" t="s">
        <v>24</v>
      </c>
      <c r="D114" s="33"/>
      <c r="E114" s="33"/>
      <c r="F114" s="26" t="str">
        <f>E15</f>
        <v>Pardubický kraj</v>
      </c>
      <c r="G114" s="33"/>
      <c r="H114" s="33"/>
      <c r="I114" s="28" t="s">
        <v>30</v>
      </c>
      <c r="J114" s="31" t="str">
        <f>E21</f>
        <v xml:space="preserve">Družstvo Stavoprojekt, Pardubice </v>
      </c>
      <c r="K114" s="33"/>
      <c r="L114" s="43"/>
      <c r="S114" s="33"/>
      <c r="T114" s="33"/>
      <c r="U114" s="33"/>
      <c r="V114" s="33"/>
      <c r="W114" s="33"/>
      <c r="X114" s="33"/>
      <c r="Y114" s="33"/>
      <c r="Z114" s="33"/>
      <c r="AA114" s="33"/>
      <c r="AB114" s="33"/>
      <c r="AC114" s="33"/>
      <c r="AD114" s="33"/>
      <c r="AE114" s="33"/>
    </row>
    <row r="115" spans="1:65" s="2" customFormat="1" ht="15.2" customHeight="1">
      <c r="A115" s="33"/>
      <c r="B115" s="34"/>
      <c r="C115" s="28" t="s">
        <v>28</v>
      </c>
      <c r="D115" s="33"/>
      <c r="E115" s="33"/>
      <c r="F115" s="26" t="str">
        <f>IF(E18="","",E18)</f>
        <v>Vyplň údaj</v>
      </c>
      <c r="G115" s="33"/>
      <c r="H115" s="33"/>
      <c r="I115" s="28" t="s">
        <v>33</v>
      </c>
      <c r="J115" s="31" t="str">
        <f>E24</f>
        <v>A. Vojtěch</v>
      </c>
      <c r="K115" s="33"/>
      <c r="L115" s="43"/>
      <c r="S115" s="33"/>
      <c r="T115" s="33"/>
      <c r="U115" s="33"/>
      <c r="V115" s="33"/>
      <c r="W115" s="33"/>
      <c r="X115" s="33"/>
      <c r="Y115" s="33"/>
      <c r="Z115" s="33"/>
      <c r="AA115" s="33"/>
      <c r="AB115" s="33"/>
      <c r="AC115" s="33"/>
      <c r="AD115" s="33"/>
      <c r="AE115" s="33"/>
    </row>
    <row r="116" spans="1:65" s="2" customFormat="1" ht="10.35" customHeight="1">
      <c r="A116" s="33"/>
      <c r="B116" s="34"/>
      <c r="C116" s="33"/>
      <c r="D116" s="33"/>
      <c r="E116" s="33"/>
      <c r="F116" s="33"/>
      <c r="G116" s="33"/>
      <c r="H116" s="33"/>
      <c r="I116" s="33"/>
      <c r="J116" s="33"/>
      <c r="K116" s="33"/>
      <c r="L116" s="43"/>
      <c r="S116" s="33"/>
      <c r="T116" s="33"/>
      <c r="U116" s="33"/>
      <c r="V116" s="33"/>
      <c r="W116" s="33"/>
      <c r="X116" s="33"/>
      <c r="Y116" s="33"/>
      <c r="Z116" s="33"/>
      <c r="AA116" s="33"/>
      <c r="AB116" s="33"/>
      <c r="AC116" s="33"/>
      <c r="AD116" s="33"/>
      <c r="AE116" s="33"/>
    </row>
    <row r="117" spans="1:65" s="11" customFormat="1" ht="29.25" customHeight="1">
      <c r="A117" s="121"/>
      <c r="B117" s="122"/>
      <c r="C117" s="123" t="s">
        <v>111</v>
      </c>
      <c r="D117" s="124" t="s">
        <v>62</v>
      </c>
      <c r="E117" s="124" t="s">
        <v>58</v>
      </c>
      <c r="F117" s="124" t="s">
        <v>59</v>
      </c>
      <c r="G117" s="124" t="s">
        <v>112</v>
      </c>
      <c r="H117" s="124" t="s">
        <v>113</v>
      </c>
      <c r="I117" s="124" t="s">
        <v>114</v>
      </c>
      <c r="J117" s="124" t="s">
        <v>103</v>
      </c>
      <c r="K117" s="125" t="s">
        <v>115</v>
      </c>
      <c r="L117" s="126"/>
      <c r="M117" s="63" t="s">
        <v>1</v>
      </c>
      <c r="N117" s="64" t="s">
        <v>41</v>
      </c>
      <c r="O117" s="64" t="s">
        <v>116</v>
      </c>
      <c r="P117" s="64" t="s">
        <v>117</v>
      </c>
      <c r="Q117" s="64" t="s">
        <v>118</v>
      </c>
      <c r="R117" s="64" t="s">
        <v>119</v>
      </c>
      <c r="S117" s="64" t="s">
        <v>120</v>
      </c>
      <c r="T117" s="65" t="s">
        <v>121</v>
      </c>
      <c r="U117" s="121"/>
      <c r="V117" s="121"/>
      <c r="W117" s="121"/>
      <c r="X117" s="121"/>
      <c r="Y117" s="121"/>
      <c r="Z117" s="121"/>
      <c r="AA117" s="121"/>
      <c r="AB117" s="121"/>
      <c r="AC117" s="121"/>
      <c r="AD117" s="121"/>
      <c r="AE117" s="121"/>
    </row>
    <row r="118" spans="1:65" s="2" customFormat="1" ht="22.9" customHeight="1">
      <c r="A118" s="33"/>
      <c r="B118" s="34"/>
      <c r="C118" s="70" t="s">
        <v>122</v>
      </c>
      <c r="D118" s="33"/>
      <c r="E118" s="33"/>
      <c r="F118" s="33"/>
      <c r="G118" s="33"/>
      <c r="H118" s="33"/>
      <c r="I118" s="33"/>
      <c r="J118" s="127">
        <f>BK118</f>
        <v>0</v>
      </c>
      <c r="K118" s="33"/>
      <c r="L118" s="34"/>
      <c r="M118" s="66"/>
      <c r="N118" s="57"/>
      <c r="O118" s="67"/>
      <c r="P118" s="128">
        <f>P119</f>
        <v>0</v>
      </c>
      <c r="Q118" s="67"/>
      <c r="R118" s="128">
        <f>R119</f>
        <v>0</v>
      </c>
      <c r="S118" s="67"/>
      <c r="T118" s="129">
        <f>T119</f>
        <v>0</v>
      </c>
      <c r="U118" s="33"/>
      <c r="V118" s="33"/>
      <c r="W118" s="33"/>
      <c r="X118" s="33"/>
      <c r="Y118" s="33"/>
      <c r="Z118" s="33"/>
      <c r="AA118" s="33"/>
      <c r="AB118" s="33"/>
      <c r="AC118" s="33"/>
      <c r="AD118" s="33"/>
      <c r="AE118" s="33"/>
      <c r="AT118" s="18" t="s">
        <v>76</v>
      </c>
      <c r="AU118" s="18" t="s">
        <v>105</v>
      </c>
      <c r="BK118" s="130">
        <f>BK119</f>
        <v>0</v>
      </c>
    </row>
    <row r="119" spans="1:65" s="12" customFormat="1" ht="25.9" customHeight="1">
      <c r="B119" s="131"/>
      <c r="D119" s="132" t="s">
        <v>76</v>
      </c>
      <c r="E119" s="133" t="s">
        <v>201</v>
      </c>
      <c r="F119" s="133" t="s">
        <v>202</v>
      </c>
      <c r="I119" s="134"/>
      <c r="J119" s="135">
        <f>BK119</f>
        <v>0</v>
      </c>
      <c r="L119" s="131"/>
      <c r="M119" s="136"/>
      <c r="N119" s="137"/>
      <c r="O119" s="137"/>
      <c r="P119" s="138">
        <f>P120</f>
        <v>0</v>
      </c>
      <c r="Q119" s="137"/>
      <c r="R119" s="138">
        <f>R120</f>
        <v>0</v>
      </c>
      <c r="S119" s="137"/>
      <c r="T119" s="139">
        <f>T120</f>
        <v>0</v>
      </c>
      <c r="AR119" s="132" t="s">
        <v>85</v>
      </c>
      <c r="AT119" s="140" t="s">
        <v>76</v>
      </c>
      <c r="AU119" s="140" t="s">
        <v>77</v>
      </c>
      <c r="AY119" s="132" t="s">
        <v>126</v>
      </c>
      <c r="BK119" s="141">
        <f>BK120</f>
        <v>0</v>
      </c>
    </row>
    <row r="120" spans="1:65" s="12" customFormat="1" ht="22.9" customHeight="1">
      <c r="B120" s="131"/>
      <c r="D120" s="132" t="s">
        <v>76</v>
      </c>
      <c r="E120" s="142" t="s">
        <v>245</v>
      </c>
      <c r="F120" s="142" t="s">
        <v>2203</v>
      </c>
      <c r="I120" s="134"/>
      <c r="J120" s="143">
        <f>BK120</f>
        <v>0</v>
      </c>
      <c r="L120" s="131"/>
      <c r="M120" s="136"/>
      <c r="N120" s="137"/>
      <c r="O120" s="137"/>
      <c r="P120" s="138">
        <f>P121</f>
        <v>0</v>
      </c>
      <c r="Q120" s="137"/>
      <c r="R120" s="138">
        <f>R121</f>
        <v>0</v>
      </c>
      <c r="S120" s="137"/>
      <c r="T120" s="139">
        <f>T121</f>
        <v>0</v>
      </c>
      <c r="AR120" s="132" t="s">
        <v>85</v>
      </c>
      <c r="AT120" s="140" t="s">
        <v>76</v>
      </c>
      <c r="AU120" s="140" t="s">
        <v>85</v>
      </c>
      <c r="AY120" s="132" t="s">
        <v>126</v>
      </c>
      <c r="BK120" s="141">
        <f>BK121</f>
        <v>0</v>
      </c>
    </row>
    <row r="121" spans="1:65" s="2" customFormat="1" ht="21.75" customHeight="1">
      <c r="A121" s="33"/>
      <c r="B121" s="144"/>
      <c r="C121" s="145" t="s">
        <v>85</v>
      </c>
      <c r="D121" s="145" t="s">
        <v>129</v>
      </c>
      <c r="E121" s="146" t="s">
        <v>2204</v>
      </c>
      <c r="F121" s="147" t="s">
        <v>2205</v>
      </c>
      <c r="G121" s="148" t="s">
        <v>132</v>
      </c>
      <c r="H121" s="149">
        <v>1</v>
      </c>
      <c r="I121" s="150"/>
      <c r="J121" s="151">
        <f>ROUND(I121*H121,2)</f>
        <v>0</v>
      </c>
      <c r="K121" s="147" t="s">
        <v>1</v>
      </c>
      <c r="L121" s="34"/>
      <c r="M121" s="208" t="s">
        <v>1</v>
      </c>
      <c r="N121" s="209" t="s">
        <v>42</v>
      </c>
      <c r="O121" s="165"/>
      <c r="P121" s="210">
        <f>O121*H121</f>
        <v>0</v>
      </c>
      <c r="Q121" s="210">
        <v>0</v>
      </c>
      <c r="R121" s="210">
        <f>Q121*H121</f>
        <v>0</v>
      </c>
      <c r="S121" s="210">
        <v>0</v>
      </c>
      <c r="T121" s="211">
        <f>S121*H121</f>
        <v>0</v>
      </c>
      <c r="U121" s="33"/>
      <c r="V121" s="33"/>
      <c r="W121" s="33"/>
      <c r="X121" s="33"/>
      <c r="Y121" s="33"/>
      <c r="Z121" s="33"/>
      <c r="AA121" s="33"/>
      <c r="AB121" s="33"/>
      <c r="AC121" s="33"/>
      <c r="AD121" s="33"/>
      <c r="AE121" s="33"/>
      <c r="AR121" s="156" t="s">
        <v>146</v>
      </c>
      <c r="AT121" s="156" t="s">
        <v>129</v>
      </c>
      <c r="AU121" s="156" t="s">
        <v>87</v>
      </c>
      <c r="AY121" s="18" t="s">
        <v>126</v>
      </c>
      <c r="BE121" s="157">
        <f>IF(N121="základní",J121,0)</f>
        <v>0</v>
      </c>
      <c r="BF121" s="157">
        <f>IF(N121="snížená",J121,0)</f>
        <v>0</v>
      </c>
      <c r="BG121" s="157">
        <f>IF(N121="zákl. přenesená",J121,0)</f>
        <v>0</v>
      </c>
      <c r="BH121" s="157">
        <f>IF(N121="sníž. přenesená",J121,0)</f>
        <v>0</v>
      </c>
      <c r="BI121" s="157">
        <f>IF(N121="nulová",J121,0)</f>
        <v>0</v>
      </c>
      <c r="BJ121" s="18" t="s">
        <v>85</v>
      </c>
      <c r="BK121" s="157">
        <f>ROUND(I121*H121,2)</f>
        <v>0</v>
      </c>
      <c r="BL121" s="18" t="s">
        <v>146</v>
      </c>
      <c r="BM121" s="156" t="s">
        <v>2206</v>
      </c>
    </row>
    <row r="122" spans="1:65" s="2" customFormat="1" ht="6.95" customHeight="1">
      <c r="A122" s="33"/>
      <c r="B122" s="48"/>
      <c r="C122" s="49"/>
      <c r="D122" s="49"/>
      <c r="E122" s="49"/>
      <c r="F122" s="49"/>
      <c r="G122" s="49"/>
      <c r="H122" s="49"/>
      <c r="I122" s="49"/>
      <c r="J122" s="49"/>
      <c r="K122" s="49"/>
      <c r="L122" s="34"/>
      <c r="M122" s="33"/>
      <c r="O122" s="33"/>
      <c r="P122" s="33"/>
      <c r="Q122" s="33"/>
      <c r="R122" s="33"/>
      <c r="S122" s="33"/>
      <c r="T122" s="33"/>
      <c r="U122" s="33"/>
      <c r="V122" s="33"/>
      <c r="W122" s="33"/>
      <c r="X122" s="33"/>
      <c r="Y122" s="33"/>
      <c r="Z122" s="33"/>
      <c r="AA122" s="33"/>
      <c r="AB122" s="33"/>
      <c r="AC122" s="33"/>
      <c r="AD122" s="33"/>
      <c r="AE122" s="33"/>
    </row>
  </sheetData>
  <autoFilter ref="C117:K121"/>
  <mergeCells count="9">
    <mergeCell ref="E87:H87"/>
    <mergeCell ref="E108:H108"/>
    <mergeCell ref="E110:H110"/>
    <mergeCell ref="L2:V2"/>
    <mergeCell ref="E7:H7"/>
    <mergeCell ref="E9:H9"/>
    <mergeCell ref="E18:H18"/>
    <mergeCell ref="E27:H27"/>
    <mergeCell ref="E85:H85"/>
  </mergeCells>
  <pageMargins left="0.78740157480314965" right="0.39370078740157483" top="0.78740157480314965" bottom="0.78740157480314965" header="0" footer="0"/>
  <pageSetup paperSize="9" scale="71"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00 - Vedlejší a ostatní n...</vt:lpstr>
      <vt:lpstr>01 - SO 01 - Rekonstrukce...</vt:lpstr>
      <vt:lpstr>02 - SO 02 - Oplocení</vt:lpstr>
      <vt:lpstr>03 - SO 03 - Kanalizační ...</vt:lpstr>
      <vt:lpstr>'00 - Vedlejší a ostatní n...'!Názvy_tisku</vt:lpstr>
      <vt:lpstr>'01 - SO 01 - Rekonstrukce...'!Názvy_tisku</vt:lpstr>
      <vt:lpstr>'02 - SO 02 - Oplocení'!Názvy_tisku</vt:lpstr>
      <vt:lpstr>'03 - SO 03 - Kanalizační ...'!Názvy_tisku</vt:lpstr>
      <vt:lpstr>'Rekapitulace stavby'!Názvy_tisku</vt:lpstr>
      <vt:lpstr>'00 - Vedlejší a ostatní n...'!Oblast_tisku</vt:lpstr>
      <vt:lpstr>'01 - SO 01 - Rekonstrukce...'!Oblast_tisku</vt:lpstr>
      <vt:lpstr>'02 - SO 02 - Oplocení'!Oblast_tisku</vt:lpstr>
      <vt:lpstr>'03 - SO 03 - Kanalizační ...'!Oblast_tisku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Aleš Vojtěch</dc:creator>
  <cp:lastModifiedBy>radim</cp:lastModifiedBy>
  <cp:lastPrinted>2022-04-21T06:33:29Z</cp:lastPrinted>
  <dcterms:created xsi:type="dcterms:W3CDTF">2022-03-15T08:34:01Z</dcterms:created>
  <dcterms:modified xsi:type="dcterms:W3CDTF">2022-10-14T08:53:28Z</dcterms:modified>
</cp:coreProperties>
</file>