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statní a vedlejší n..." sheetId="2" r:id="rId2"/>
    <sheet name="02 - Objekt B" sheetId="3" r:id="rId3"/>
    <sheet name="03 - Objekt D" sheetId="4" r:id="rId4"/>
    <sheet name="04 - Objekt E" sheetId="5" r:id="rId5"/>
    <sheet name="05 - Stavební úpravy dvora" sheetId="6" r:id="rId6"/>
    <sheet name="06 - TZB - Vodovod, Kanal..." sheetId="7" r:id="rId7"/>
    <sheet name="07 - TZB - Plynovodní pří..." sheetId="8" r:id="rId8"/>
    <sheet name="08 - TZB - Venkovní a vni..." sheetId="9" r:id="rId9"/>
    <sheet name="09 - TZB - Elektromontáže" sheetId="10" r:id="rId10"/>
  </sheets>
  <definedNames>
    <definedName name="_xlnm.Print_Area" localSheetId="0">'Rekapitulace stavby'!$D$4:$AO$76,'Rekapitulace stavby'!$C$82:$AQ$104</definedName>
    <definedName name="_xlnm._FilterDatabase" localSheetId="1" hidden="1">'01 - Ostatní a vedlejší n...'!$C$119:$K$139</definedName>
    <definedName name="_xlnm.Print_Area" localSheetId="1">'01 - Ostatní a vedlejší n...'!$C$4:$J$76,'01 - Ostatní a vedlejší n...'!$C$82:$J$101,'01 - Ostatní a vedlejší n...'!$C$107:$J$139</definedName>
    <definedName name="_xlnm._FilterDatabase" localSheetId="2" hidden="1">'02 - Objekt B'!$C$137:$K$326</definedName>
    <definedName name="_xlnm.Print_Area" localSheetId="2">'02 - Objekt B'!$C$4:$J$76,'02 - Objekt B'!$C$82:$J$119,'02 - Objekt B'!$C$125:$J$326</definedName>
    <definedName name="_xlnm._FilterDatabase" localSheetId="3" hidden="1">'03 - Objekt D'!$C$138:$K$347</definedName>
    <definedName name="_xlnm.Print_Area" localSheetId="3">'03 - Objekt D'!$C$4:$J$76,'03 - Objekt D'!$C$82:$J$120,'03 - Objekt D'!$C$126:$J$347</definedName>
    <definedName name="_xlnm._FilterDatabase" localSheetId="4" hidden="1">'04 - Objekt E'!$C$133:$K$240</definedName>
    <definedName name="_xlnm.Print_Area" localSheetId="4">'04 - Objekt E'!$C$4:$J$76,'04 - Objekt E'!$C$82:$J$115,'04 - Objekt E'!$C$121:$J$240</definedName>
    <definedName name="_xlnm._FilterDatabase" localSheetId="5" hidden="1">'05 - Stavební úpravy dvora'!$C$124:$K$173</definedName>
    <definedName name="_xlnm.Print_Area" localSheetId="5">'05 - Stavební úpravy dvora'!$C$4:$J$76,'05 - Stavební úpravy dvora'!$C$82:$J$106,'05 - Stavební úpravy dvora'!$C$112:$J$173</definedName>
    <definedName name="_xlnm._FilterDatabase" localSheetId="6" hidden="1">'06 - TZB - Vodovod, Kanal...'!$C$131:$K$269</definedName>
    <definedName name="_xlnm.Print_Area" localSheetId="6">'06 - TZB - Vodovod, Kanal...'!$C$4:$J$76,'06 - TZB - Vodovod, Kanal...'!$C$82:$J$113,'06 - TZB - Vodovod, Kanal...'!$C$119:$J$269</definedName>
    <definedName name="_xlnm._FilterDatabase" localSheetId="7" hidden="1">'07 - TZB - Plynovodní pří...'!$C$120:$K$144</definedName>
    <definedName name="_xlnm.Print_Area" localSheetId="7">'07 - TZB - Plynovodní pří...'!$C$4:$J$76,'07 - TZB - Plynovodní pří...'!$C$82:$J$102,'07 - TZB - Plynovodní pří...'!$C$108:$J$144</definedName>
    <definedName name="_xlnm._FilterDatabase" localSheetId="8" hidden="1">'08 - TZB - Venkovní a vni...'!$C$125:$K$211</definedName>
    <definedName name="_xlnm.Print_Area" localSheetId="8">'08 - TZB - Venkovní a vni...'!$C$4:$J$76,'08 - TZB - Venkovní a vni...'!$C$82:$J$107,'08 - TZB - Venkovní a vni...'!$C$113:$J$211</definedName>
    <definedName name="_xlnm._FilterDatabase" localSheetId="9" hidden="1">'09 - TZB - Elektromontáže'!$C$131:$K$223</definedName>
    <definedName name="_xlnm.Print_Area" localSheetId="9">'09 - TZB - Elektromontáže'!$C$4:$J$76,'09 - TZB - Elektromontáže'!$C$82:$J$113,'09 - TZB - Elektromontáže'!$C$119:$J$223</definedName>
    <definedName name="_xlnm.Print_Titles" localSheetId="0">'Rekapitulace stavby'!$92:$92</definedName>
    <definedName name="_xlnm.Print_Titles" localSheetId="1">'01 - Ostatní a vedlejší n...'!$119:$119</definedName>
    <definedName name="_xlnm.Print_Titles" localSheetId="2">'02 - Objekt B'!$137:$137</definedName>
    <definedName name="_xlnm.Print_Titles" localSheetId="3">'03 - Objekt D'!$138:$138</definedName>
    <definedName name="_xlnm.Print_Titles" localSheetId="4">'04 - Objekt E'!$133:$133</definedName>
    <definedName name="_xlnm.Print_Titles" localSheetId="5">'05 - Stavební úpravy dvora'!$124:$124</definedName>
    <definedName name="_xlnm.Print_Titles" localSheetId="7">'07 - TZB - Plynovodní pří...'!$120:$120</definedName>
    <definedName name="_xlnm.Print_Titles" localSheetId="8">'08 - TZB - Venkovní a vni...'!$125:$125</definedName>
    <definedName name="_xlnm.Print_Titles" localSheetId="9">'09 - TZB - Elektromontáže'!$131:$131</definedName>
  </definedNames>
  <calcPr fullCalcOnLoad="1"/>
</workbook>
</file>

<file path=xl/sharedStrings.xml><?xml version="1.0" encoding="utf-8"?>
<sst xmlns="http://schemas.openxmlformats.org/spreadsheetml/2006/main" count="13071" uniqueCount="2177">
  <si>
    <t>Export Komplet</t>
  </si>
  <si>
    <t/>
  </si>
  <si>
    <t>2.0</t>
  </si>
  <si>
    <t>ZAMOK</t>
  </si>
  <si>
    <t>False</t>
  </si>
  <si>
    <t>{2184130e-2c68-44be-b74a-f553e6445584}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</si>
  <si>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</si>
  <si>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</si>
  <si>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</si>
  <si>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</si>
  <si>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</si>
  <si>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</si>
  <si>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</si>
  <si>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</si>
  <si>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</si>
  <si>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</si>
  <si>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</si>
  <si>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OA a SOŠ Choceň, Stavební úpravy areálu Vysokomýtská 1206, Choceň</t>
  </si>
  <si>
    <t>KSO:</t>
  </si>
  <si>
    <t>CC-CZ:</t>
  </si>
  <si>
    <t>Místo:</t>
  </si>
  <si>
    <t>Choceň</t>
  </si>
  <si>
    <t>Datum:</t>
  </si>
  <si>
    <t>16. 1. 2017</t>
  </si>
  <si>
    <t>Zadavatel:</t>
  </si>
  <si>
    <t>IČ:</t>
  </si>
  <si>
    <t>70892822</t>
  </si>
  <si>
    <t>Pardubický kraj, Komenského náměstí 125, Pardubice</t>
  </si>
  <si>
    <t>DIČ:</t>
  </si>
  <si>
    <t>CZ70892822</t>
  </si>
  <si>
    <t>Uchazeč:</t>
  </si>
  <si>
    <t>Vyplň údaj</t>
  </si>
  <si>
    <t>Projektant:</t>
  </si>
  <si>
    <t>11131845</t>
  </si>
  <si>
    <t>Jiří Hejzlar, Ing. Jiří Hejzlar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</si>
  <si>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</si>
  <si>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</si>
  <si>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</si>
  <si>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</si>
  <si>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</si>
  <si>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</si>
  <si>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</si>
  <si>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</si>
  <si>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</si>
  <si>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</si>
  <si>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</si>
  <si>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</si>
  <si>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</si>
  <si>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</si>
  <si>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</si>
  <si>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</si>
  <si>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</si>
  <si>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</si>
  <si>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</si>
  <si>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</si>
  <si>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</si>
  <si>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</si>
  <si>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</si>
  <si>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</si>
  <si>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</si>
  <si>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</si>
  <si>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</si>
  <si>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</si>
  <si>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</si>
  <si>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</si>
  <si>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</si>
  <si>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</si>
  <si>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</si>
  <si>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</si>
  <si>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</si>
  <si>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</si>
  <si>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</si>
  <si>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</si>
  <si>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</si>
  <si>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</si>
  <si>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</si>
  <si>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</si>
  <si>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</si>
  <si>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</si>
  <si>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</si>
  <si>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</si>
  <si>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</si>
  <si>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</si>
  <si>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</si>
  <si>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 xml:space="preserve">Ostatní a vedlejší náklady </t>
  </si>
  <si>
    <t>STA</t>
  </si>
  <si>
    <t>1</t>
  </si>
  <si>
    <t>{a7376cd7-d8f8-4b6e-bc43-0b0f254e2204}</t>
  </si>
  <si>
    <t>2</t>
  </si>
  <si>
    <t>02</t>
  </si>
  <si>
    <t>Objekt B</t>
  </si>
  <si>
    <t>{4b93efcf-ffd3-4ad4-91f6-e761fdf0a1c2}</t>
  </si>
  <si>
    <t>03</t>
  </si>
  <si>
    <t>Objekt D</t>
  </si>
  <si>
    <t>{6375742a-7edd-4379-8fac-29e0caff17ef}</t>
  </si>
  <si>
    <t>04</t>
  </si>
  <si>
    <t>Objekt E</t>
  </si>
  <si>
    <t>{667c1b02-9853-4fe6-8deb-7ee80529b36c}</t>
  </si>
  <si>
    <t>05</t>
  </si>
  <si>
    <t>Stavební úpravy dvora</t>
  </si>
  <si>
    <t>{81452e75-fde1-428d-ae7a-b0a16232b7f5}</t>
  </si>
  <si>
    <t>06</t>
  </si>
  <si>
    <t>TZB - Vodovod, Kanalizace, Zařizovací předměty, Vzduchotechnika</t>
  </si>
  <si>
    <t>{de5bb932-1c81-4020-aeb7-4aa4360398bc}</t>
  </si>
  <si>
    <t>07</t>
  </si>
  <si>
    <t>TZB - Plynovodní přípojka STL</t>
  </si>
  <si>
    <t>{8df08ce5-a13a-492d-83e9-635c8c99441a}</t>
  </si>
  <si>
    <t>08</t>
  </si>
  <si>
    <t>TZB - Venkovní a vnitřní plynovod NTL, topení</t>
  </si>
  <si>
    <t>{fffa035f-5dc0-4ded-8e5e-2f8612d130c1}</t>
  </si>
  <si>
    <t>09</t>
  </si>
  <si>
    <t>TZB - Elektromontáže</t>
  </si>
  <si>
    <t>{aa96a1ba-0901-460a-82cc-8c2ba6982819}</t>
  </si>
  <si>
    <t>KRYCÍ LIST SOUPISU PRACÍ</t>
  </si>
  <si>
    <t>Objekt:</t>
  </si>
  <si>
    <t xml:space="preserve">01 - Ostatní a vedlejší náklady </t>
  </si>
  <si>
    <t>REKAPITULACE ČLENĚNÍ SOUPISU PRACÍ</t>
  </si>
  <si>
    <t>Kód dílu - Popis</t>
  </si>
  <si>
    <t>Cena celkem [CZK]</t>
  </si>
  <si>
    <t>Náklady ze soupisu prací</t>
  </si>
  <si>
    <t>-1</t>
  </si>
  <si>
    <t>VN - Vedlejší náklady</t>
  </si>
  <si>
    <t>ON - Ostatní náklady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</si>
  <si>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</si>
  <si>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</si>
  <si>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</si>
  <si>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</si>
  <si>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</si>
  <si>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</si>
  <si>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</si>
  <si>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</si>
  <si>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</si>
  <si>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</si>
  <si>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</si>
  <si>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</si>
  <si>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</si>
  <si>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</si>
  <si>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</si>
  <si>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VN</t>
  </si>
  <si>
    <t>Vedlejší náklady</t>
  </si>
  <si>
    <t>ROZPOCET</t>
  </si>
  <si>
    <t>K</t>
  </si>
  <si>
    <t>005121011R</t>
  </si>
  <si>
    <t>Vybudování zařízení staveniště pro JKSO 801 až 803</t>
  </si>
  <si>
    <t>Soubor</t>
  </si>
  <si>
    <t>4</t>
  </si>
  <si>
    <t>005121021R</t>
  </si>
  <si>
    <t>Provoz zařízení staveniště pro JKSO 801 až 803</t>
  </si>
  <si>
    <t>3</t>
  </si>
  <si>
    <t>005121031R</t>
  </si>
  <si>
    <t>Odstranění zařízení staveniště pro JKSO 801 až 803</t>
  </si>
  <si>
    <t>6</t>
  </si>
  <si>
    <t>ON</t>
  </si>
  <si>
    <t>Ostatní náklady</t>
  </si>
  <si>
    <t>5</t>
  </si>
  <si>
    <t>005211010R</t>
  </si>
  <si>
    <t>Předání a převzetí staveniště</t>
  </si>
  <si>
    <t>10</t>
  </si>
  <si>
    <t>005211020R</t>
  </si>
  <si>
    <t>Ochrana stávajících inženýrských sítí na staveništ</t>
  </si>
  <si>
    <t>12</t>
  </si>
  <si>
    <t>7</t>
  </si>
  <si>
    <t>00524 R</t>
  </si>
  <si>
    <t>Předání a převzetí díla</t>
  </si>
  <si>
    <t>14</t>
  </si>
  <si>
    <t>8</t>
  </si>
  <si>
    <t>005241010R</t>
  </si>
  <si>
    <t>Dokumentace skutečného provedení</t>
  </si>
  <si>
    <t>16</t>
  </si>
  <si>
    <t>9</t>
  </si>
  <si>
    <t>005261010R</t>
  </si>
  <si>
    <t>Pojištění dodavatele a pojištění díla</t>
  </si>
  <si>
    <t>18</t>
  </si>
  <si>
    <t>005261021R</t>
  </si>
  <si>
    <t>Bankovní záruky za řádné provedení díla</t>
  </si>
  <si>
    <t>20</t>
  </si>
  <si>
    <t>11</t>
  </si>
  <si>
    <t>005261022R</t>
  </si>
  <si>
    <t>Bankovní záruky za splnění záručních podmínek</t>
  </si>
  <si>
    <t>22</t>
  </si>
  <si>
    <t>13</t>
  </si>
  <si>
    <t>005281010R</t>
  </si>
  <si>
    <t>Propagace</t>
  </si>
  <si>
    <t>24</t>
  </si>
  <si>
    <t>005211080R</t>
  </si>
  <si>
    <t>Bezpečnostní a hygienická opatření na staveništi</t>
  </si>
  <si>
    <t>26</t>
  </si>
  <si>
    <t>049002R</t>
  </si>
  <si>
    <t>Geometrické zaměření stavby, vč. technické mapy města</t>
  </si>
  <si>
    <t>soubor</t>
  </si>
  <si>
    <t>1024</t>
  </si>
  <si>
    <t>-258204674</t>
  </si>
  <si>
    <t>040001R</t>
  </si>
  <si>
    <t>Vytyčení stavby, vč. protokolu</t>
  </si>
  <si>
    <t>-570955273</t>
  </si>
  <si>
    <t>VRN</t>
  </si>
  <si>
    <t>Vedlejší rozpočtové náklady</t>
  </si>
  <si>
    <t>VRN1</t>
  </si>
  <si>
    <t>Průzkumné, geodetické a projektové práce</t>
  </si>
  <si>
    <t>17</t>
  </si>
  <si>
    <t>0114640R</t>
  </si>
  <si>
    <t>Měření (monitoring) úrovně osvětlení, vč. protokolu</t>
  </si>
  <si>
    <t>1961901975</t>
  </si>
  <si>
    <t>02 - Objekt B</t>
  </si>
  <si>
    <t>HSV - Práce a dodávky HSV</t>
  </si>
  <si>
    <t xml:space="preserve">    1 -  Zemní práce</t>
  </si>
  <si>
    <t xml:space="preserve">    2 - Zakládání</t>
  </si>
  <si>
    <t xml:space="preserve">    3 -  Svislé a kompletní konstrukce</t>
  </si>
  <si>
    <t xml:space="preserve">    4 -  Vodorovné konstrukce</t>
  </si>
  <si>
    <t xml:space="preserve">    6 -  Úpravy povrchů, podlahy a osazování výplní</t>
  </si>
  <si>
    <t xml:space="preserve">    998 - Přesun hmot</t>
  </si>
  <si>
    <t>PSV - Práce a dodávky PSV</t>
  </si>
  <si>
    <t xml:space="preserve">    9 -  Ostatní konstrukce a práce-bourání</t>
  </si>
  <si>
    <t xml:space="preserve">    997 -  Přesun sutě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</si>
  <si>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</si>
  <si>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</si>
  <si>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</si>
  <si>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</si>
  <si>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</si>
  <si>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</si>
  <si>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</si>
  <si>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</si>
  <si>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</si>
  <si>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</si>
  <si>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</si>
  <si>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</si>
  <si>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HSV</t>
  </si>
  <si>
    <t>Práce a dodávky HSV</t>
  </si>
  <si>
    <t xml:space="preserve"> Zemní práce</t>
  </si>
  <si>
    <t>132212101</t>
  </si>
  <si>
    <t>Hloubení rýh š do 600 mm ručním nebo pneum nářadím v soudržných horninách tř. 3</t>
  </si>
  <si>
    <t>m3</t>
  </si>
  <si>
    <t>-1424219110</t>
  </si>
  <si>
    <t>132212109</t>
  </si>
  <si>
    <t>Příplatek za lepivost u hloubení rýh š do 600 mm ručním nebo pneum nářadím v hornině tř. 3</t>
  </si>
  <si>
    <t>252825417</t>
  </si>
  <si>
    <t>162701105</t>
  </si>
  <si>
    <t>Vodorovné přemístění do 10000 m výkopku/sypaniny z horniny tř. 1 až 4</t>
  </si>
  <si>
    <t>1625621482</t>
  </si>
  <si>
    <t>171201201</t>
  </si>
  <si>
    <t>Uložení sypaniny na skládky</t>
  </si>
  <si>
    <t>-1795889178</t>
  </si>
  <si>
    <t>171201211</t>
  </si>
  <si>
    <t>Poplatek za uložení odpadu ze sypaniny na skládce (skládkovné)</t>
  </si>
  <si>
    <t>t</t>
  </si>
  <si>
    <t>73403085</t>
  </si>
  <si>
    <t>Zakládání</t>
  </si>
  <si>
    <t>271532213</t>
  </si>
  <si>
    <t>Podsyp pod základové konstrukce se zhutněním z hrubého kameniva frakce 8 až 16 mm</t>
  </si>
  <si>
    <t>-377091812</t>
  </si>
  <si>
    <t>273313511</t>
  </si>
  <si>
    <t>Základové desky z betonu tř. C 12/15</t>
  </si>
  <si>
    <t>-402067746</t>
  </si>
  <si>
    <t>273362021</t>
  </si>
  <si>
    <t>Výztuž základových desek svařovanými sítěmi Kari</t>
  </si>
  <si>
    <t>1914514968</t>
  </si>
  <si>
    <t>274313611</t>
  </si>
  <si>
    <t>Základové pásy z betonu tř. C 16/20</t>
  </si>
  <si>
    <t>-908602057</t>
  </si>
  <si>
    <t>279113135</t>
  </si>
  <si>
    <t>Základová zeď tl do 400 mm z tvárnic ztraceného bednění včetně výplně z betonu tř. C 16/20</t>
  </si>
  <si>
    <t>m2</t>
  </si>
  <si>
    <t>-1081201443</t>
  </si>
  <si>
    <t xml:space="preserve"> Svislé a kompletní konstrukce</t>
  </si>
  <si>
    <t>342272523</t>
  </si>
  <si>
    <t>Příčky tl 150 mm z pórobetonových přesných hladkých příčkovek objemové hmotnosti 500 kg/m3</t>
  </si>
  <si>
    <t>-1395197202</t>
  </si>
  <si>
    <t>311272324</t>
  </si>
  <si>
    <t>Zdivo nosné tl 375 mm z pórobetonových přesných hladkých tvárnic Ytong hmotnosti 500 kg/m3</t>
  </si>
  <si>
    <t>1158533672</t>
  </si>
  <si>
    <t>317142322</t>
  </si>
  <si>
    <t>Překlady nenosné přímé z pórobetonu Ytong v příčkách tl 150 mm pro světlost otvoru do 1010 mm</t>
  </si>
  <si>
    <t>kus</t>
  </si>
  <si>
    <t>-760955179</t>
  </si>
  <si>
    <t>317143712</t>
  </si>
  <si>
    <t>Překlady nosné z pórobetonu Ytong ve zdech tl 375 mm pro světlost otvoru do 900 mm</t>
  </si>
  <si>
    <t>-1317745689</t>
  </si>
  <si>
    <t>317352811</t>
  </si>
  <si>
    <t>Ztracené bednění překladů z pórobetonových UPA profilů Ytong světlost do 2500 mm ve zdech tl 375 mm</t>
  </si>
  <si>
    <t>-843700639</t>
  </si>
  <si>
    <t>317941123</t>
  </si>
  <si>
    <t>Osazování ocelových válcovaných nosníků na zdivu I, IE, U, UE nebo L do č 22</t>
  </si>
  <si>
    <t>279550448</t>
  </si>
  <si>
    <t>M</t>
  </si>
  <si>
    <t>130107160</t>
  </si>
  <si>
    <t>ocel profilová IPN, v jakosti 11 375, h=140 mm</t>
  </si>
  <si>
    <t>1344040754</t>
  </si>
  <si>
    <t>130108180</t>
  </si>
  <si>
    <t>ocel profilová UPN, v jakosti 11 375, h=120 mm</t>
  </si>
  <si>
    <t>789719349</t>
  </si>
  <si>
    <t>19</t>
  </si>
  <si>
    <t>389381R01</t>
  </si>
  <si>
    <t>Dobetonování prefabrikovaných konstrukcí, včetně výztuže</t>
  </si>
  <si>
    <t>1148098425</t>
  </si>
  <si>
    <t xml:space="preserve"> Vodorovné konstrukce</t>
  </si>
  <si>
    <t>411121125</t>
  </si>
  <si>
    <t xml:space="preserve">Montáž prefabrikovaných ŽB stropů ze stropních panelů š 1200 mm </t>
  </si>
  <si>
    <t>858777006</t>
  </si>
  <si>
    <t>411321313</t>
  </si>
  <si>
    <t>Stropy deskové ze ŽB tř. C 16/20</t>
  </si>
  <si>
    <t>-1529533233</t>
  </si>
  <si>
    <t>411351101</t>
  </si>
  <si>
    <t>Zřízení bednění stropů deskových</t>
  </si>
  <si>
    <t>-1180331193</t>
  </si>
  <si>
    <t>23</t>
  </si>
  <si>
    <t>411351102</t>
  </si>
  <si>
    <t>Odstranění bednění stropů deskových</t>
  </si>
  <si>
    <t>-757303265</t>
  </si>
  <si>
    <t>411354171</t>
  </si>
  <si>
    <t>Zřízení podpěrné konstrukce stropů v do 4 m pro zatížení do 5 kPa</t>
  </si>
  <si>
    <t>-1975604304</t>
  </si>
  <si>
    <t>25</t>
  </si>
  <si>
    <t>411354172</t>
  </si>
  <si>
    <t>Odstranění podpěrné konstrukce stropů v do 4 m pro zatížení do 5 kPa</t>
  </si>
  <si>
    <t>1544488688</t>
  </si>
  <si>
    <t>411354215</t>
  </si>
  <si>
    <t>Bednění stropů ztracené z hraněných trapézových vln v 50 mm plech lesklý tl 0,7 mm</t>
  </si>
  <si>
    <t>-177560784</t>
  </si>
  <si>
    <t>27</t>
  </si>
  <si>
    <t>411362021</t>
  </si>
  <si>
    <t>Výztuž stropů svařovanými sítěmi Kari</t>
  </si>
  <si>
    <t>-1799444695</t>
  </si>
  <si>
    <t>28</t>
  </si>
  <si>
    <t>417321414</t>
  </si>
  <si>
    <t>Ztužující pásy a věnce ze ŽB tř. C 20/25</t>
  </si>
  <si>
    <t>1794800591</t>
  </si>
  <si>
    <t>29</t>
  </si>
  <si>
    <t>417351115</t>
  </si>
  <si>
    <t>Zřízení bednění ztužujících věnců</t>
  </si>
  <si>
    <t>-1061208887</t>
  </si>
  <si>
    <t>30</t>
  </si>
  <si>
    <t>417351116</t>
  </si>
  <si>
    <t>Odstranění bednění ztužujících věnců</t>
  </si>
  <si>
    <t>1691102555</t>
  </si>
  <si>
    <t>31</t>
  </si>
  <si>
    <t>417361221</t>
  </si>
  <si>
    <t>Výztuž ztužujících pásů a věnců betonářskou ocelí 10 216</t>
  </si>
  <si>
    <t>-648608964</t>
  </si>
  <si>
    <t>32</t>
  </si>
  <si>
    <t>417361821</t>
  </si>
  <si>
    <t>Výztuž ztužujících pásů a věnců betonářskou ocelí 10 505</t>
  </si>
  <si>
    <t>1081233770</t>
  </si>
  <si>
    <t>33</t>
  </si>
  <si>
    <t>430321313</t>
  </si>
  <si>
    <t>Schodišťová konstrukce a rampa ze ŽB tř. C 16/20</t>
  </si>
  <si>
    <t>1251534549</t>
  </si>
  <si>
    <t>34</t>
  </si>
  <si>
    <t>430361821</t>
  </si>
  <si>
    <t>Výztuž schodišťové konstrukce a rampy betonářskou ocelí 10 505</t>
  </si>
  <si>
    <t>-1536071106</t>
  </si>
  <si>
    <t>35</t>
  </si>
  <si>
    <t>430362021</t>
  </si>
  <si>
    <t>Výztuž schodišťové konstrukce a rampy svařovanými sítěmi Kari</t>
  </si>
  <si>
    <t>-1986728881</t>
  </si>
  <si>
    <t>36</t>
  </si>
  <si>
    <t>433351131</t>
  </si>
  <si>
    <t>Zřízení bednění schodnic přímočarých schodišť v do 4 m</t>
  </si>
  <si>
    <t>-737203538</t>
  </si>
  <si>
    <t>37</t>
  </si>
  <si>
    <t>433351132</t>
  </si>
  <si>
    <t>Odstranění bednění schodnic přímočarých schodišť v do 4 m</t>
  </si>
  <si>
    <t>1539074447</t>
  </si>
  <si>
    <t>38</t>
  </si>
  <si>
    <t>457311115</t>
  </si>
  <si>
    <t>Vyrovnávací nebo spádový beton C 16/20 včetně úpravy povrchu</t>
  </si>
  <si>
    <t>1596676696</t>
  </si>
  <si>
    <t xml:space="preserve"> Úpravy povrchů, podlahy a osazování výplní</t>
  </si>
  <si>
    <t>39</t>
  </si>
  <si>
    <t>611131101</t>
  </si>
  <si>
    <t>Cementový postřik vnitřních stropů nanášený celoplošně ručně</t>
  </si>
  <si>
    <t>-511444429</t>
  </si>
  <si>
    <t>40</t>
  </si>
  <si>
    <t>611321141</t>
  </si>
  <si>
    <t>Vápenocementová omítka štuková dvouvrstvá vnitřních stropů rovných nanášená ručně</t>
  </si>
  <si>
    <t>-909738436</t>
  </si>
  <si>
    <t>41</t>
  </si>
  <si>
    <t>611325422</t>
  </si>
  <si>
    <t>Oprava vnitřní vápenocementové štukové omítky stropů v rozsahu plochy do 30%</t>
  </si>
  <si>
    <t>1040175419</t>
  </si>
  <si>
    <t>42</t>
  </si>
  <si>
    <t>612232001</t>
  </si>
  <si>
    <t>Montáž zateplení vnitřního ostění, nadpraží hl do 200 mm polystyrenovými deskami tl do 40 mm  - úprava vnitřních špalet</t>
  </si>
  <si>
    <t>m</t>
  </si>
  <si>
    <t>1014485620</t>
  </si>
  <si>
    <t>43</t>
  </si>
  <si>
    <t>283759320</t>
  </si>
  <si>
    <t>deska fasádní polystyrénová EPS 70 F 1000 x 500 x 40 mm</t>
  </si>
  <si>
    <t>-2136801991</t>
  </si>
  <si>
    <t>44</t>
  </si>
  <si>
    <t>612131101</t>
  </si>
  <si>
    <t>Cementový postřik vnitřních stěn nanášený celoplošně ručně</t>
  </si>
  <si>
    <t>-360674864</t>
  </si>
  <si>
    <t>45</t>
  </si>
  <si>
    <t>612321141</t>
  </si>
  <si>
    <t>Vápenocementová omítka štuková dvouvrstvá vnitřních stěn nanášená ručně</t>
  </si>
  <si>
    <t>835419961</t>
  </si>
  <si>
    <t>46</t>
  </si>
  <si>
    <t>612325422</t>
  </si>
  <si>
    <t>Oprava vnitřní vápenocementové štukové omítky stěn v rozsahu plochy do 30%</t>
  </si>
  <si>
    <t>-1747429487</t>
  </si>
  <si>
    <t>47</t>
  </si>
  <si>
    <t>622321101</t>
  </si>
  <si>
    <t>Vápenocementová omítka hrubá jednovrstvá nezatřená vnějších stěn nanášená ručně</t>
  </si>
  <si>
    <t>-150710927</t>
  </si>
  <si>
    <t>48</t>
  </si>
  <si>
    <t>622531011</t>
  </si>
  <si>
    <t>Tenkovrstvá silikonová zrnitá omítka tl. 1,5 mm včetně penetrace vnějších stěn</t>
  </si>
  <si>
    <t>-1533286322</t>
  </si>
  <si>
    <t>49</t>
  </si>
  <si>
    <t>622131101</t>
  </si>
  <si>
    <t>Cementový postřik vnějších stěn nanášený celoplošně ručně</t>
  </si>
  <si>
    <t>-1575400279</t>
  </si>
  <si>
    <t>50</t>
  </si>
  <si>
    <t>622142001</t>
  </si>
  <si>
    <t>Potažení vnějších stěn sklovláknitým pletivem vtlačeným do tenkovrstvé hmoty</t>
  </si>
  <si>
    <t>1179401435</t>
  </si>
  <si>
    <t>51</t>
  </si>
  <si>
    <t>622143003</t>
  </si>
  <si>
    <t>Montáž omítkových plastových nebo pozinkovaných rohových profilů s tkaninou</t>
  </si>
  <si>
    <t>-715308107</t>
  </si>
  <si>
    <t>52</t>
  </si>
  <si>
    <t>590514800</t>
  </si>
  <si>
    <t>lišta rohová Al 10/10 cm s tkaninou bal. 2,5 m</t>
  </si>
  <si>
    <t>1510728356</t>
  </si>
  <si>
    <t>53</t>
  </si>
  <si>
    <t>622143004</t>
  </si>
  <si>
    <t>Montáž omítkových samolepících začišťovacích profilů (APU lišt)</t>
  </si>
  <si>
    <t>143307701</t>
  </si>
  <si>
    <t>54</t>
  </si>
  <si>
    <t>590514760</t>
  </si>
  <si>
    <t>profil okenní začišťovací s tkaninou -Thermospoj 9 mm/2,4 m</t>
  </si>
  <si>
    <t>1094779406</t>
  </si>
  <si>
    <t>55</t>
  </si>
  <si>
    <t>625141011</t>
  </si>
  <si>
    <t>Obklad venkovní betonové konstrukce deskami polystyrenovými tl. 80 mm</t>
  </si>
  <si>
    <t>-1954876232</t>
  </si>
  <si>
    <t>56</t>
  </si>
  <si>
    <t>629991011</t>
  </si>
  <si>
    <t>Zakrytí výplní otvorů a svislých ploch fólií přilepenou lepící páskou</t>
  </si>
  <si>
    <t>2032502182</t>
  </si>
  <si>
    <t>57</t>
  </si>
  <si>
    <t>631311114</t>
  </si>
  <si>
    <t>Mazanina tl do 80 mm z betonu prostého bez zvýšených nároků na prostředí tř. C 16/20</t>
  </si>
  <si>
    <t>-1544111767</t>
  </si>
  <si>
    <t>58</t>
  </si>
  <si>
    <t>631319011</t>
  </si>
  <si>
    <t>Příplatek k mazanině tl do 80 mm za přehlazení povrchu</t>
  </si>
  <si>
    <t>-670165383</t>
  </si>
  <si>
    <t>59</t>
  </si>
  <si>
    <t>632450122</t>
  </si>
  <si>
    <t>Vyrovnávací cementový potěr tl do 30 mm ze suchých směsí provedený v pásu</t>
  </si>
  <si>
    <t>-21699868</t>
  </si>
  <si>
    <t>998</t>
  </si>
  <si>
    <t>Přesun hmot</t>
  </si>
  <si>
    <t>60</t>
  </si>
  <si>
    <t>998011002</t>
  </si>
  <si>
    <t>Přesun hmot pro budovy zděné v do 12 m</t>
  </si>
  <si>
    <t>-1200929876</t>
  </si>
  <si>
    <t>PSV</t>
  </si>
  <si>
    <t>Práce a dodávky PSV</t>
  </si>
  <si>
    <t xml:space="preserve"> Ostatní konstrukce a práce-bourání</t>
  </si>
  <si>
    <t>61</t>
  </si>
  <si>
    <t>941111131</t>
  </si>
  <si>
    <t>Montáž lešení řadového trubkového lehkého s podlahami zatížení do 200 kg/m2 š do 1,5 m v do 10 m</t>
  </si>
  <si>
    <t>886289247</t>
  </si>
  <si>
    <t>62</t>
  </si>
  <si>
    <t>941111231</t>
  </si>
  <si>
    <t>Příplatek k lešení řadovému trubkovému lehkému s podlahami š 1,5 m v 10 m za první a ZKD den použití</t>
  </si>
  <si>
    <t>1466820838</t>
  </si>
  <si>
    <t>63</t>
  </si>
  <si>
    <t>941111831</t>
  </si>
  <si>
    <t>Demontáž lešení řadového trubkového lehkého s podlahami zatížení do 200 kg/m2 š do 1,5 m v do 10 m</t>
  </si>
  <si>
    <t>163725207</t>
  </si>
  <si>
    <t>64</t>
  </si>
  <si>
    <t>944511111</t>
  </si>
  <si>
    <t>Montáž ochranné sítě z textilie z umělých vláken</t>
  </si>
  <si>
    <t>921909315</t>
  </si>
  <si>
    <t>65</t>
  </si>
  <si>
    <t>944511211</t>
  </si>
  <si>
    <t>Příplatek k ochranné síti za první a ZKD den použití</t>
  </si>
  <si>
    <t>1731410652</t>
  </si>
  <si>
    <t>66</t>
  </si>
  <si>
    <t>944511811</t>
  </si>
  <si>
    <t>Demontáž ochranné sítě z textilie z umělých vláken</t>
  </si>
  <si>
    <t>-940583932</t>
  </si>
  <si>
    <t>67</t>
  </si>
  <si>
    <t>949101111</t>
  </si>
  <si>
    <t>Lešení pomocné pro objekty pozemních staveb s lešeňovou podlahou v do 1,9 m zatížení do 150 kg/m2</t>
  </si>
  <si>
    <t>1508193079</t>
  </si>
  <si>
    <t>68</t>
  </si>
  <si>
    <t>952901111</t>
  </si>
  <si>
    <t>Vyčištění budov bytové a občanské výstavby při výšce podlaží do 4 m</t>
  </si>
  <si>
    <t>-468234649</t>
  </si>
  <si>
    <t>69</t>
  </si>
  <si>
    <t>953312111</t>
  </si>
  <si>
    <t>Vložky do svislých dilatačních spár z fasádních polystyrénových desek tl 10 mm</t>
  </si>
  <si>
    <t>-2021917820</t>
  </si>
  <si>
    <t>70</t>
  </si>
  <si>
    <t>953961113</t>
  </si>
  <si>
    <t>Kotvy chemickým tmelem M 12 hl 110 mm do betonu, ŽB nebo kamene s vyvrtáním otvoru</t>
  </si>
  <si>
    <t>-1981526189</t>
  </si>
  <si>
    <t>71</t>
  </si>
  <si>
    <t>962031133</t>
  </si>
  <si>
    <t>Bourání příček z cihel pálených na MVC tl do 150 mm</t>
  </si>
  <si>
    <t>-1790942558</t>
  </si>
  <si>
    <t>72</t>
  </si>
  <si>
    <t>962032241</t>
  </si>
  <si>
    <t>Bourání zdiva z cihel pálených nebo vápenopískových na MC přes 1 m3</t>
  </si>
  <si>
    <t>1140001827</t>
  </si>
  <si>
    <t>73</t>
  </si>
  <si>
    <t>965043431</t>
  </si>
  <si>
    <t>Bourání podkladů pod dlažby betonových s potěrem nebo teracem tl do 150 mm pl do 4 m2</t>
  </si>
  <si>
    <t>1653079909</t>
  </si>
  <si>
    <t>74</t>
  </si>
  <si>
    <t>968062246</t>
  </si>
  <si>
    <t>Vybourání dřevěných rámů oken jednoduchých včetně křídel pl do 4 m2</t>
  </si>
  <si>
    <t>-960713276</t>
  </si>
  <si>
    <t>75</t>
  </si>
  <si>
    <t>981011312</t>
  </si>
  <si>
    <t>Demolice budov zděných na MVC podíl konstrukcí do 15 % postupným rozebíráním</t>
  </si>
  <si>
    <t>1356589598</t>
  </si>
  <si>
    <t>997</t>
  </si>
  <si>
    <t xml:space="preserve"> Přesun sutě</t>
  </si>
  <si>
    <t>76</t>
  </si>
  <si>
    <t>997013111</t>
  </si>
  <si>
    <t>Vnitrostaveništní doprava suti a vybouraných hmot pro budovy v do 6 m s použitím mechanizace</t>
  </si>
  <si>
    <t>243828485</t>
  </si>
  <si>
    <t>77</t>
  </si>
  <si>
    <t>997013501</t>
  </si>
  <si>
    <t>Odvoz suti a vybouraných hmot na skládku nebo meziskládku do 1 km se složením</t>
  </si>
  <si>
    <t>1544529622</t>
  </si>
  <si>
    <t>78</t>
  </si>
  <si>
    <t>997013509</t>
  </si>
  <si>
    <t>Příplatek k odvozu suti a vybouraných hmot na skládku ZKD 1 km přes 1 km</t>
  </si>
  <si>
    <t>1871226173</t>
  </si>
  <si>
    <t>79</t>
  </si>
  <si>
    <t>997013801.1</t>
  </si>
  <si>
    <t>Poplatek za uložení stavebního betonového odpadu na skládce (skládkovné)</t>
  </si>
  <si>
    <t>-1694839340</t>
  </si>
  <si>
    <t>711</t>
  </si>
  <si>
    <t>Izolace proti vodě, vlhkosti a plynům</t>
  </si>
  <si>
    <t>80</t>
  </si>
  <si>
    <t>711111001</t>
  </si>
  <si>
    <t>Provedení izolace proti zemní vlhkosti vodorovné za studena nátěrem penetračním</t>
  </si>
  <si>
    <t>1904063728</t>
  </si>
  <si>
    <t>81</t>
  </si>
  <si>
    <t>111631500</t>
  </si>
  <si>
    <t>lak asfaltový ALP/9 bal 9 kg</t>
  </si>
  <si>
    <t>813567308</t>
  </si>
  <si>
    <t>82</t>
  </si>
  <si>
    <t>711141559</t>
  </si>
  <si>
    <t>Provedení izolace proti zemní vlhkosti pásy přitavením vodorovné NAIP</t>
  </si>
  <si>
    <t>1433020395</t>
  </si>
  <si>
    <t>83</t>
  </si>
  <si>
    <t>628526735</t>
  </si>
  <si>
    <t>pás modifikovaný hydroizolační SBS TECH 1000 P4,0 kg/m2  (PV 4)</t>
  </si>
  <si>
    <t>-1240493434</t>
  </si>
  <si>
    <t>84</t>
  </si>
  <si>
    <t>998711102</t>
  </si>
  <si>
    <t>Přesun hmot tonážní pro izolace proti vodě, vlhkosti a plynům v objektech výšky do 12 m</t>
  </si>
  <si>
    <t>1022954321</t>
  </si>
  <si>
    <t>712</t>
  </si>
  <si>
    <t>Povlakové krytiny</t>
  </si>
  <si>
    <t>85</t>
  </si>
  <si>
    <t>712311101</t>
  </si>
  <si>
    <t>Provedení povlakové krytiny střech do 10° za studena lakem penetračním nebo asfaltovým</t>
  </si>
  <si>
    <t>1841521691</t>
  </si>
  <si>
    <t>86</t>
  </si>
  <si>
    <t>369144311</t>
  </si>
  <si>
    <t>87</t>
  </si>
  <si>
    <t>712331111</t>
  </si>
  <si>
    <t>Provedení povlakové krytiny střech do 10° podkladní vrstvy pásy na sucho samolepící</t>
  </si>
  <si>
    <t>-373814516</t>
  </si>
  <si>
    <t>88</t>
  </si>
  <si>
    <t>628662815</t>
  </si>
  <si>
    <t>podkladní pás asfaltový samolepící tl 3,0 mm ( SEW GS 3 )</t>
  </si>
  <si>
    <t>-1170586942</t>
  </si>
  <si>
    <t>89</t>
  </si>
  <si>
    <t>712341559</t>
  </si>
  <si>
    <t>Provedení povlakové krytiny střech do 10° pásy NAIP přitavením v plné ploše</t>
  </si>
  <si>
    <t>280430136</t>
  </si>
  <si>
    <t>90</t>
  </si>
  <si>
    <t>628526745</t>
  </si>
  <si>
    <t>pás modifikovaný hydroizolační SBS TECH 1000 BARRIERA VAPORE 4,0 kg/m2</t>
  </si>
  <si>
    <t>-1111975516</t>
  </si>
  <si>
    <t>91</t>
  </si>
  <si>
    <t>628560115</t>
  </si>
  <si>
    <t>pás asfaltovaný modifikovaný SBS TECh 5000 PA 5,0 mm ( PV 52 )</t>
  </si>
  <si>
    <t>-572767525</t>
  </si>
  <si>
    <t>92</t>
  </si>
  <si>
    <t>998712102</t>
  </si>
  <si>
    <t>Přesun hmot tonážní tonážní pro krytiny povlakové v objektech v přes 6 do 12 m</t>
  </si>
  <si>
    <t>1776167020</t>
  </si>
  <si>
    <t>713</t>
  </si>
  <si>
    <t>Izolace tepelné</t>
  </si>
  <si>
    <t>93</t>
  </si>
  <si>
    <t>713121111</t>
  </si>
  <si>
    <t>Montáž izolace tepelné podlah volně kladenými rohožemi, pásy, dílci, deskami 1 vrstva</t>
  </si>
  <si>
    <t>-1128836953</t>
  </si>
  <si>
    <t>94</t>
  </si>
  <si>
    <t>283756R</t>
  </si>
  <si>
    <t>deska pro kročejový útlum1000x500x30 mm</t>
  </si>
  <si>
    <t>-256270585</t>
  </si>
  <si>
    <t>95</t>
  </si>
  <si>
    <t>283723060</t>
  </si>
  <si>
    <t>deska z pěnového polystyrenu EPS 100 S 1000 x 500 x 60 mm</t>
  </si>
  <si>
    <t>-677028093</t>
  </si>
  <si>
    <t>96</t>
  </si>
  <si>
    <t>713141111</t>
  </si>
  <si>
    <t>Montáž izolace tepelné střech plochých lepené asfaltem plně 1 vrstva rohoží, pásů, dílců, desek</t>
  </si>
  <si>
    <t>1118973660</t>
  </si>
  <si>
    <t>97</t>
  </si>
  <si>
    <t>283759135</t>
  </si>
  <si>
    <t>deska z pěnového polystyrenu EPS 100 S 1000 x 500 (1000) mm, spádová vrstva tl 100-280 mm</t>
  </si>
  <si>
    <t>775053416</t>
  </si>
  <si>
    <t>98</t>
  </si>
  <si>
    <t>713141121</t>
  </si>
  <si>
    <t>Montáž izolace tepelné střech plochých lepené asfaltem bodově 1 vrstva rohoží, pásů, dílců, desek</t>
  </si>
  <si>
    <t>37292608</t>
  </si>
  <si>
    <t>99</t>
  </si>
  <si>
    <t>283759930</t>
  </si>
  <si>
    <t>deska z pěnového polystyrenu EPS 150 S 1000 x 500 x 200 mm</t>
  </si>
  <si>
    <t>-1484342220</t>
  </si>
  <si>
    <t>100</t>
  </si>
  <si>
    <t>998713102</t>
  </si>
  <si>
    <t>Přesun hmot tonážní pro izolace tepelné v objektech v do 12 m</t>
  </si>
  <si>
    <t>1427196299</t>
  </si>
  <si>
    <t>762</t>
  </si>
  <si>
    <t>Konstrukce tesařské</t>
  </si>
  <si>
    <t>101</t>
  </si>
  <si>
    <t>762332531</t>
  </si>
  <si>
    <t>Montáž vázaných kcí krovů pravidelných z řeziva hoblovaného průřezové plochy do 120 cm2</t>
  </si>
  <si>
    <t>-1889590981</t>
  </si>
  <si>
    <t>102</t>
  </si>
  <si>
    <t>605120010</t>
  </si>
  <si>
    <t>řezivo jehličnaté hranol jakost I do 120 cm2</t>
  </si>
  <si>
    <t>120379490</t>
  </si>
  <si>
    <t>103</t>
  </si>
  <si>
    <t>762341036</t>
  </si>
  <si>
    <t>Bednění střech rovných z desek OSB tl 22 mm na sraz šroubovaných na rošt</t>
  </si>
  <si>
    <t>2071453685</t>
  </si>
  <si>
    <t>104</t>
  </si>
  <si>
    <t>762511223</t>
  </si>
  <si>
    <t>Podlahové kce podkladové z desek OSB tl 15 mm nebroušených na pero a drážku lepených</t>
  </si>
  <si>
    <t>659196759</t>
  </si>
  <si>
    <t>105</t>
  </si>
  <si>
    <t>998762102</t>
  </si>
  <si>
    <t>Přesun hmot tonážní pro kce tesařské v objektech v do 12 m</t>
  </si>
  <si>
    <t>-1268120441</t>
  </si>
  <si>
    <t>763</t>
  </si>
  <si>
    <t>Konstrukce suché výstavby</t>
  </si>
  <si>
    <t>106</t>
  </si>
  <si>
    <t>763111335</t>
  </si>
  <si>
    <t>SDK příčka tl 125 mm profil CW+UW 75 desky 1xH2 12,5 bez TI EI 15 Rw 41 DB</t>
  </si>
  <si>
    <t>-425323167</t>
  </si>
  <si>
    <t>107</t>
  </si>
  <si>
    <t>763111414</t>
  </si>
  <si>
    <t>SDK příčka tl 125 mm profil CW+UW 75 desky 2xA 12,5 TI 75 mm EI 60 Rw 53 dB</t>
  </si>
  <si>
    <t>183772693</t>
  </si>
  <si>
    <t>108</t>
  </si>
  <si>
    <t>763131R</t>
  </si>
  <si>
    <t>Úprava ostění po osazení světlíku, SDK + zateplení MW</t>
  </si>
  <si>
    <t>ks</t>
  </si>
  <si>
    <t>1244331011</t>
  </si>
  <si>
    <t>109</t>
  </si>
  <si>
    <t>998763302</t>
  </si>
  <si>
    <t>Přesun hmot tonážní pro sádrokartonové konstrukce v objektech v do 12 m</t>
  </si>
  <si>
    <t>-1871333879</t>
  </si>
  <si>
    <t>764</t>
  </si>
  <si>
    <t>Konstrukce klempířské</t>
  </si>
  <si>
    <t>110</t>
  </si>
  <si>
    <t>764002841</t>
  </si>
  <si>
    <t>Demontáž oplechování horních ploch zdí a nadezdívek do suti</t>
  </si>
  <si>
    <t>-129336006</t>
  </si>
  <si>
    <t>111</t>
  </si>
  <si>
    <t>764215607</t>
  </si>
  <si>
    <t>Oplechování horních ploch a atik bez rohů z Pz plechu s povrch úpravou celoplošně lepené rš 670 mm</t>
  </si>
  <si>
    <t>561541226</t>
  </si>
  <si>
    <t>112</t>
  </si>
  <si>
    <t>764216644</t>
  </si>
  <si>
    <t>Oplechování rovných parapetů celoplošně lepené z Pz s povrchovou úpravou rš 330 mm</t>
  </si>
  <si>
    <t>177245360</t>
  </si>
  <si>
    <t>113</t>
  </si>
  <si>
    <t>764508131</t>
  </si>
  <si>
    <t>Montáž kruhového svodu</t>
  </si>
  <si>
    <t>1554486670</t>
  </si>
  <si>
    <t>114</t>
  </si>
  <si>
    <t>553442040</t>
  </si>
  <si>
    <t>svod kruhový 100 pozink</t>
  </si>
  <si>
    <t>362975778</t>
  </si>
  <si>
    <t>115</t>
  </si>
  <si>
    <t>764511404</t>
  </si>
  <si>
    <t>Žlab podokapní půlkruhový z Pz plechu rš 330 mm</t>
  </si>
  <si>
    <t>-1452844281</t>
  </si>
  <si>
    <t>116</t>
  </si>
  <si>
    <t>998764102</t>
  </si>
  <si>
    <t>Přesun hmot tonážní pro konstrukce klempířské v objektech v do 12 m</t>
  </si>
  <si>
    <t>-447027769</t>
  </si>
  <si>
    <t>766</t>
  </si>
  <si>
    <t>Konstrukce truhlářské</t>
  </si>
  <si>
    <t>117</t>
  </si>
  <si>
    <t>766622132</t>
  </si>
  <si>
    <t>Montáž plastových oken plochy přes 1 m2 otevíravých výšky do 2,5 m s rámem do zdiva</t>
  </si>
  <si>
    <t>1938958512</t>
  </si>
  <si>
    <t>118</t>
  </si>
  <si>
    <t>611400</t>
  </si>
  <si>
    <t>okno plastové, bílé, izolační dvojsklo, 140 x 110 cm</t>
  </si>
  <si>
    <t>-2041488935</t>
  </si>
  <si>
    <t>119</t>
  </si>
  <si>
    <t>611400R</t>
  </si>
  <si>
    <t>okno plastové, bílé, izolační dvojsklo, 245 x 150 cm</t>
  </si>
  <si>
    <t>1699349357</t>
  </si>
  <si>
    <t>120</t>
  </si>
  <si>
    <t>611400R1</t>
  </si>
  <si>
    <t>okno plastové, bílé, izolační dvojsklo, 140 x 135 cm</t>
  </si>
  <si>
    <t>-1337064239</t>
  </si>
  <si>
    <t>121</t>
  </si>
  <si>
    <t>611400R2</t>
  </si>
  <si>
    <t>okno plastové, bílé, izolační dvojsklo, 190 x 135 cm</t>
  </si>
  <si>
    <t>-866619460</t>
  </si>
  <si>
    <t>122</t>
  </si>
  <si>
    <t>611400R3</t>
  </si>
  <si>
    <t>okno plastové, bílé, izolační dvojsklo, 140 x 150 cm</t>
  </si>
  <si>
    <t>426176683</t>
  </si>
  <si>
    <t>123</t>
  </si>
  <si>
    <t>611400R4</t>
  </si>
  <si>
    <t>okno plastové, bílé, izolační dvojsklo, 190 x 150 cm</t>
  </si>
  <si>
    <t>-160192691</t>
  </si>
  <si>
    <t>124</t>
  </si>
  <si>
    <t>611400R5</t>
  </si>
  <si>
    <t>okno plastové, bílé, izolační dvojsklo, 120 x 150 cm</t>
  </si>
  <si>
    <t>1724493776</t>
  </si>
  <si>
    <t>125</t>
  </si>
  <si>
    <t>611400R6</t>
  </si>
  <si>
    <t>okno plastové, bílé, izolační dvojsklo, 75 x 150 cm</t>
  </si>
  <si>
    <t>-1111217985</t>
  </si>
  <si>
    <t>126</t>
  </si>
  <si>
    <t>766622212</t>
  </si>
  <si>
    <t>Montáž plastových oken plochy do 1 m2 pevných s rámem do zdiva</t>
  </si>
  <si>
    <t>-1159413702</t>
  </si>
  <si>
    <t>127</t>
  </si>
  <si>
    <t>611400R7</t>
  </si>
  <si>
    <t>okno plastové, bílé, izolační dvojsklo, 50 x 90 cm</t>
  </si>
  <si>
    <t>-1900543907</t>
  </si>
  <si>
    <t>128</t>
  </si>
  <si>
    <t>611400R8</t>
  </si>
  <si>
    <t>okno plastové, bílé, izolační dvojsklo, 100 x 75 cm</t>
  </si>
  <si>
    <t>-475635939</t>
  </si>
  <si>
    <t>129</t>
  </si>
  <si>
    <t>611400R9</t>
  </si>
  <si>
    <t>okno plastové, bílé, izolační dvojsklo, 130 x 75 cm</t>
  </si>
  <si>
    <t>518968186</t>
  </si>
  <si>
    <t>130</t>
  </si>
  <si>
    <t>766682111</t>
  </si>
  <si>
    <t>Montáž zárubní obložkových pro dveře jednokřídlové tl stěny do 170 mm</t>
  </si>
  <si>
    <t>696524226</t>
  </si>
  <si>
    <t>131</t>
  </si>
  <si>
    <t>61182258</t>
  </si>
  <si>
    <t>Zárubeň obložková pro dveře 1křídlové 60,70,80,90x197 cm, tl. 8 - 17 cm,dub,buk</t>
  </si>
  <si>
    <t>375288161</t>
  </si>
  <si>
    <t>132</t>
  </si>
  <si>
    <t>766682113</t>
  </si>
  <si>
    <t>Montáž zárubní obložkových pro dveře jednokřídlové tl stěny přes 350 mm</t>
  </si>
  <si>
    <t>-12189603</t>
  </si>
  <si>
    <t>133</t>
  </si>
  <si>
    <t>61182259</t>
  </si>
  <si>
    <t>Zárubeň obložková pro dveře 1křídlové 60,70,80,90x197 cm, tl. přes 35 cm,dub,buk</t>
  </si>
  <si>
    <t>1922612384</t>
  </si>
  <si>
    <t>134</t>
  </si>
  <si>
    <t>766660172</t>
  </si>
  <si>
    <t>Montáž dveřních křídel otvíravých 1křídlových š přes 0,8 m do obložkové zárubně</t>
  </si>
  <si>
    <t>-1035470868</t>
  </si>
  <si>
    <t>135</t>
  </si>
  <si>
    <t>61162960</t>
  </si>
  <si>
    <t>Dveře vnitřní  hladké -voštinové, plné 1křídlé 70,80,90 x197 cm, levé x pravé , laminované světlý dub  - Zámek stavební zadlabací obyčejné 01-15 bez převodu L HB</t>
  </si>
  <si>
    <t>1916348764</t>
  </si>
  <si>
    <t>136</t>
  </si>
  <si>
    <t>766694111</t>
  </si>
  <si>
    <t>Montáž parapetních desek dřevěných nebo plastových šířky do 30 cm délky do 1,0 m</t>
  </si>
  <si>
    <t>771768432</t>
  </si>
  <si>
    <t>137</t>
  </si>
  <si>
    <t>766694112</t>
  </si>
  <si>
    <t>Montáž parapetních desek dřevěných nebo plastových šířky do 30 cm délky do 1,6 m</t>
  </si>
  <si>
    <t>-1874517356</t>
  </si>
  <si>
    <t>138</t>
  </si>
  <si>
    <t>766694113</t>
  </si>
  <si>
    <t>Montáž parapetních desek dřevěných nebo plastových šířky do 30 cm délky do 2,6 m</t>
  </si>
  <si>
    <t>-1908231217</t>
  </si>
  <si>
    <t>139</t>
  </si>
  <si>
    <t>611444010</t>
  </si>
  <si>
    <t>parapet plastový vnitřní - komůrkový 25 x 2 x 100 cm</t>
  </si>
  <si>
    <t>664754384</t>
  </si>
  <si>
    <t>140</t>
  </si>
  <si>
    <t>998766102</t>
  </si>
  <si>
    <t>Přesun hmot tonážní pro konstrukce truhlářské v objektech v do 12 m</t>
  </si>
  <si>
    <t>1952209</t>
  </si>
  <si>
    <t>767</t>
  </si>
  <si>
    <t>Konstrukce zámečnické</t>
  </si>
  <si>
    <t>141</t>
  </si>
  <si>
    <t>767161117</t>
  </si>
  <si>
    <t>Montáž zábradlí rovného z trubek do zdi hmotnosti do 45 kg</t>
  </si>
  <si>
    <t>1851989126</t>
  </si>
  <si>
    <t>142</t>
  </si>
  <si>
    <t>140110R</t>
  </si>
  <si>
    <t xml:space="preserve">Dodávka zábradlí viz PD </t>
  </si>
  <si>
    <t>kpl</t>
  </si>
  <si>
    <t>-2146830642</t>
  </si>
  <si>
    <t>143</t>
  </si>
  <si>
    <t>767316311</t>
  </si>
  <si>
    <t>Montáž střešního bodového světlíku přes 1 do 1,5 m2</t>
  </si>
  <si>
    <t>-1609668391</t>
  </si>
  <si>
    <t>144</t>
  </si>
  <si>
    <t>562453535</t>
  </si>
  <si>
    <t>světlík bodový  1000x1500 mm</t>
  </si>
  <si>
    <t>-971131564</t>
  </si>
  <si>
    <t>145</t>
  </si>
  <si>
    <t>998767102</t>
  </si>
  <si>
    <t>Přesun hmot tonážní pro zámečnické konstrukce v objektech v do 12 m</t>
  </si>
  <si>
    <t>1957154186</t>
  </si>
  <si>
    <t>771</t>
  </si>
  <si>
    <t>Podlahy z dlaždic</t>
  </si>
  <si>
    <t>146</t>
  </si>
  <si>
    <t>771474113</t>
  </si>
  <si>
    <t>Montáž soklíků z dlaždic keramických rovných flexibilní lepidlo v do 120 mm</t>
  </si>
  <si>
    <t>752027400</t>
  </si>
  <si>
    <t>147</t>
  </si>
  <si>
    <t>597614160</t>
  </si>
  <si>
    <t>dlaždice keramické slinuté neglazované mrazuvzdorné S 29,8 x 8,0 x 0,9 cm</t>
  </si>
  <si>
    <t>-1108276400</t>
  </si>
  <si>
    <t>148</t>
  </si>
  <si>
    <t>771574113</t>
  </si>
  <si>
    <t>Montáž podlah keramických režných hladkých lepených flexibilním lepidlem do 12 ks/m2</t>
  </si>
  <si>
    <t>-532358361</t>
  </si>
  <si>
    <t>149</t>
  </si>
  <si>
    <t>597614340</t>
  </si>
  <si>
    <t>dlaždice keramické slinuté neglazované mrazuvzdorné S 29,8 x 29,8 x 0,9 cm ( dle výběru investora )</t>
  </si>
  <si>
    <t>-1052040917</t>
  </si>
  <si>
    <t>150</t>
  </si>
  <si>
    <t>771591111</t>
  </si>
  <si>
    <t>Podlahy penetrace podkladu</t>
  </si>
  <si>
    <t>-867814787</t>
  </si>
  <si>
    <t>151</t>
  </si>
  <si>
    <t>998771102</t>
  </si>
  <si>
    <t>Přesun hmot tonážní pro podlahy z dlaždic v objektech v do 12 m</t>
  </si>
  <si>
    <t>985142715</t>
  </si>
  <si>
    <t>776</t>
  </si>
  <si>
    <t>Podlahy povlakové</t>
  </si>
  <si>
    <t>152</t>
  </si>
  <si>
    <t>776421100</t>
  </si>
  <si>
    <t>Lepení obvodových soklíků nebo lišt z měkčených plastů</t>
  </si>
  <si>
    <t>-742808767</t>
  </si>
  <si>
    <t>153</t>
  </si>
  <si>
    <t>284110030</t>
  </si>
  <si>
    <t>lišta speciální soklová PVC 10271, 30 x 30 mm role 50 m</t>
  </si>
  <si>
    <t>1757441787</t>
  </si>
  <si>
    <t>154</t>
  </si>
  <si>
    <t>776521100</t>
  </si>
  <si>
    <t>Lepení pásů povlakových podlah plastových</t>
  </si>
  <si>
    <t>-1049321796</t>
  </si>
  <si>
    <t>155</t>
  </si>
  <si>
    <t>284121000</t>
  </si>
  <si>
    <t>krytina podlahová PVC novilon® nova</t>
  </si>
  <si>
    <t>805882736</t>
  </si>
  <si>
    <t>156</t>
  </si>
  <si>
    <t>776572100</t>
  </si>
  <si>
    <t>Lepení pásů povlakových podlah textilních</t>
  </si>
  <si>
    <t>-244922200</t>
  </si>
  <si>
    <t>157</t>
  </si>
  <si>
    <t>697510020</t>
  </si>
  <si>
    <t>koberec zátěžový-vysoká zátěž, šíře 4 m</t>
  </si>
  <si>
    <t>-443180557</t>
  </si>
  <si>
    <t>158</t>
  </si>
  <si>
    <t>776590150</t>
  </si>
  <si>
    <t>Úprava podkladu nášlapných ploch penetrací</t>
  </si>
  <si>
    <t>-2011528229</t>
  </si>
  <si>
    <t>159</t>
  </si>
  <si>
    <t>611552200</t>
  </si>
  <si>
    <t>penetrace THOMSIT R 760 (á 10 kg)</t>
  </si>
  <si>
    <t>kg</t>
  </si>
  <si>
    <t>1247084563</t>
  </si>
  <si>
    <t>160</t>
  </si>
  <si>
    <t>998776102</t>
  </si>
  <si>
    <t>Přesun hmot tonážní pro podlahy povlakové v objektech v do 12 m</t>
  </si>
  <si>
    <t>-1414622840</t>
  </si>
  <si>
    <t>781</t>
  </si>
  <si>
    <t>Dokončovací práce - obklady</t>
  </si>
  <si>
    <t>161</t>
  </si>
  <si>
    <t>781474114</t>
  </si>
  <si>
    <t>Montáž obkladů vnitřních keramických hladkých do 22 ks/m2 lepených flexibilním lepidlem</t>
  </si>
  <si>
    <t>288345728</t>
  </si>
  <si>
    <t>162</t>
  </si>
  <si>
    <t>597610395</t>
  </si>
  <si>
    <t>obkládačky keramické - (bílé i barevné) 20 x 25 x 0,68 cm I. j. ( dle výběru investora )</t>
  </si>
  <si>
    <t>356295846</t>
  </si>
  <si>
    <t>163</t>
  </si>
  <si>
    <t>781479191</t>
  </si>
  <si>
    <t>Příplatek k montáži obkladů vnitřních keramických hladkých za plochu do 10 m2</t>
  </si>
  <si>
    <t>-1060484790</t>
  </si>
  <si>
    <t>164</t>
  </si>
  <si>
    <t>998781102</t>
  </si>
  <si>
    <t>Přesun hmot tonážní pro obklady keramické v objektech v do 12 m</t>
  </si>
  <si>
    <t>-1527532230</t>
  </si>
  <si>
    <t>784</t>
  </si>
  <si>
    <t>Dokončovací práce - malby a tapety</t>
  </si>
  <si>
    <t>165</t>
  </si>
  <si>
    <t>784181101</t>
  </si>
  <si>
    <t>Základní akrylátová jednonásobná penetrace podkladu v místnostech výšky do 3,80m</t>
  </si>
  <si>
    <t>-928194410</t>
  </si>
  <si>
    <t>166</t>
  </si>
  <si>
    <t>784211111</t>
  </si>
  <si>
    <t>Dvojnásobné  bílé malby ze směsí za mokra velmi dobře otěruvzdorných v místnostech výšky do 3,80 m</t>
  </si>
  <si>
    <t>2129933572</t>
  </si>
  <si>
    <t>03 - Objekt D</t>
  </si>
  <si>
    <t xml:space="preserve">      997 -  Přesun sutě</t>
  </si>
  <si>
    <t xml:space="preserve">        998 - Přesun hmot</t>
  </si>
  <si>
    <t>PSV -  Práce a dodávky PSV</t>
  </si>
  <si>
    <t xml:space="preserve">    721 - Zdravotechnika - vnitřní kanalizace</t>
  </si>
  <si>
    <t>131201101</t>
  </si>
  <si>
    <t>Hloubení jam nezapažených v hornině tř. 3 objemu do 100 m3</t>
  </si>
  <si>
    <t>1343088584</t>
  </si>
  <si>
    <t>131201109</t>
  </si>
  <si>
    <t>Příplatek za lepivost u hloubení jam nezapažených v hornině tř. 3</t>
  </si>
  <si>
    <t>-444957555</t>
  </si>
  <si>
    <t>-913935064</t>
  </si>
  <si>
    <t>1716473156</t>
  </si>
  <si>
    <t>-1854592787</t>
  </si>
  <si>
    <t>-1276424248</t>
  </si>
  <si>
    <t>819582435</t>
  </si>
  <si>
    <t>1289250823</t>
  </si>
  <si>
    <t>271572211</t>
  </si>
  <si>
    <t>Podsyp pod základové konstrukce se zhutněním z netříděného štěrkopísku</t>
  </si>
  <si>
    <t>-1074194788</t>
  </si>
  <si>
    <t>2040625692</t>
  </si>
  <si>
    <t>273313611</t>
  </si>
  <si>
    <t>Základové desky z betonu tř. C 16/20</t>
  </si>
  <si>
    <t>173127450</t>
  </si>
  <si>
    <t>-1162863224</t>
  </si>
  <si>
    <t>274313511</t>
  </si>
  <si>
    <t>Základové pásy z betonu tř. C 12/15</t>
  </si>
  <si>
    <t>-1990903483</t>
  </si>
  <si>
    <t>-1361901932</t>
  </si>
  <si>
    <t>279113134</t>
  </si>
  <si>
    <t>Základová zeď tl do 300 mm z tvárnic ztraceného bednění včetně výplně z betonu tř. C 16/20</t>
  </si>
  <si>
    <t>1146100877</t>
  </si>
  <si>
    <t>-1457669480</t>
  </si>
  <si>
    <t>311238124</t>
  </si>
  <si>
    <t>Zdivo nosné zvukově izolační Porotherm tl 190 mm P10,P15 z broušených cihel na tenkovrstvou maltu</t>
  </si>
  <si>
    <t>-1079107451</t>
  </si>
  <si>
    <t>311238247</t>
  </si>
  <si>
    <t>Zdivo nosné vnější z cihel broušených POROTHERM tl 400 mm pevnosti P 10 lepených PUR pěnou</t>
  </si>
  <si>
    <t>-1473090404</t>
  </si>
  <si>
    <t>311238248</t>
  </si>
  <si>
    <t>Zdivo nosné vnější z cihel broušených POROTHERM tl 440 mm pevnosti P 10 lepených PUR pěnou</t>
  </si>
  <si>
    <t>-55900786</t>
  </si>
  <si>
    <t>311238249</t>
  </si>
  <si>
    <t>Zdivo nosné vnitřní z cihel broušených POROTHERM tl 440 mm pevnosti P 15 lepených PUR pěnou</t>
  </si>
  <si>
    <t>1327738510</t>
  </si>
  <si>
    <t>311238314</t>
  </si>
  <si>
    <t>Zdivo nosné vnitřní HELUZ tl 200 mm pevnosti P 10 na MVC</t>
  </si>
  <si>
    <t>1016648594</t>
  </si>
  <si>
    <t>311272123</t>
  </si>
  <si>
    <t>Zdivo nosné tl 200 mm z pórobetonových přesných hladkých tvárnic Ytong hmotnosti 500 kg/m3</t>
  </si>
  <si>
    <t>-185886139</t>
  </si>
  <si>
    <t>311272223</t>
  </si>
  <si>
    <t>Zdivo nosné tl 250 mm z pórobetonových přesných hladkých tvárnic Ytong hmotnosti 500 kg/m3</t>
  </si>
  <si>
    <t>952184524</t>
  </si>
  <si>
    <t>311273409</t>
  </si>
  <si>
    <t>Zdivo nosné tl 375 mm z pórobetonových přesných tvárnic PDK Ytong hmotnosti 300 kg/m3</t>
  </si>
  <si>
    <t>829221314</t>
  </si>
  <si>
    <t>317142321</t>
  </si>
  <si>
    <t>Překlady nenosné přímé z pórobetonu Ytong v příčkách tl 125 mm pro světlost otvoru do 1010 mm</t>
  </si>
  <si>
    <t>-452120581</t>
  </si>
  <si>
    <t>317168131</t>
  </si>
  <si>
    <t>Překlad keramický vysoký v 23,8 cm dl 125 cm</t>
  </si>
  <si>
    <t>-2066134066</t>
  </si>
  <si>
    <t>-1827719302</t>
  </si>
  <si>
    <t>130109840</t>
  </si>
  <si>
    <t>ocel profilová HE-B, v jakosti 11 375, h=240 mm</t>
  </si>
  <si>
    <t>-1902615645</t>
  </si>
  <si>
    <t>130107260</t>
  </si>
  <si>
    <t>ocel profilová IPN, v jakosti 11 375, h=240 mm</t>
  </si>
  <si>
    <t>-1499652190</t>
  </si>
  <si>
    <t>130107180</t>
  </si>
  <si>
    <t>ocel profilová IPN, v jakosti 11 375, h=160 mm</t>
  </si>
  <si>
    <t>-1421173295</t>
  </si>
  <si>
    <t>-672525338</t>
  </si>
  <si>
    <t>-1666905365</t>
  </si>
  <si>
    <t>130108160</t>
  </si>
  <si>
    <t>ocel profilová UPN, v jakosti 11 375, h=100 mm</t>
  </si>
  <si>
    <t>-307209695</t>
  </si>
  <si>
    <t>130104420</t>
  </si>
  <si>
    <t>úhelník ocelový rovnostranný, v jakosti 11 375, 100 x 100 x 10 mm</t>
  </si>
  <si>
    <t>920753166</t>
  </si>
  <si>
    <t>342248142</t>
  </si>
  <si>
    <t>Příčky z cihel broušených POROTHERM tl 140 mm pevnosti P10 s lepenými žebry</t>
  </si>
  <si>
    <t>2067199734</t>
  </si>
  <si>
    <t>342272423</t>
  </si>
  <si>
    <t>Příčky tl 125 mm z pórobetonových přesných hladkých příčkovek objemové hmotnosti 500 kg/m3</t>
  </si>
  <si>
    <t>-1800531966</t>
  </si>
  <si>
    <t>321664457</t>
  </si>
  <si>
    <t>-923139653</t>
  </si>
  <si>
    <t>411121011</t>
  </si>
  <si>
    <t>Montáž prefabrikovaných ŽB stropů ze stropních povalů dl do 3800 mm</t>
  </si>
  <si>
    <t>1217401094</t>
  </si>
  <si>
    <t>593412260</t>
  </si>
  <si>
    <t>deska stropní plná PZD 30/10 179x29x9 cm</t>
  </si>
  <si>
    <t>110843132</t>
  </si>
  <si>
    <t>177951147</t>
  </si>
  <si>
    <t>-745765415</t>
  </si>
  <si>
    <t>411321515</t>
  </si>
  <si>
    <t>Stropy deskové ze ŽB tř. C 20/25</t>
  </si>
  <si>
    <t>1554906420</t>
  </si>
  <si>
    <t>1942069142</t>
  </si>
  <si>
    <t>1445331656</t>
  </si>
  <si>
    <t>379655470</t>
  </si>
  <si>
    <t>2120259188</t>
  </si>
  <si>
    <t>1750785507</t>
  </si>
  <si>
    <t>161564430</t>
  </si>
  <si>
    <t>1741335371</t>
  </si>
  <si>
    <t>-1869111855</t>
  </si>
  <si>
    <t>-2021100800</t>
  </si>
  <si>
    <t>294400174</t>
  </si>
  <si>
    <t>1122710702</t>
  </si>
  <si>
    <t>-1150505834</t>
  </si>
  <si>
    <t>1624715251</t>
  </si>
  <si>
    <t>-1259521114</t>
  </si>
  <si>
    <t>528459099</t>
  </si>
  <si>
    <t>-1419680668</t>
  </si>
  <si>
    <t>244439398</t>
  </si>
  <si>
    <t>-1576489932</t>
  </si>
  <si>
    <t>1961885366</t>
  </si>
  <si>
    <t>-2116051978</t>
  </si>
  <si>
    <t>621531011</t>
  </si>
  <si>
    <t>Tenkovrstvá silikonová zrnitá omítka tl. 1,5 mm včetně penetrace vnějších podhledů</t>
  </si>
  <si>
    <t>1873737515</t>
  </si>
  <si>
    <t>1918145256</t>
  </si>
  <si>
    <t>622211011</t>
  </si>
  <si>
    <t>Montáž kontaktního zateplení vnějších stěn z polystyrénových desek tl do 80 mm</t>
  </si>
  <si>
    <t>-960151630</t>
  </si>
  <si>
    <t>283763700</t>
  </si>
  <si>
    <t>deska z extrudovaného polystyrénu 1250 x 600 x 60 mm</t>
  </si>
  <si>
    <t>-562844264</t>
  </si>
  <si>
    <t>1885377741</t>
  </si>
  <si>
    <t>-2111712600</t>
  </si>
  <si>
    <t>258002220</t>
  </si>
  <si>
    <t>1486983483</t>
  </si>
  <si>
    <t>1793848057</t>
  </si>
  <si>
    <t>1093656680</t>
  </si>
  <si>
    <t>-1612251625</t>
  </si>
  <si>
    <t>621211031</t>
  </si>
  <si>
    <t>Montáž kontaktního zateplení vnějších podhledů z polystyrénových desek tl do 160 mm</t>
  </si>
  <si>
    <t>-876321343</t>
  </si>
  <si>
    <t>622211031</t>
  </si>
  <si>
    <t>Montáž kontaktního zateplení vnějších stěn z polystyrénových desek tl do 160 mm</t>
  </si>
  <si>
    <t>-1016650909</t>
  </si>
  <si>
    <t>283759510</t>
  </si>
  <si>
    <t>deska fasádní polystyrénová EPS 70 F 1000 x 500 x 140 mm</t>
  </si>
  <si>
    <t>532959540</t>
  </si>
  <si>
    <t>54450646</t>
  </si>
  <si>
    <t>-2007397803</t>
  </si>
  <si>
    <t>-1509594375</t>
  </si>
  <si>
    <t>-1245442107</t>
  </si>
  <si>
    <t>631361221</t>
  </si>
  <si>
    <t>Výztuž mazanin betonářskou ocelí 10 216</t>
  </si>
  <si>
    <t>-388163855</t>
  </si>
  <si>
    <t>503113447</t>
  </si>
  <si>
    <t>-721862401</t>
  </si>
  <si>
    <t>-1865925532</t>
  </si>
  <si>
    <t>997013801</t>
  </si>
  <si>
    <t>1089155447</t>
  </si>
  <si>
    <t>-1029156956</t>
  </si>
  <si>
    <t xml:space="preserve"> Práce a dodávky PSV</t>
  </si>
  <si>
    <t>-1021337494</t>
  </si>
  <si>
    <t>-642553631</t>
  </si>
  <si>
    <t>1757914260</t>
  </si>
  <si>
    <t>1757413005</t>
  </si>
  <si>
    <t>-1442243814</t>
  </si>
  <si>
    <t>1620315206</t>
  </si>
  <si>
    <t>-2134827300</t>
  </si>
  <si>
    <t>677955325</t>
  </si>
  <si>
    <t>1933138918</t>
  </si>
  <si>
    <t>985111111</t>
  </si>
  <si>
    <t>Otlučení omítek stěn</t>
  </si>
  <si>
    <t>-337747156</t>
  </si>
  <si>
    <t>-205296431</t>
  </si>
  <si>
    <t>-1851530846</t>
  </si>
  <si>
    <t>1504586670</t>
  </si>
  <si>
    <t>-414987515</t>
  </si>
  <si>
    <t>711161308</t>
  </si>
  <si>
    <t>Izolace proti zemní vlhkosti stěn foliemi nopovými pro běžné podmínky tl. 0,5 mm šířky 2,0 m</t>
  </si>
  <si>
    <t>-448593357</t>
  </si>
  <si>
    <t>-1002156881</t>
  </si>
  <si>
    <t>-878649645</t>
  </si>
  <si>
    <t>-694420096</t>
  </si>
  <si>
    <t>-1091467808</t>
  </si>
  <si>
    <t>503981287</t>
  </si>
  <si>
    <t>622977419</t>
  </si>
  <si>
    <t>-1185261500</t>
  </si>
  <si>
    <t>73428224</t>
  </si>
  <si>
    <t>Přesun hmot tonážní tonážní pro krytiny povlakové v objektech v do 12 m</t>
  </si>
  <si>
    <t>1301706055</t>
  </si>
  <si>
    <t>-1528382428</t>
  </si>
  <si>
    <t>-1268990593</t>
  </si>
  <si>
    <t>283723090</t>
  </si>
  <si>
    <t>deska z pěnového polystyrenu EPS 100 S 1000 x 500 x 100 mm</t>
  </si>
  <si>
    <t>-1573000350</t>
  </si>
  <si>
    <t>-642996309</t>
  </si>
  <si>
    <t>-1183357849</t>
  </si>
  <si>
    <t>283759136</t>
  </si>
  <si>
    <t>deska z pěnového polystyrenu EPS 100 S 1000 x 500 (1000) mm, spádová vrstva tl 0-100 mm</t>
  </si>
  <si>
    <t>604862337</t>
  </si>
  <si>
    <t>-1406474112</t>
  </si>
  <si>
    <t>112139165</t>
  </si>
  <si>
    <t>-301304886</t>
  </si>
  <si>
    <t>721</t>
  </si>
  <si>
    <t>Zdravotechnika - vnitřní kanalizace</t>
  </si>
  <si>
    <t>721233112</t>
  </si>
  <si>
    <t>Střešní vtok polypropylen PP pro ploché střechy svislý odtok DN 110</t>
  </si>
  <si>
    <t>-299788359</t>
  </si>
  <si>
    <t>2100016996</t>
  </si>
  <si>
    <t>458225062</t>
  </si>
  <si>
    <t>1193269263</t>
  </si>
  <si>
    <t>-1790951420</t>
  </si>
  <si>
    <t>763131411</t>
  </si>
  <si>
    <t>SDK podhled desky 1xA 12,5 bez TI dvouvrstvá spodní kce profil CD+UD</t>
  </si>
  <si>
    <t>-917714062</t>
  </si>
  <si>
    <t>120190501</t>
  </si>
  <si>
    <t>764212607</t>
  </si>
  <si>
    <t>Oplechování úžlabí z Pz s povrchovou úpravou rš 670 mm</t>
  </si>
  <si>
    <t>-549054370</t>
  </si>
  <si>
    <t>1152541651</t>
  </si>
  <si>
    <t>-484005842</t>
  </si>
  <si>
    <t>-2104405523</t>
  </si>
  <si>
    <t>1219120740</t>
  </si>
  <si>
    <t>1049222179</t>
  </si>
  <si>
    <t>764511444</t>
  </si>
  <si>
    <t>Kotlík oválný (trychtýřový) pro podokapní žlaby z Pz plechu 330/100 mm</t>
  </si>
  <si>
    <t>-1745792066</t>
  </si>
  <si>
    <t>833451907</t>
  </si>
  <si>
    <t>-265223012</t>
  </si>
  <si>
    <t>okno plastové, bílé, izolační dvojsklo, 180 x 192 cm</t>
  </si>
  <si>
    <t>-1291087270</t>
  </si>
  <si>
    <t>okno plastové, bílé, izolační dvojsklo, 240 x 192 cm</t>
  </si>
  <si>
    <t>197087776</t>
  </si>
  <si>
    <t>okno plastové, bílé, izolační dvojsklo, 100 x 150 cm</t>
  </si>
  <si>
    <t>1690176324</t>
  </si>
  <si>
    <t>okno plastové, bílé, izolační dvojsklo, 180 x 150 cm</t>
  </si>
  <si>
    <t>1935142881</t>
  </si>
  <si>
    <t>okno plastové, bílé, izolační dvojsklo, 125 x 150 cm</t>
  </si>
  <si>
    <t>-337150247</t>
  </si>
  <si>
    <t>okno plastové, bílé, izolační dvojsklo, 150 x 150 cm</t>
  </si>
  <si>
    <t>-1090092663</t>
  </si>
  <si>
    <t>-715072372</t>
  </si>
  <si>
    <t>okno plastové, bílé, izolační dvojsklo, 75 x 75 cm</t>
  </si>
  <si>
    <t>943683361</t>
  </si>
  <si>
    <t>okno plastové, bílé, izolační dvojsklo, 60 x 75 cm</t>
  </si>
  <si>
    <t>-643774318</t>
  </si>
  <si>
    <t>766641131</t>
  </si>
  <si>
    <t>Montáž balkónových dveří zdvojených 1křídlových bez nadsvětlíku včetně rámu do zdiva</t>
  </si>
  <si>
    <t>-788798639</t>
  </si>
  <si>
    <t>Dveře plastové, bílé, izolační dvojsklo, 90 x 215 cm</t>
  </si>
  <si>
    <t>-241925964</t>
  </si>
  <si>
    <t>1495369355</t>
  </si>
  <si>
    <t>1535086419</t>
  </si>
  <si>
    <t>-504102016</t>
  </si>
  <si>
    <t>-1941932462</t>
  </si>
  <si>
    <t>440750030</t>
  </si>
  <si>
    <t>1659445659</t>
  </si>
  <si>
    <t>1396482038</t>
  </si>
  <si>
    <t>1461420608</t>
  </si>
  <si>
    <t>-935570278</t>
  </si>
  <si>
    <t>-595972022</t>
  </si>
  <si>
    <t>659898650</t>
  </si>
  <si>
    <t>767165111</t>
  </si>
  <si>
    <t>Montáž zábradlí rovného madla z trubek nebo tenkostěnných profilů šroubovaného</t>
  </si>
  <si>
    <t>-1110298251</t>
  </si>
  <si>
    <t>trubka ocelová bezešvá hladká jakost 11 353, 22 x 2,6mm</t>
  </si>
  <si>
    <t>-902341068</t>
  </si>
  <si>
    <t>767316R</t>
  </si>
  <si>
    <t xml:space="preserve">D+M výtah nákladní jídelní, nosnost 100 kg </t>
  </si>
  <si>
    <t>-795634336</t>
  </si>
  <si>
    <t>-526073159</t>
  </si>
  <si>
    <t>562453536</t>
  </si>
  <si>
    <t>světlík bodový  1000x1000 mm</t>
  </si>
  <si>
    <t>-1131997091</t>
  </si>
  <si>
    <t>1545801365</t>
  </si>
  <si>
    <t>771271123</t>
  </si>
  <si>
    <t>Montáž obkladů stupnic z dlaždic protiskluzných keramických do malty š do 300 mm</t>
  </si>
  <si>
    <t>-103053672</t>
  </si>
  <si>
    <t>771271232</t>
  </si>
  <si>
    <t>Montáž obkladů podstupnic z dlaždic hladkých keramických do malty v do 200 mm</t>
  </si>
  <si>
    <t>1444407297</t>
  </si>
  <si>
    <t>167</t>
  </si>
  <si>
    <t>452207146</t>
  </si>
  <si>
    <t>168</t>
  </si>
  <si>
    <t>1066482684</t>
  </si>
  <si>
    <t>169</t>
  </si>
  <si>
    <t>-267240957</t>
  </si>
  <si>
    <t>170</t>
  </si>
  <si>
    <t>-652397042</t>
  </si>
  <si>
    <t>171</t>
  </si>
  <si>
    <t>-971755450</t>
  </si>
  <si>
    <t>172</t>
  </si>
  <si>
    <t>1851218588</t>
  </si>
  <si>
    <t>173</t>
  </si>
  <si>
    <t>-391338371</t>
  </si>
  <si>
    <t>174</t>
  </si>
  <si>
    <t>1663545591</t>
  </si>
  <si>
    <t>175</t>
  </si>
  <si>
    <t>-2135257655</t>
  </si>
  <si>
    <t>176</t>
  </si>
  <si>
    <t xml:space="preserve">krytina podlahová PVC </t>
  </si>
  <si>
    <t>507466085</t>
  </si>
  <si>
    <t>177</t>
  </si>
  <si>
    <t>-72695610</t>
  </si>
  <si>
    <t>178</t>
  </si>
  <si>
    <t>-109060107</t>
  </si>
  <si>
    <t>179</t>
  </si>
  <si>
    <t>1503171755</t>
  </si>
  <si>
    <t>180</t>
  </si>
  <si>
    <t>-1104057028</t>
  </si>
  <si>
    <t>181</t>
  </si>
  <si>
    <t>467019867</t>
  </si>
  <si>
    <t>182</t>
  </si>
  <si>
    <t>-264168333</t>
  </si>
  <si>
    <t>183</t>
  </si>
  <si>
    <t>-2001434469</t>
  </si>
  <si>
    <t>184</t>
  </si>
  <si>
    <t>-860228704</t>
  </si>
  <si>
    <t>185</t>
  </si>
  <si>
    <t>-1932624211</t>
  </si>
  <si>
    <t>04 - Objekt E</t>
  </si>
  <si>
    <t xml:space="preserve">    2 -  Zakládání</t>
  </si>
  <si>
    <t>-1320311170</t>
  </si>
  <si>
    <t>810669646</t>
  </si>
  <si>
    <t>-927164925</t>
  </si>
  <si>
    <t>-1490950678</t>
  </si>
  <si>
    <t>666324682</t>
  </si>
  <si>
    <t xml:space="preserve"> Zakládání</t>
  </si>
  <si>
    <t>1024151911</t>
  </si>
  <si>
    <t>1317242837</t>
  </si>
  <si>
    <t>-575556379</t>
  </si>
  <si>
    <t>-738782725</t>
  </si>
  <si>
    <t>274321311</t>
  </si>
  <si>
    <t>Základové pasy ze ŽB tř. C 16/20 včetně výztuže</t>
  </si>
  <si>
    <t>2124510874</t>
  </si>
  <si>
    <t>279113131</t>
  </si>
  <si>
    <t>Základová zeď tl 150 mm z tvárnic ztraceného bednění včetně výplně z betonu tř. C 16/20</t>
  </si>
  <si>
    <t>-586827450</t>
  </si>
  <si>
    <t>1855125216</t>
  </si>
  <si>
    <t>311272312</t>
  </si>
  <si>
    <t>Zdivo nosné tl 300 mm z pórobetonových přesných hladkých tvárnic Ytong hmotnosti 400 kg/m3</t>
  </si>
  <si>
    <t>1118017169</t>
  </si>
  <si>
    <t>317143621</t>
  </si>
  <si>
    <t>Překlady nosné z pórobetonu Ytong ve zdech tl 300 mm pro světlost otvoru do 1100 mm</t>
  </si>
  <si>
    <t>-1204180442</t>
  </si>
  <si>
    <t>-2088673641</t>
  </si>
  <si>
    <t>894443020</t>
  </si>
  <si>
    <t>-231469408</t>
  </si>
  <si>
    <t>-887193611</t>
  </si>
  <si>
    <t>-2080775505</t>
  </si>
  <si>
    <t>43414R</t>
  </si>
  <si>
    <t>Schodišťový stupeň pórobetonový základní v 150 mm š 300 mm délka do 1500 mm</t>
  </si>
  <si>
    <t>351446812</t>
  </si>
  <si>
    <t>-1889350916</t>
  </si>
  <si>
    <t>1051710515</t>
  </si>
  <si>
    <t>-756515106</t>
  </si>
  <si>
    <t>1469358026</t>
  </si>
  <si>
    <t>-849999968</t>
  </si>
  <si>
    <t>-1368930083</t>
  </si>
  <si>
    <t>1688841731</t>
  </si>
  <si>
    <t>-38452795</t>
  </si>
  <si>
    <t>-680414262</t>
  </si>
  <si>
    <t>1573242594</t>
  </si>
  <si>
    <t>-344967303</t>
  </si>
  <si>
    <t>-1943459730</t>
  </si>
  <si>
    <t>-59050515</t>
  </si>
  <si>
    <t>631319171</t>
  </si>
  <si>
    <t>Příplatek k mazanině tl do 80 mm za stržení povrchu spodní vrstvy před vložením výztuže</t>
  </si>
  <si>
    <t>1764388993</t>
  </si>
  <si>
    <t>631362021</t>
  </si>
  <si>
    <t>Výztuž mazanin svařovanými sítěmi Kari</t>
  </si>
  <si>
    <t>-1696902793</t>
  </si>
  <si>
    <t>998011001</t>
  </si>
  <si>
    <t>Přesun hmot pro budovy zděné v do 6 m</t>
  </si>
  <si>
    <t>725373352</t>
  </si>
  <si>
    <t>-774799512</t>
  </si>
  <si>
    <t>2084816506</t>
  </si>
  <si>
    <t>609486646</t>
  </si>
  <si>
    <t>-173391702</t>
  </si>
  <si>
    <t>436629735</t>
  </si>
  <si>
    <t>-1137404382</t>
  </si>
  <si>
    <t>711112001</t>
  </si>
  <si>
    <t>Provedení izolace proti zemní vlhkosti svislé za studena nátěrem penetračním</t>
  </si>
  <si>
    <t>-266687963</t>
  </si>
  <si>
    <t>1106764375</t>
  </si>
  <si>
    <t>-200372725</t>
  </si>
  <si>
    <t>711142559</t>
  </si>
  <si>
    <t>Provedení izolace proti zemní vlhkosti pásy přitavením svislé NAIP</t>
  </si>
  <si>
    <t>-705444423</t>
  </si>
  <si>
    <t>628322700</t>
  </si>
  <si>
    <t>pás těžký asfaltovaný V60 S40</t>
  </si>
  <si>
    <t>1152688319</t>
  </si>
  <si>
    <t>1421502609</t>
  </si>
  <si>
    <t>998711101</t>
  </si>
  <si>
    <t>Přesun hmot tonážní pro izolace proti vodě, vlhkosti a plynům v objektech výšky do 6 m</t>
  </si>
  <si>
    <t>-198467348</t>
  </si>
  <si>
    <t>605452413</t>
  </si>
  <si>
    <t>111631500.1</t>
  </si>
  <si>
    <t>1718407150</t>
  </si>
  <si>
    <t>-1884897607</t>
  </si>
  <si>
    <t>124915101</t>
  </si>
  <si>
    <t>998712101</t>
  </si>
  <si>
    <t>Přesun hmot tonážní tonážní pro krytiny povlakové v objektech v do 6 m</t>
  </si>
  <si>
    <t>-484205836</t>
  </si>
  <si>
    <t>713111111</t>
  </si>
  <si>
    <t>Montáž izolace tepelné vrchem stropů volně kladenými rohožemi, pásy, dílci, deskami</t>
  </si>
  <si>
    <t>1357729757</t>
  </si>
  <si>
    <t>631481140</t>
  </si>
  <si>
    <t>deska minerální izolační  600x1200 mm tl.200 mm</t>
  </si>
  <si>
    <t>-1556256381</t>
  </si>
  <si>
    <t>1713858401</t>
  </si>
  <si>
    <t>283764160</t>
  </si>
  <si>
    <t>deska z extrudovaného polystyrénu XPS 300 SF 60 mm</t>
  </si>
  <si>
    <t>-1205391710</t>
  </si>
  <si>
    <t>998713101</t>
  </si>
  <si>
    <t>Přesun hmot tonážní pro izolace tepelné v objektech v do 6 m</t>
  </si>
  <si>
    <t>-20903195</t>
  </si>
  <si>
    <t>762332532</t>
  </si>
  <si>
    <t>Montáž vázaných kcí krovů pravidelných z řeziva hoblovaného průřezové plochy do 224 cm2</t>
  </si>
  <si>
    <t>457819848</t>
  </si>
  <si>
    <t>605120110</t>
  </si>
  <si>
    <t>řezivo jehličnaté hranol jakost I nad 120 cm2</t>
  </si>
  <si>
    <t>914841861</t>
  </si>
  <si>
    <t>1726124452</t>
  </si>
  <si>
    <t>762811100</t>
  </si>
  <si>
    <t>Montáž vrchního přesahovaného záklopu z hrubých prken</t>
  </si>
  <si>
    <t>511326963</t>
  </si>
  <si>
    <t>605151110</t>
  </si>
  <si>
    <t>řezivo jehličnaté boční prkno jakost I.-II. 2 - 3 cm</t>
  </si>
  <si>
    <t>2057035071</t>
  </si>
  <si>
    <t>998762101</t>
  </si>
  <si>
    <t>Přesun hmot tonážní pro kce tesařské v objektech v do 6 m</t>
  </si>
  <si>
    <t>-195578160</t>
  </si>
  <si>
    <t>-1086203351</t>
  </si>
  <si>
    <t>998763301</t>
  </si>
  <si>
    <t>Přesun hmot tonážní pro sádrokartonové konstrukce v objektech v do 6 m</t>
  </si>
  <si>
    <t>-1166988330</t>
  </si>
  <si>
    <t>764212403</t>
  </si>
  <si>
    <t>Oplechování štítu závětrnou lištou z Pz plechu rš 250 mm</t>
  </si>
  <si>
    <t>695506094</t>
  </si>
  <si>
    <t>1482917645</t>
  </si>
  <si>
    <t>-1871521014</t>
  </si>
  <si>
    <t>-1156291705</t>
  </si>
  <si>
    <t>1246515595</t>
  </si>
  <si>
    <t>-1142642525</t>
  </si>
  <si>
    <t>223400579</t>
  </si>
  <si>
    <t>998764101</t>
  </si>
  <si>
    <t>Přesun hmot tonážní pro konstrukce klempířské v objektech v do 6 m</t>
  </si>
  <si>
    <t>309459628</t>
  </si>
  <si>
    <t>-882009192</t>
  </si>
  <si>
    <t>okno plastové, bílé, izolační dvojsklo, 120 x 125 cm</t>
  </si>
  <si>
    <t>-1532962808</t>
  </si>
  <si>
    <t>Montáž vchodových dveří zdvojených 1 křídlových bez nadsvětlíku včetně rámu do zdiva</t>
  </si>
  <si>
    <t>-383134399</t>
  </si>
  <si>
    <t>-416594900</t>
  </si>
  <si>
    <t>998766101</t>
  </si>
  <si>
    <t>Přesun hmot tonážní pro konstrukce truhlářské v objektech v do 6 m</t>
  </si>
  <si>
    <t>1651833606</t>
  </si>
  <si>
    <t>1767485952</t>
  </si>
  <si>
    <t>1618102433</t>
  </si>
  <si>
    <t>-138335218</t>
  </si>
  <si>
    <t>-1512609697</t>
  </si>
  <si>
    <t>-617490680</t>
  </si>
  <si>
    <t>998771101</t>
  </si>
  <si>
    <t>Přesun hmot tonážní pro podlahy z dlaždic v objektech v do 6 m</t>
  </si>
  <si>
    <t>1437123270</t>
  </si>
  <si>
    <t>-763918341</t>
  </si>
  <si>
    <t>862062060</t>
  </si>
  <si>
    <t>05 - Stavební úpravy dvora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</si>
  <si>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</si>
  <si>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</si>
  <si>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</si>
  <si>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</si>
  <si>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</si>
  <si>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>122202201</t>
  </si>
  <si>
    <t>Odkopávky a prokopávky nezapažené pro silnice objemu do 100 m3 v hornině tř. 3</t>
  </si>
  <si>
    <t>1731977746</t>
  </si>
  <si>
    <t>367681819</t>
  </si>
  <si>
    <t>-1699410817</t>
  </si>
  <si>
    <t>2025494446</t>
  </si>
  <si>
    <t>-221173311</t>
  </si>
  <si>
    <t>993295917</t>
  </si>
  <si>
    <t>1953747647</t>
  </si>
  <si>
    <t>-1198410267</t>
  </si>
  <si>
    <t>106741044</t>
  </si>
  <si>
    <t>Svislé a kompletní konstrukce</t>
  </si>
  <si>
    <t>338171123</t>
  </si>
  <si>
    <t>Osazování sloupků a vzpěr plotových ocelových v 2,60 m se zabetonováním</t>
  </si>
  <si>
    <t>-244997165</t>
  </si>
  <si>
    <t>553422500</t>
  </si>
  <si>
    <t>sloupek plotový průběžný pozinkované a komaxitové 1500/38x1,5 mm</t>
  </si>
  <si>
    <t>-1658406622</t>
  </si>
  <si>
    <t>553422600</t>
  </si>
  <si>
    <t>sloupek plotový koncový pozinkované a komaxitové 2000/48x1,5 mm</t>
  </si>
  <si>
    <t>-495137368</t>
  </si>
  <si>
    <t>553422700</t>
  </si>
  <si>
    <t>vzpěra plotová 38x1,5 mm včetně krytky s uchem, 1500 mm</t>
  </si>
  <si>
    <t>-977528858</t>
  </si>
  <si>
    <t>348262R</t>
  </si>
  <si>
    <t>Montáž plotového pletiva do v 1200 mm</t>
  </si>
  <si>
    <t>-944076332</t>
  </si>
  <si>
    <t>553423R</t>
  </si>
  <si>
    <t>pletivo plotové kovové v 1200 mm</t>
  </si>
  <si>
    <t>1350926272</t>
  </si>
  <si>
    <t>348172214</t>
  </si>
  <si>
    <t>Montáž vjezdových bran samonosných dvoukřídlových plochy přes 5,0 m2 do 10,0 m2</t>
  </si>
  <si>
    <t>2104747268</t>
  </si>
  <si>
    <t>553423R1</t>
  </si>
  <si>
    <t>brána dvoukřídlá viz PD</t>
  </si>
  <si>
    <t>-1299108460</t>
  </si>
  <si>
    <t>348172911</t>
  </si>
  <si>
    <t>Montáž pohonu pro bránu</t>
  </si>
  <si>
    <t>1160537858</t>
  </si>
  <si>
    <t>55342365R</t>
  </si>
  <si>
    <t>pohon pro bránu dvoukřídlou viz PD</t>
  </si>
  <si>
    <t>-1043479601</t>
  </si>
  <si>
    <t>348262421</t>
  </si>
  <si>
    <t>Plot z betonových  bloků ukončení plotového sloupku zákrytovou deskou 500x250 mm přírodní</t>
  </si>
  <si>
    <t>-53229653</t>
  </si>
  <si>
    <t>348272163</t>
  </si>
  <si>
    <t>Plotová zeď tl 195 mm z betonových tvarovek jednostranně štípaných barevných na MC včetně spárování</t>
  </si>
  <si>
    <t>1142713580</t>
  </si>
  <si>
    <t>Vodorovné konstrukce</t>
  </si>
  <si>
    <t>433121121</t>
  </si>
  <si>
    <t>Osazení ŽB schodnic</t>
  </si>
  <si>
    <t>-1852710106</t>
  </si>
  <si>
    <t>593737R</t>
  </si>
  <si>
    <t xml:space="preserve">stupeň schodišťový betonový </t>
  </si>
  <si>
    <t>618535988</t>
  </si>
  <si>
    <t>Komunikace</t>
  </si>
  <si>
    <t>564231111</t>
  </si>
  <si>
    <t>Podklad nebo podsyp ze štěrkopísku ŠP tl 100 mm</t>
  </si>
  <si>
    <t>-1994019261</t>
  </si>
  <si>
    <t>564851111</t>
  </si>
  <si>
    <t>Podklad ze štěrkodrtě ŠD tl 150 mm</t>
  </si>
  <si>
    <t>-1882741358</t>
  </si>
  <si>
    <t>565135111</t>
  </si>
  <si>
    <t xml:space="preserve">Asfaltový beton vrstva podkladní ACP 16 (obalované kamenivo OKS) tl 50 mm </t>
  </si>
  <si>
    <t>-1072032221</t>
  </si>
  <si>
    <t>Úpravy povrchů, podlahy a osazování výplní</t>
  </si>
  <si>
    <t>632622118</t>
  </si>
  <si>
    <t>Podklad tl 80 mm z obalovaného kameniva se zhutněním</t>
  </si>
  <si>
    <t>-1733018427</t>
  </si>
  <si>
    <t>636311112</t>
  </si>
  <si>
    <t xml:space="preserve">Kladení dlažby z betonových dlaždic 40x40cm </t>
  </si>
  <si>
    <t>546745840</t>
  </si>
  <si>
    <t>592457360</t>
  </si>
  <si>
    <t>dlažba betonová na terasy STANDARD PLATEN 40x40x4 cm</t>
  </si>
  <si>
    <t>-1734903573</t>
  </si>
  <si>
    <t>637211121</t>
  </si>
  <si>
    <t>Okapový chodník z betonových dlaždic tl 40 mm kladených do písku se zalitím spár MC</t>
  </si>
  <si>
    <t>146377524</t>
  </si>
  <si>
    <t>Ostatní konstrukce a práce-bourání</t>
  </si>
  <si>
    <t>915491211</t>
  </si>
  <si>
    <t>Osazení vodícího proužku z betonových desek do betonového lože tl do 100 mm š proužku 250 mm</t>
  </si>
  <si>
    <t>-1585794364</t>
  </si>
  <si>
    <t>592174R</t>
  </si>
  <si>
    <t>vodící pásek betonový chodníkový Sinia 250x8x500 cm</t>
  </si>
  <si>
    <t>1282820267</t>
  </si>
  <si>
    <t>915491212</t>
  </si>
  <si>
    <t>Osazení vodícího proužku z betonových desek do betonového lože tl do 100 mm š proužku 500 mm</t>
  </si>
  <si>
    <t>507781763</t>
  </si>
  <si>
    <t>592174R1</t>
  </si>
  <si>
    <t>vodící pásek betonový chodníkový Sinia 500x8x500 cm</t>
  </si>
  <si>
    <t>-198875172</t>
  </si>
  <si>
    <t>916231213</t>
  </si>
  <si>
    <t>Osazení chodníkového obrubníku betonového stojatého s boční opěrou do lože z betonu prostého</t>
  </si>
  <si>
    <t>-169957397</t>
  </si>
  <si>
    <t>592174110</t>
  </si>
  <si>
    <t>obrubník betonový chodníkový Sinia 100x8x250 cm</t>
  </si>
  <si>
    <t>1611779989</t>
  </si>
  <si>
    <t>935113111</t>
  </si>
  <si>
    <t>Osazení odvodňovacího polymerbetonového žlabu s krycím roštem šířky do 200 mm</t>
  </si>
  <si>
    <t>99516480</t>
  </si>
  <si>
    <t>592270050</t>
  </si>
  <si>
    <t>žlab odvodňovací ACO N100 typ 10,polymerbeton,100 x 13 x 18 x 18 cm</t>
  </si>
  <si>
    <t>838881045</t>
  </si>
  <si>
    <t>998225111</t>
  </si>
  <si>
    <t>Přesun hmot pro pozemní komunikace s krytem z kamene, monolitickým betonovým nebo živičným</t>
  </si>
  <si>
    <t>418347879</t>
  </si>
  <si>
    <t>06 - TZB - Vodovod, Kanalizace, Zařizovací předměty, Vzduchotechnika</t>
  </si>
  <si>
    <t>800 - 1 - 1 - Zemní práce pro vnitřní a venkovní dešťovou a splaškovou kanalizaci včetně šachet a venkovní vod</t>
  </si>
  <si>
    <t xml:space="preserve">    D1 - Pro venkovní kanalizaci DN do 200- dl.30 m</t>
  </si>
  <si>
    <t xml:space="preserve">    D2 - Pro vnitřní kanalizaci do DN 125 - dl. 30 m</t>
  </si>
  <si>
    <t xml:space="preserve">    D3 - Pro venkovní vodu a vod.přípoj. DN50-dl. 58 m</t>
  </si>
  <si>
    <t>D4 - 722 - Izolace tepelné dodávka a montáž pro Z.T. a Ú.T</t>
  </si>
  <si>
    <t xml:space="preserve">    D5 - 713 - Tepelné izolace celkem dodávka +           montáž</t>
  </si>
  <si>
    <t xml:space="preserve">    D6 - </t>
  </si>
  <si>
    <t>D7 - 721 - Vnitřní a venkovní kanalizace - dodávka + montáž</t>
  </si>
  <si>
    <t xml:space="preserve">    D8 - Vnitřní kanalizace</t>
  </si>
  <si>
    <t xml:space="preserve">    D9 - Venkovní kanalizace</t>
  </si>
  <si>
    <t>D10 - 722 - Vnitřní vodovod - dodávka+montáž</t>
  </si>
  <si>
    <t>D11 - 724 - Venkovní vodovod a vodovodní přípojka - dodávka a montáž</t>
  </si>
  <si>
    <t>D12 - 725 - Zařizovací předměty- dodávka a montáž</t>
  </si>
  <si>
    <t xml:space="preserve">    D13 - Doplňky klozetů a soc. zařízení</t>
  </si>
  <si>
    <t xml:space="preserve">    D14 - 429 - VZDUCHOTECHNIKA</t>
  </si>
  <si>
    <t>800 - 1</t>
  </si>
  <si>
    <t>1 - Zemní práce pro vnitřní a venkovní dešťovou a splaškovou kanalizaci včetně šachet a venkovní vod</t>
  </si>
  <si>
    <t>D1</t>
  </si>
  <si>
    <t>Pro venkovní kanalizaci DN do 200- dl.30 m</t>
  </si>
  <si>
    <t>Pol5</t>
  </si>
  <si>
    <t>Zemní práce strojní s ruční dokopávkou-výkop,zához,pískování v asfaltové ploše</t>
  </si>
  <si>
    <t>D2</t>
  </si>
  <si>
    <t>Pro vnitřní kanalizaci do DN 125 - dl. 30 m</t>
  </si>
  <si>
    <t>D  M.1</t>
  </si>
  <si>
    <t>Zemní práce ruční-výkop,zához,pískování ve vnitřním prostoru</t>
  </si>
  <si>
    <t>D3</t>
  </si>
  <si>
    <t>Pro venkovní vodu a vod.přípoj. DN50-dl. 58 m</t>
  </si>
  <si>
    <t>D  M.2</t>
  </si>
  <si>
    <t>Zemní práce stroj. ruč.dokop.výkop,zához,písek.v asfaltu včetně PVC folie</t>
  </si>
  <si>
    <t>D  M.3</t>
  </si>
  <si>
    <t>Odvoz přebytečné zeminy na skládku do 2 km</t>
  </si>
  <si>
    <t>998 72-2201</t>
  </si>
  <si>
    <t>Přesun hmot do 6 m</t>
  </si>
  <si>
    <t>%</t>
  </si>
  <si>
    <t>D4</t>
  </si>
  <si>
    <t>722 - Izolace tepelné dodávka a montáž pro Z.T. a Ú.T</t>
  </si>
  <si>
    <t>722 18-1212</t>
  </si>
  <si>
    <t>DN přes 22  mm do 32 mm - tl. 6 mm</t>
  </si>
  <si>
    <t>722 18-1213</t>
  </si>
  <si>
    <t>DN přes 32 mm - tl. 10 mm</t>
  </si>
  <si>
    <t>722 18-1223</t>
  </si>
  <si>
    <t>DN přes 15 mm do 22 mm - tl.10 mm</t>
  </si>
  <si>
    <t>722 18-1232</t>
  </si>
  <si>
    <t>DN přes 22 mm do 32 mm - tl. 15-20 mm</t>
  </si>
  <si>
    <t>722 18-1127</t>
  </si>
  <si>
    <t>Zvukově.izol.potrubí st.kanalizace do DN 100</t>
  </si>
  <si>
    <t>Pol1</t>
  </si>
  <si>
    <t>Přesun hmot pro izolace pro výšku objektu do 12 m</t>
  </si>
  <si>
    <t>D5</t>
  </si>
  <si>
    <t>713 - Tepelné izolace celkem dodávka +           montáž</t>
  </si>
  <si>
    <t>D6</t>
  </si>
  <si>
    <t>D7</t>
  </si>
  <si>
    <t>721 - Vnitřní a venkovní kanalizace - dodávka + montáž</t>
  </si>
  <si>
    <t>D8</t>
  </si>
  <si>
    <t>Vnitřní kanalizace</t>
  </si>
  <si>
    <t>721 17-4042</t>
  </si>
  <si>
    <t>DN 40 - umyvadla, dřezy,</t>
  </si>
  <si>
    <t>721 17-4042.1</t>
  </si>
  <si>
    <t>DN 40-zápach. uz. od kotlů, a pojist. ventilů a vzd - rekuperace</t>
  </si>
  <si>
    <t>721 17-4043</t>
  </si>
  <si>
    <t>DN 50 - v podlaze a ve zdivu</t>
  </si>
  <si>
    <t>721 17-4045</t>
  </si>
  <si>
    <t>DN 100 - klozety, výlevky</t>
  </si>
  <si>
    <t>721 17-4024</t>
  </si>
  <si>
    <t>DN 70</t>
  </si>
  <si>
    <t>721 17-4025</t>
  </si>
  <si>
    <t>DN 100</t>
  </si>
  <si>
    <t>72117-4026</t>
  </si>
  <si>
    <t>DN 125</t>
  </si>
  <si>
    <t>721 19-4104</t>
  </si>
  <si>
    <t>vyvedení a upevnění odpadních výpustek DN 40</t>
  </si>
  <si>
    <t>721 19-4105</t>
  </si>
  <si>
    <t>vyvedení a upevnění odpadních výpustek DN 50</t>
  </si>
  <si>
    <t>721 19-4109</t>
  </si>
  <si>
    <t>vyvedení a upevnění odpadních výustek DN 100</t>
  </si>
  <si>
    <t>721 21-1501</t>
  </si>
  <si>
    <t>Podlahové vpusti s vodorovným odtokem</t>
  </si>
  <si>
    <t>721 21-2113</t>
  </si>
  <si>
    <t>odtok.sprch.žlaby se zápach. uz.a roštem š=900</t>
  </si>
  <si>
    <t>721 22-6511</t>
  </si>
  <si>
    <t>zápachové uzávěrky HL400ECO</t>
  </si>
  <si>
    <t>721 27-3152</t>
  </si>
  <si>
    <t>Čistící kusy do DN 100</t>
  </si>
  <si>
    <t>721 27-3151</t>
  </si>
  <si>
    <t>Ventilační hlavice DN 75 / HL 807/</t>
  </si>
  <si>
    <t>721 27-3153</t>
  </si>
  <si>
    <t>Ventilační hlavice DN 110 / HL 810/</t>
  </si>
  <si>
    <t>721 27-4122</t>
  </si>
  <si>
    <t>ventily přivzdušňovacé HL 904-DN70</t>
  </si>
  <si>
    <t>721 21-1403</t>
  </si>
  <si>
    <t>podlahová vpusť DN 70 s vodorov. odtok.</t>
  </si>
  <si>
    <t>D  M.6</t>
  </si>
  <si>
    <t>střešní vtoky DN 100 s vyhříváním s asfalt. manžetou</t>
  </si>
  <si>
    <t>721 24-2116</t>
  </si>
  <si>
    <t>lapače střešních splavenin  DN 125</t>
  </si>
  <si>
    <t>721 29-0112</t>
  </si>
  <si>
    <t>Zkouška těsnosti kanalizace vodou do DN150</t>
  </si>
  <si>
    <t>721 14-0806</t>
  </si>
  <si>
    <t>Demontáž kanalizačníhé potrubí ve stávajícím soc. zařízení do DN 100</t>
  </si>
  <si>
    <t>D9</t>
  </si>
  <si>
    <t>Venkovní kanalizace</t>
  </si>
  <si>
    <t>721 17-3402</t>
  </si>
  <si>
    <t>Potrubí KG plast.svodné uložené v zemi DN 125</t>
  </si>
  <si>
    <t>721 17-3403</t>
  </si>
  <si>
    <t>Potrubí KG plast.svodné uložené v zemi DN 150</t>
  </si>
  <si>
    <t>721 17-3404</t>
  </si>
  <si>
    <t>Potrubí KG plast.svodné uložené v zemi DN 200</t>
  </si>
  <si>
    <t>D  M.7</t>
  </si>
  <si>
    <t>Šachta plastová DN4250-hl.0,8 m+lehlý poklop</t>
  </si>
  <si>
    <t>721 29-0112.1</t>
  </si>
  <si>
    <t>Zkouška těsnosti kanalizace vodou do DN250</t>
  </si>
  <si>
    <t>998 72-1202</t>
  </si>
  <si>
    <t>Přesun hmot pro vnitřní  a venkovní kanalizaci do výšky objektu 12m</t>
  </si>
  <si>
    <t>D10</t>
  </si>
  <si>
    <t>722 - Vnitřní vodovod - dodávka+montáž</t>
  </si>
  <si>
    <t>722 17-4023 /</t>
  </si>
  <si>
    <t>DN 15  / 25 x 4,2 / - studená teplá a cirkulace</t>
  </si>
  <si>
    <t>722 17-4024</t>
  </si>
  <si>
    <t>DN 20 / 32 x 5,4 / - studená, teplá a cirkulace</t>
  </si>
  <si>
    <t>722 17-4025</t>
  </si>
  <si>
    <t>DN 25  / 40 x 6,7 / - studená, teplá,</t>
  </si>
  <si>
    <t>722 17-4027</t>
  </si>
  <si>
    <t>DN 32 / 50 x 8,4 /  - studená</t>
  </si>
  <si>
    <t>722 17-4027.1</t>
  </si>
  <si>
    <t>DN 40 / 63 x 10,5 / - studená</t>
  </si>
  <si>
    <t>725 98-0123</t>
  </si>
  <si>
    <t>plast. dvířka s rámečkem 30/30 cm pro uz. DN 40</t>
  </si>
  <si>
    <t>722 19-0401</t>
  </si>
  <si>
    <t>do DN 25 pro zařizovací předměty a hydranty</t>
  </si>
  <si>
    <t>722 22-0111</t>
  </si>
  <si>
    <t>G 1 / 2</t>
  </si>
  <si>
    <t>722 21-2440</t>
  </si>
  <si>
    <t>orientační štítky</t>
  </si>
  <si>
    <t>722 22-2129</t>
  </si>
  <si>
    <t>G 1 / 2 před uzávěry</t>
  </si>
  <si>
    <t>Připojení stávajících bat. u dřezů DN 15</t>
  </si>
  <si>
    <t>D  M.8</t>
  </si>
  <si>
    <t>Hadice panceřové DN15/500-k umyvadlům a dřezům</t>
  </si>
  <si>
    <t>722 24-0122</t>
  </si>
  <si>
    <t>DN20</t>
  </si>
  <si>
    <t>722 24-0123</t>
  </si>
  <si>
    <t>DN25</t>
  </si>
  <si>
    <t>722 24-0125</t>
  </si>
  <si>
    <t>DN40</t>
  </si>
  <si>
    <t>722 24-0126</t>
  </si>
  <si>
    <t>DN 50</t>
  </si>
  <si>
    <t>722 23-1144</t>
  </si>
  <si>
    <t>ventily pojistné DN 20 na přetlak 7 barů</t>
  </si>
  <si>
    <t>722 23-4265</t>
  </si>
  <si>
    <t>filtry DN 20</t>
  </si>
  <si>
    <t>722 23-4268</t>
  </si>
  <si>
    <t>fitry DN 50</t>
  </si>
  <si>
    <t>722 23-1074</t>
  </si>
  <si>
    <t>ventily zpětné DN 20 - PN10 do 110°C - TV</t>
  </si>
  <si>
    <t>722 23-1076</t>
  </si>
  <si>
    <t>ventily zpětné DN 40 - PN10  - hydranty</t>
  </si>
  <si>
    <t>722 23-1077</t>
  </si>
  <si>
    <t>ventily zpětné DN 50 - PN 10 - vodoměr. šach.</t>
  </si>
  <si>
    <t>D  M.9</t>
  </si>
  <si>
    <t>cirkulační čerpadlo nerezové s časovým spínáním  DN 20</t>
  </si>
  <si>
    <t>722 25-0132</t>
  </si>
  <si>
    <t>Hydrantový systém s tvarově stálou hadicí celoplechový D25 x 30 m</t>
  </si>
  <si>
    <t>D  M.10</t>
  </si>
  <si>
    <t>příprava potrubí pro vodoměr DN 40</t>
  </si>
  <si>
    <t>D  M.11</t>
  </si>
  <si>
    <t>Úprava vodovodní instalace ve sklepě</t>
  </si>
  <si>
    <t>722 29-0226</t>
  </si>
  <si>
    <t>do DN 50 - vnitřního vod.</t>
  </si>
  <si>
    <t>722 29-0234</t>
  </si>
  <si>
    <t>do DN 50</t>
  </si>
  <si>
    <t>722 13-0802</t>
  </si>
  <si>
    <t>demontáž vodovodního potrubí do DN 40</t>
  </si>
  <si>
    <t>998 72-2202</t>
  </si>
  <si>
    <t>Přesun hmot vnitř.vodov.do výšky obj.12 m</t>
  </si>
  <si>
    <t>D11</t>
  </si>
  <si>
    <t>724 - Venkovní vodovod a vodovodní přípojka - dodávka a montáž</t>
  </si>
  <si>
    <t>M.1</t>
  </si>
  <si>
    <t>Napojení vodovodního potrubí PPR-DN 50  na stávající potrubí PVC - DN110 navrtávkou 110/50</t>
  </si>
  <si>
    <t>722 17-4007</t>
  </si>
  <si>
    <t>Potrubí PE - DN 50 / 63 x 4,6 /</t>
  </si>
  <si>
    <t>722 17-4006</t>
  </si>
  <si>
    <t>Potrubí PE - DN 40 / 50 x 4 /</t>
  </si>
  <si>
    <t>D  M.12</t>
  </si>
  <si>
    <t>Uzavírací armatura DN 50 se zemní soupravou</t>
  </si>
  <si>
    <t>722 29-0215</t>
  </si>
  <si>
    <t>Tlaková zkouška těsnosti do DN 100</t>
  </si>
  <si>
    <t>722 29-0234.1</t>
  </si>
  <si>
    <t>proplach a desinfekce vodovod. pot. do DN 80</t>
  </si>
  <si>
    <t>D  M.13</t>
  </si>
  <si>
    <t>Měděný drát 1,5 mm2</t>
  </si>
  <si>
    <t>D  M.14</t>
  </si>
  <si>
    <t>PVC folie</t>
  </si>
  <si>
    <t>D  M.15</t>
  </si>
  <si>
    <t>Zajištění komunikace dopravními značkami</t>
  </si>
  <si>
    <t>D  M.16</t>
  </si>
  <si>
    <t>Geodetické raměření nové vodovod. přípojky</t>
  </si>
  <si>
    <t>D  M.16a</t>
  </si>
  <si>
    <t>Mikrobiologický rozbor pitné vody z nové vodovodní přípojky</t>
  </si>
  <si>
    <t>2091412695</t>
  </si>
  <si>
    <t>998 72-3202</t>
  </si>
  <si>
    <t>Přesun hmot do vzdál. 50m v obj. výšky 12m</t>
  </si>
  <si>
    <t>D12</t>
  </si>
  <si>
    <t>725 - Zařizovací předměty- dodávka a montáž</t>
  </si>
  <si>
    <t>D  M.17</t>
  </si>
  <si>
    <t>klozety závěsné s hlubokým splachováním</t>
  </si>
  <si>
    <t>D  M.18</t>
  </si>
  <si>
    <t>pisoárové záchodky s radarovým senzorem</t>
  </si>
  <si>
    <t>D  M.19</t>
  </si>
  <si>
    <t>pisoárová dělící stěna</t>
  </si>
  <si>
    <t>725 23-1203</t>
  </si>
  <si>
    <t>bidet keramický závěsný s výtokovou armaturou</t>
  </si>
  <si>
    <t>725 21-1602</t>
  </si>
  <si>
    <t>Umyvadlo diturvitivé 55 cm s dírou pro bat.+sloup</t>
  </si>
  <si>
    <t>725 21-1701</t>
  </si>
  <si>
    <t>umývátko diturvitové stěnové 40 cm</t>
  </si>
  <si>
    <t>725 31-1131</t>
  </si>
  <si>
    <t>dřez nerezový jednoduchý s odkap.pl.900x600 mm</t>
  </si>
  <si>
    <t>725 33-1111</t>
  </si>
  <si>
    <t>výlevka diturvit.s plast. mříží</t>
  </si>
  <si>
    <t>725 11-1131</t>
  </si>
  <si>
    <t>splachovače vysoko položené plastové nad výlev.</t>
  </si>
  <si>
    <t>725 83-1313</t>
  </si>
  <si>
    <t>baterie vanové nástěnné klasické s příslušenstvím</t>
  </si>
  <si>
    <t>186</t>
  </si>
  <si>
    <t>725 82-2612</t>
  </si>
  <si>
    <t>baterie stojákové pákové s výpustí pro U</t>
  </si>
  <si>
    <t>188</t>
  </si>
  <si>
    <t>725 82-1326</t>
  </si>
  <si>
    <t>baterie nástěnné pákové lékařské pro D</t>
  </si>
  <si>
    <t>190</t>
  </si>
  <si>
    <t>D  M např.</t>
  </si>
  <si>
    <t>mísící sprch. bat. čas. tlačné MCM 9985 C</t>
  </si>
  <si>
    <t>192</t>
  </si>
  <si>
    <t>M.2</t>
  </si>
  <si>
    <t>Připojení stávajících zařizovacích před.-dřezů</t>
  </si>
  <si>
    <t>194</t>
  </si>
  <si>
    <t>725 11-0811</t>
  </si>
  <si>
    <t>demontáž zařizovacích předmětů stávajících</t>
  </si>
  <si>
    <t>196</t>
  </si>
  <si>
    <t>D13</t>
  </si>
  <si>
    <t>Doplňky klozetů a soc. zařízení</t>
  </si>
  <si>
    <t>725 29-1511</t>
  </si>
  <si>
    <t>nerez. dávkovač tekutého mýdla na 350 ml</t>
  </si>
  <si>
    <t>198</t>
  </si>
  <si>
    <t>725 29-1621</t>
  </si>
  <si>
    <t>nerez. zásobník toalet.pap.dl 300 mm</t>
  </si>
  <si>
    <t>200</t>
  </si>
  <si>
    <t>D  M.20</t>
  </si>
  <si>
    <t>WC kartáče včetně skleněné misky-nerez</t>
  </si>
  <si>
    <t>202</t>
  </si>
  <si>
    <t>D  M.21</t>
  </si>
  <si>
    <t>košíček na šampón - nerez</t>
  </si>
  <si>
    <t>204</t>
  </si>
  <si>
    <t>D  M.22</t>
  </si>
  <si>
    <t>dvojháček na ručníky-chrom</t>
  </si>
  <si>
    <t>206</t>
  </si>
  <si>
    <t>D  M.23</t>
  </si>
  <si>
    <t>osoušeč rukou plastový 1650 W</t>
  </si>
  <si>
    <t>208</t>
  </si>
  <si>
    <t>998 72-6212</t>
  </si>
  <si>
    <t>Přesun hmot do 50m v obj. výšky do 12 m</t>
  </si>
  <si>
    <t>210</t>
  </si>
  <si>
    <t>D14</t>
  </si>
  <si>
    <t>429 - VZDUCHOTECHNIKA</t>
  </si>
  <si>
    <t>Pol2</t>
  </si>
  <si>
    <t>výkon 360 m3/hod při tlaku 200 Pa,příkon 342W</t>
  </si>
  <si>
    <t>214</t>
  </si>
  <si>
    <t>D.1</t>
  </si>
  <si>
    <t>ekvitermní regulace</t>
  </si>
  <si>
    <t>216</t>
  </si>
  <si>
    <t>D.2</t>
  </si>
  <si>
    <t>kuličkový sifon</t>
  </si>
  <si>
    <t>218</t>
  </si>
  <si>
    <t>D.3</t>
  </si>
  <si>
    <t>4 polohový ovladač</t>
  </si>
  <si>
    <t>220</t>
  </si>
  <si>
    <t>D.4</t>
  </si>
  <si>
    <t>senzor CO2</t>
  </si>
  <si>
    <t>222</t>
  </si>
  <si>
    <t>D.5</t>
  </si>
  <si>
    <t>sada filtrů G4/F9</t>
  </si>
  <si>
    <t>224</t>
  </si>
  <si>
    <t>D.6</t>
  </si>
  <si>
    <t>el. předehřívací registr 1500 W</t>
  </si>
  <si>
    <t>226</t>
  </si>
  <si>
    <t>M.3</t>
  </si>
  <si>
    <t>montáž rekuperačních jednotek</t>
  </si>
  <si>
    <t>228</t>
  </si>
  <si>
    <t>D.7</t>
  </si>
  <si>
    <t>větrací hlavice VH 150</t>
  </si>
  <si>
    <t>230</t>
  </si>
  <si>
    <t>D.8</t>
  </si>
  <si>
    <t>protidešťová žaluzie venkovní DN 180 - PVC+ síťka</t>
  </si>
  <si>
    <t>232</t>
  </si>
  <si>
    <t>D.9</t>
  </si>
  <si>
    <t>potrubí SPIRO - DN 100 - 180 včetně tvarovek</t>
  </si>
  <si>
    <t>234</t>
  </si>
  <si>
    <t>Pol3</t>
  </si>
  <si>
    <t>tlumiče hluku DN 180 mm/1000</t>
  </si>
  <si>
    <t>236</t>
  </si>
  <si>
    <t>D.10</t>
  </si>
  <si>
    <t>talířové ventily DN 100 - 160 mm</t>
  </si>
  <si>
    <t>238</t>
  </si>
  <si>
    <t>D.11</t>
  </si>
  <si>
    <t>přisávací dveřní mřížky oboustr. 450 x 90 mm</t>
  </si>
  <si>
    <t>240</t>
  </si>
  <si>
    <t>D.12</t>
  </si>
  <si>
    <t>pomocný těsnící,spojovací  a nosný materiá</t>
  </si>
  <si>
    <t>242</t>
  </si>
  <si>
    <t>M.4</t>
  </si>
  <si>
    <t>Montáž potrubí a ventilů a tlumičů hluku</t>
  </si>
  <si>
    <t>244</t>
  </si>
  <si>
    <t>Pol4</t>
  </si>
  <si>
    <t>246</t>
  </si>
  <si>
    <t>449321130</t>
  </si>
  <si>
    <t>D+ M, přístroj hasicí ruční práškový</t>
  </si>
  <si>
    <t>-718137246</t>
  </si>
  <si>
    <t>07 - TZB - Plynovodní přípojka STL</t>
  </si>
  <si>
    <t>1 - Zemní práce</t>
  </si>
  <si>
    <t>5 - Komunikace</t>
  </si>
  <si>
    <t>8 - Trubní vedení</t>
  </si>
  <si>
    <t>723 - Vnitřní plynovod</t>
  </si>
  <si>
    <t>M46 - Zemní práce při montážích</t>
  </si>
  <si>
    <t>Zemní práce</t>
  </si>
  <si>
    <t>113106231R00</t>
  </si>
  <si>
    <t>Rozebrání dlažeb ze zámkové dlažby v kamenivu</t>
  </si>
  <si>
    <t>131100010RAC</t>
  </si>
  <si>
    <t>Hloubení nezapažených jam v hornině1-4, odvoz do 10 km, uložení na skládku</t>
  </si>
  <si>
    <t>174100010RAA</t>
  </si>
  <si>
    <t>Zásyp jam, rýh a šachet sypaninou, dovoz sypaniny ze vzdálenosti 50 m</t>
  </si>
  <si>
    <t>572942112R00</t>
  </si>
  <si>
    <t>Vyspravení krytu po překopu lit.asfaltem, do 6 cm</t>
  </si>
  <si>
    <t>575171111R00</t>
  </si>
  <si>
    <t>Makadam živičný vsypný, kamenivo + asfalt 8 cm</t>
  </si>
  <si>
    <t>591100031RA0</t>
  </si>
  <si>
    <t>Chodník z dlažby zámkové tl. 6 cm - oprava</t>
  </si>
  <si>
    <t>Trubní vedení</t>
  </si>
  <si>
    <t>841220032RAA</t>
  </si>
  <si>
    <t>Plynovodní přípojka z trub PE, D 40 mm, dl.15 m, napojení na řád D 63 mm</t>
  </si>
  <si>
    <t>Skříň HUP vybavená</t>
  </si>
  <si>
    <t>soub</t>
  </si>
  <si>
    <t>Folie žlutá šíře 300 mm</t>
  </si>
  <si>
    <t>bm</t>
  </si>
  <si>
    <t>Kontrolní vodič</t>
  </si>
  <si>
    <t>Tlaková zkouška</t>
  </si>
  <si>
    <t>Revize plynovodu</t>
  </si>
  <si>
    <t>723</t>
  </si>
  <si>
    <t>Vnitřní plynovod</t>
  </si>
  <si>
    <t>723237216R00</t>
  </si>
  <si>
    <t>Kohout kulový,2xvnitřní závit,GIACOMINI R950 DN 32</t>
  </si>
  <si>
    <t>723239104R00</t>
  </si>
  <si>
    <t>Montáž plynovodních armatur, 2 závity, G 5/4</t>
  </si>
  <si>
    <t>Přechodka PE/ocel D40</t>
  </si>
  <si>
    <t>Ochranná trubka PE D63, L=1,5 m</t>
  </si>
  <si>
    <t>M46</t>
  </si>
  <si>
    <t>Zemní práce při montážích</t>
  </si>
  <si>
    <t>460030081RT3</t>
  </si>
  <si>
    <t>Řezání spáry v asfaltu nebo betonu, v tloušťce vrstvy do 8-10 cm</t>
  </si>
  <si>
    <t>460120002RT1</t>
  </si>
  <si>
    <t>Zához jámy, hornina třídy 3 - 4, upěchování a úprava povrchu</t>
  </si>
  <si>
    <t>08 - TZB - Venkovní a vnitřní plynovod NTL, topení</t>
  </si>
  <si>
    <t>731 - Kotelny</t>
  </si>
  <si>
    <t>733 - Rozvod potrubí</t>
  </si>
  <si>
    <t>734 - Armatury</t>
  </si>
  <si>
    <t>735 - Otopná tělesa</t>
  </si>
  <si>
    <t>767 - Konstrukce zámečnické</t>
  </si>
  <si>
    <t>783 - Nátěry</t>
  </si>
  <si>
    <t>174100010RA0</t>
  </si>
  <si>
    <t>Zásyp jam, rýh a šachet sypaninou</t>
  </si>
  <si>
    <t>841230114RAB</t>
  </si>
  <si>
    <t>Plynovod z trub PE, D 63 mm, hl. 1,2 m, D 63 x 5,8 návin, SDR11, s podsypem štěrkopískem</t>
  </si>
  <si>
    <t>Přechodka PE/ocel D63</t>
  </si>
  <si>
    <t>723120804R00</t>
  </si>
  <si>
    <t>Demontáž potrubí svařovaného závitového do DN 25</t>
  </si>
  <si>
    <t>723120805R00</t>
  </si>
  <si>
    <t>Demontáž potrubí svařovaného závitového DN 25-50</t>
  </si>
  <si>
    <t>723160207R00</t>
  </si>
  <si>
    <t>Přípojka k plynoměru, závitová bez ochozu G 2</t>
  </si>
  <si>
    <t>723237218R00</t>
  </si>
  <si>
    <t>Kohout kulový,2xvnitřní závit,GIACOMINI R950 DN 50</t>
  </si>
  <si>
    <t>723239106R00</t>
  </si>
  <si>
    <t>Montáž plynovodních armatur, 2 závity, G 2</t>
  </si>
  <si>
    <t>42243411.MR</t>
  </si>
  <si>
    <t>Regulátor tlaku plynu Francel B 25</t>
  </si>
  <si>
    <t>723239103R00</t>
  </si>
  <si>
    <t>Montáž plynovodních armatur, 2 závity, G 1</t>
  </si>
  <si>
    <t>723120205R00</t>
  </si>
  <si>
    <t>Potrubí ocelové závitové černé svařované DN 32</t>
  </si>
  <si>
    <t>723120206R00</t>
  </si>
  <si>
    <t>Potrubí ocelové závitové černé svařované DN 40</t>
  </si>
  <si>
    <t>723150312R00</t>
  </si>
  <si>
    <t>Potrubí ocelové hladké černé svařované D 57x2,9</t>
  </si>
  <si>
    <t>723163102R00</t>
  </si>
  <si>
    <t>Potrubí z měděných trubek D 15 x 1,0 mm</t>
  </si>
  <si>
    <t>723163103R00</t>
  </si>
  <si>
    <t>Potrubí z měděných trubek D 18 x 1,0 mm</t>
  </si>
  <si>
    <t>723163104R00</t>
  </si>
  <si>
    <t>Potrubí z měděných trubek D 22 x 1,0 mm</t>
  </si>
  <si>
    <t>723190202R00</t>
  </si>
  <si>
    <t>Přípojka plynovodu, trubky závitové černé DN 15</t>
  </si>
  <si>
    <t>723190203R00</t>
  </si>
  <si>
    <t>Přípojka plynovodu, trubky závitové černé DN 20</t>
  </si>
  <si>
    <t>723190915R00</t>
  </si>
  <si>
    <t>Navaření odbočky na plynové potrubí DN 32</t>
  </si>
  <si>
    <t>723150367R00</t>
  </si>
  <si>
    <t>Potrubí ocel. černé svařované - chráničky D 57/2,9</t>
  </si>
  <si>
    <t>723150341R00</t>
  </si>
  <si>
    <t>Zhotovení redukce kováním přes 1DN, DN 32/20</t>
  </si>
  <si>
    <t>723150342R00</t>
  </si>
  <si>
    <t>Zhotovení redukce kováním přes 1DN, DN 40/25</t>
  </si>
  <si>
    <t>998723102R00</t>
  </si>
  <si>
    <t>Přesun hmot pro vnitřní plynovod, výšky do 12 m</t>
  </si>
  <si>
    <t>731</t>
  </si>
  <si>
    <t>Kotelny</t>
  </si>
  <si>
    <t>731249114R00</t>
  </si>
  <si>
    <t>Montáž kotle ocel.teplov.,na tuhá paliva do 29 kW</t>
  </si>
  <si>
    <t>Kotel plynová Baxi Luna dou-tec+ 1.28, vč.ohřívače TUV 160 litrů - sestava</t>
  </si>
  <si>
    <t>Odtah spalin 60/110, pro oba kotle</t>
  </si>
  <si>
    <t>sob.</t>
  </si>
  <si>
    <t>Termostat prostorový</t>
  </si>
  <si>
    <t>731249121R00</t>
  </si>
  <si>
    <t>Montáž topidel plyn do 12 kW</t>
  </si>
  <si>
    <t>Plynové topidlo Karma Beta 2</t>
  </si>
  <si>
    <t>Plynoví topidlo Karma Beta 3</t>
  </si>
  <si>
    <t>Odtah spalin beta</t>
  </si>
  <si>
    <t>998731102R00</t>
  </si>
  <si>
    <t>Přesun hmot pro kotelny, výšky do 12 m</t>
  </si>
  <si>
    <t>733</t>
  </si>
  <si>
    <t>Rozvod potrubí</t>
  </si>
  <si>
    <t>733163102R00</t>
  </si>
  <si>
    <t>733163103R00</t>
  </si>
  <si>
    <t>733163104R00</t>
  </si>
  <si>
    <t>Potrubí z měděných trubek D 22 x 1 ,0mm</t>
  </si>
  <si>
    <t>733163105R00</t>
  </si>
  <si>
    <t>Potrubí z měděných trubek D 28 x 1,5 mm</t>
  </si>
  <si>
    <t>733190106R00</t>
  </si>
  <si>
    <t>Tlaková zkouška potrubí do DN 32</t>
  </si>
  <si>
    <t>998733103R00</t>
  </si>
  <si>
    <t>Přesun hmot pro rozvody potrubí, výšky do 24 m</t>
  </si>
  <si>
    <t>734</t>
  </si>
  <si>
    <t>Armatury</t>
  </si>
  <si>
    <t>734235124R00</t>
  </si>
  <si>
    <t>Kohout kulový,2xvnitřní záv. GIACOMINI R250D DN 32</t>
  </si>
  <si>
    <t>734209116R00</t>
  </si>
  <si>
    <t>Montáž armatur závitových,se 2závity, G 5/4</t>
  </si>
  <si>
    <t>734295321R00</t>
  </si>
  <si>
    <t>Kohout kul.vypouštěcí,komplet,GIACOMINI R608 DN 15</t>
  </si>
  <si>
    <t>734209103R00</t>
  </si>
  <si>
    <t>Montáž armatur závitových,s 1závitem, G 1/2</t>
  </si>
  <si>
    <t>734215133R00</t>
  </si>
  <si>
    <t>Ventil odvzdušňovací automat. GIACOMINI R99 DN 15</t>
  </si>
  <si>
    <t>734295214R00</t>
  </si>
  <si>
    <t>Filtr, vnitřní-vnitřní z. GIACOMINI R74A DN 32</t>
  </si>
  <si>
    <t>734265315R00</t>
  </si>
  <si>
    <t>Šroubení topenářské, přímé, GIACOMINI R18 DN 32</t>
  </si>
  <si>
    <t>500844T</t>
  </si>
  <si>
    <t>IVAR.DD 343 Vekoluxivar přímý dvoutrubkový systém - M24</t>
  </si>
  <si>
    <t>5513730630R</t>
  </si>
  <si>
    <t>Hlavice termostatická Heimeier DX standard</t>
  </si>
  <si>
    <t>998734101R00</t>
  </si>
  <si>
    <t>Přesun hmot pro armatury, výšky do 6 m</t>
  </si>
  <si>
    <t>735</t>
  </si>
  <si>
    <t>Otopná tělesa</t>
  </si>
  <si>
    <t>735157164R00</t>
  </si>
  <si>
    <t>Otopná těl.panel.Radik Ventil Kompakt 10  600/ 800</t>
  </si>
  <si>
    <t>735157261R00</t>
  </si>
  <si>
    <t>Otopná těl.panel.Radik Ventil Kompakt 11  600/ 500</t>
  </si>
  <si>
    <t>735157264R00</t>
  </si>
  <si>
    <t>Otopná těl.panel.Radik Ventil Kompakt 11  600/ 800</t>
  </si>
  <si>
    <t>735157266R00</t>
  </si>
  <si>
    <t>Otopná těl.panel.Radik Ventil Kompakt 11  600/1000</t>
  </si>
  <si>
    <t>735157272R00</t>
  </si>
  <si>
    <t>Otopná těl.panel.Radik Ventil Kompakt 11  600/2000</t>
  </si>
  <si>
    <t>735157662R00</t>
  </si>
  <si>
    <t>Otopná těl.panel.Radik Ventil Kompakt 22  600/ 600</t>
  </si>
  <si>
    <t>735157664R00</t>
  </si>
  <si>
    <t>Otopná těl.panel.Radik Ventil Kompakt 22  600/ 800</t>
  </si>
  <si>
    <t>735157665R00</t>
  </si>
  <si>
    <t>Otopná těl.panel.Radik Ventil Kompakt 22  600/ 900</t>
  </si>
  <si>
    <t>735157668R00</t>
  </si>
  <si>
    <t>Otopná těl.panel.Radik Ventil Kompakt 22  600/1200</t>
  </si>
  <si>
    <t>735157669R00</t>
  </si>
  <si>
    <t>Otopná těl.panel.Radik Ventil Kompakt 22  600/1400</t>
  </si>
  <si>
    <t>735157670R00</t>
  </si>
  <si>
    <t>Otopná těl.panel.Radik Ventil Kompakt 22  600/1600</t>
  </si>
  <si>
    <t>735157671R00</t>
  </si>
  <si>
    <t>Otopná těl.panel.Radik Ventil Kompakt 22  600/1800</t>
  </si>
  <si>
    <t>735157672R00</t>
  </si>
  <si>
    <t>Otopná těl.panel.Radik Ventil Kompakt 22  600/2000</t>
  </si>
  <si>
    <t>735157673R00</t>
  </si>
  <si>
    <t>Otopná těl.panel.Radik Ventil Kompakt 22  600/2300</t>
  </si>
  <si>
    <t>735157766R00</t>
  </si>
  <si>
    <t>Otopná těl.panel.Radik Ventil Kompakt 33  600/1000</t>
  </si>
  <si>
    <t>Montáž těles</t>
  </si>
  <si>
    <t>735191910R00</t>
  </si>
  <si>
    <t>Napuštění vody do otopného systému</t>
  </si>
  <si>
    <t>998735102R00</t>
  </si>
  <si>
    <t>Přesun hmot pro otopná tělesa, výšky do 12 m</t>
  </si>
  <si>
    <t>767995101R00</t>
  </si>
  <si>
    <t>Výroba a montáž kov. atypických konstr. do 5 kg</t>
  </si>
  <si>
    <t>783</t>
  </si>
  <si>
    <t>Nátěry</t>
  </si>
  <si>
    <t>783424140R00</t>
  </si>
  <si>
    <t>Nátěr syntetický potrubí do DN 50 mm  Z + 2x</t>
  </si>
  <si>
    <t>09 - TZB - Elektromontáže</t>
  </si>
  <si>
    <t>D1 - OCELOVY DRAT POZINKOVANY</t>
  </si>
  <si>
    <t>D2 - OCELOVY PASEK POZINKOVANY</t>
  </si>
  <si>
    <t>D3 - JIMACI TYCE</t>
  </si>
  <si>
    <t>D4 - PODPERA VEDENI (CSN 357622)</t>
  </si>
  <si>
    <t>D5 - SVORKA HROMOSVODNI,UZEMNOVACI</t>
  </si>
  <si>
    <t>D6 - MONTAZNI PRACE</t>
  </si>
  <si>
    <t>D7 - SILNOPROUDÉ ROZVÁDĚČE</t>
  </si>
  <si>
    <t>D8 - kabely (CYKY)</t>
  </si>
  <si>
    <t>D9 - VODIC PRO POSPOJOVANI</t>
  </si>
  <si>
    <t>D10 - D 23   mm</t>
  </si>
  <si>
    <t>D11 - UKONCENI VODICU V ROZVADECICH</t>
  </si>
  <si>
    <t>D12 - HODINOVE ZUCTOVACI SAZBY</t>
  </si>
  <si>
    <t>D13 - PROVEDENI REVIZNICH ZKOUSEK</t>
  </si>
  <si>
    <t>D14 - DLE CSN 331500</t>
  </si>
  <si>
    <t>OCELOVY DRAT POZINKOVANY</t>
  </si>
  <si>
    <t>Pol6</t>
  </si>
  <si>
    <t>AlMgSi-D8 (0,4kg/m)      pevně</t>
  </si>
  <si>
    <t>Pol7</t>
  </si>
  <si>
    <t>FeZn-D10 (0,62kg/m)    pevně</t>
  </si>
  <si>
    <t>OCELOVY PASEK POZINKOVANY</t>
  </si>
  <si>
    <t>Pol8</t>
  </si>
  <si>
    <t>FeZn30x4 (1.0 kg/m) kruh 50m</t>
  </si>
  <si>
    <t>Pol9</t>
  </si>
  <si>
    <t>Zemnící tyč ZT02</t>
  </si>
  <si>
    <t>Pol10</t>
  </si>
  <si>
    <t>Ochranný úhelník OÚ</t>
  </si>
  <si>
    <t>JIMACI TYCE</t>
  </si>
  <si>
    <t>Pol11</t>
  </si>
  <si>
    <t>JR1,0.....1,5 všeobecně</t>
  </si>
  <si>
    <t>PODPERA VEDENI (CSN 357622)</t>
  </si>
  <si>
    <t>Pol12</t>
  </si>
  <si>
    <t>PV22 100mm,na lepen.krytinu</t>
  </si>
  <si>
    <t>Pol13</t>
  </si>
  <si>
    <t>Smršťovací trubička</t>
  </si>
  <si>
    <t>SVORKA HROMOSVODNI,UZEMNOVACI</t>
  </si>
  <si>
    <t>Pol14</t>
  </si>
  <si>
    <t>SP1 pripojovaci</t>
  </si>
  <si>
    <t>Pol15</t>
  </si>
  <si>
    <t>SK krizova</t>
  </si>
  <si>
    <t>Pol16</t>
  </si>
  <si>
    <t>SS spojovaci</t>
  </si>
  <si>
    <t>Pol17</t>
  </si>
  <si>
    <t>SO okapova</t>
  </si>
  <si>
    <t>Pol18</t>
  </si>
  <si>
    <t>SZ zkusebni</t>
  </si>
  <si>
    <t>Pol19</t>
  </si>
  <si>
    <t>SR03 spoj.kruh.a pask.vod.</t>
  </si>
  <si>
    <t>MONTAZNI PRACE</t>
  </si>
  <si>
    <t>Pol20</t>
  </si>
  <si>
    <t>Stitek pro oznaceni svodu</t>
  </si>
  <si>
    <t>Pol21</t>
  </si>
  <si>
    <t>Tvarovani mont.dilu</t>
  </si>
  <si>
    <t>Pol22</t>
  </si>
  <si>
    <t>a pro zemní tyče</t>
  </si>
  <si>
    <t>Pol23</t>
  </si>
  <si>
    <t>A-LED6150-4K</t>
  </si>
  <si>
    <t>Pol24</t>
  </si>
  <si>
    <t>B-LED-OP-5300-4K</t>
  </si>
  <si>
    <t>Pol25</t>
  </si>
  <si>
    <t>C-LED-3500-4K</t>
  </si>
  <si>
    <t>Pol26</t>
  </si>
  <si>
    <t>D-LED-OP-6950-4K</t>
  </si>
  <si>
    <t>Pol27</t>
  </si>
  <si>
    <t>E-SQ-LED-OP-6100-4K</t>
  </si>
  <si>
    <t>Pol28</t>
  </si>
  <si>
    <t>F-LED-13-840-350,13W</t>
  </si>
  <si>
    <t>Pol29</t>
  </si>
  <si>
    <t>H-osvětlení tabule-LED asymetr</t>
  </si>
  <si>
    <t>Pol30</t>
  </si>
  <si>
    <t>N1-LED-1M2</t>
  </si>
  <si>
    <t>Pol31</t>
  </si>
  <si>
    <t>s pohyb čidlem</t>
  </si>
  <si>
    <t>SILNOPROUDÉ ROZVÁDĚČE</t>
  </si>
  <si>
    <t>Pol32</t>
  </si>
  <si>
    <t>rozvaděč  RE.1</t>
  </si>
  <si>
    <t>Pol33</t>
  </si>
  <si>
    <t>rozvaděč HRO-úprava</t>
  </si>
  <si>
    <t>Pol34</t>
  </si>
  <si>
    <t>rozv. RMS.1,RMS.2,RMS.3,RMS.4</t>
  </si>
  <si>
    <t>Pol35</t>
  </si>
  <si>
    <t>1x400V/16A,2X230V/16A</t>
  </si>
  <si>
    <t>Pol36</t>
  </si>
  <si>
    <t>Přípojková skříň SS100</t>
  </si>
  <si>
    <t>Pol37</t>
  </si>
  <si>
    <t>Pojistka PH00/40A</t>
  </si>
  <si>
    <t>Pol38</t>
  </si>
  <si>
    <t>Přepojení stávajících rozvaděčů</t>
  </si>
  <si>
    <t>Pol39</t>
  </si>
  <si>
    <t>pod omítkou</t>
  </si>
  <si>
    <t>Pol40</t>
  </si>
  <si>
    <t>čidlo pohybové</t>
  </si>
  <si>
    <t>Pol41</t>
  </si>
  <si>
    <t>Ventilátorové relé do KR68</t>
  </si>
  <si>
    <t>kabely (CYKY)</t>
  </si>
  <si>
    <t>Pol42</t>
  </si>
  <si>
    <t>3x1.5 mm2       pevně</t>
  </si>
  <si>
    <t>Pol43</t>
  </si>
  <si>
    <t>3x2.5 mm2       pevně</t>
  </si>
  <si>
    <t>Pol45</t>
  </si>
  <si>
    <t>5x2,5</t>
  </si>
  <si>
    <t>Pol46</t>
  </si>
  <si>
    <t>5x10  mm2        pevně</t>
  </si>
  <si>
    <t>Pol47</t>
  </si>
  <si>
    <t>5x1,5</t>
  </si>
  <si>
    <t>Pol48</t>
  </si>
  <si>
    <t>1-CXKH-V 5 x1,5</t>
  </si>
  <si>
    <t>VODIC PRO POSPOJOVANI</t>
  </si>
  <si>
    <t>Pol49</t>
  </si>
  <si>
    <t>6-  Zlutozeleny pevně</t>
  </si>
  <si>
    <t>Pol50</t>
  </si>
  <si>
    <t>16- Zlutozelen pevně</t>
  </si>
  <si>
    <t>Pol51</t>
  </si>
  <si>
    <t>Popisné tabulky a značky</t>
  </si>
  <si>
    <t>bal</t>
  </si>
  <si>
    <t>Pol52</t>
  </si>
  <si>
    <t>zásuvka 230V/16A- jednoduchá</t>
  </si>
  <si>
    <t>Pol53</t>
  </si>
  <si>
    <t>krabice</t>
  </si>
  <si>
    <t>Pol54</t>
  </si>
  <si>
    <t>skřiňce- spínání pož. ventilátoru</t>
  </si>
  <si>
    <t>Pol55</t>
  </si>
  <si>
    <t>Vypínač 230V/10A řaz.1..7</t>
  </si>
  <si>
    <t>D 23   mm</t>
  </si>
  <si>
    <t>Pol56</t>
  </si>
  <si>
    <t>2223/ 23mm</t>
  </si>
  <si>
    <t>Pol57</t>
  </si>
  <si>
    <t>Lišta L40x40</t>
  </si>
  <si>
    <t>Pol58</t>
  </si>
  <si>
    <t>PVC o 59</t>
  </si>
  <si>
    <t>Pol59</t>
  </si>
  <si>
    <t>Zemní výkop</t>
  </si>
  <si>
    <t>Pol60</t>
  </si>
  <si>
    <t>Rozbočné krabice dle použití</t>
  </si>
  <si>
    <t>UKONCENI VODICU V ROZVADECICH</t>
  </si>
  <si>
    <t>Pol61</t>
  </si>
  <si>
    <t>Do   2,5 mm2</t>
  </si>
  <si>
    <t>Pol62</t>
  </si>
  <si>
    <t>Do   6   mm2</t>
  </si>
  <si>
    <t>Pol63</t>
  </si>
  <si>
    <t>Do  16   mm2</t>
  </si>
  <si>
    <t>Pol64</t>
  </si>
  <si>
    <t>Do 120   mm2</t>
  </si>
  <si>
    <t>Pol65</t>
  </si>
  <si>
    <t>Rozhlasová ústředna JPA</t>
  </si>
  <si>
    <t>Pol66</t>
  </si>
  <si>
    <t>Přepážkový mikrofon</t>
  </si>
  <si>
    <t>Pol67</t>
  </si>
  <si>
    <t>Reproduktor ARS 321</t>
  </si>
  <si>
    <t>Pol68</t>
  </si>
  <si>
    <t>Regulátor hlasitosti</t>
  </si>
  <si>
    <t>Pol69</t>
  </si>
  <si>
    <t>Trubka PVC o 16</t>
  </si>
  <si>
    <t>Pol70</t>
  </si>
  <si>
    <t>Reproduktorový kabel 2x1,5</t>
  </si>
  <si>
    <t>Pol71</t>
  </si>
  <si>
    <t>SAH 72- kompletní zařízení +DCF</t>
  </si>
  <si>
    <t>Pol72</t>
  </si>
  <si>
    <t>Školní zvonek 75V QATRO</t>
  </si>
  <si>
    <t>Pol73</t>
  </si>
  <si>
    <t>Podružné hodiny-linkové</t>
  </si>
  <si>
    <t>Pol74</t>
  </si>
  <si>
    <t>CYKY 03 X 1,5</t>
  </si>
  <si>
    <t>HODINOVE ZUCTOVACI SAZBY</t>
  </si>
  <si>
    <t>Pol75</t>
  </si>
  <si>
    <t>Demontáž stávající instalace</t>
  </si>
  <si>
    <t>hod</t>
  </si>
  <si>
    <t>Pol76</t>
  </si>
  <si>
    <t>zednické přípomoce, sekání</t>
  </si>
  <si>
    <t>Pol77</t>
  </si>
  <si>
    <t>Připojení technického zařízení</t>
  </si>
  <si>
    <t>Pol78</t>
  </si>
  <si>
    <t>Zkusebni provoz</t>
  </si>
  <si>
    <t>PROVEDENI REVIZNICH ZKOUSEK</t>
  </si>
  <si>
    <t>DLE CSN 331500</t>
  </si>
  <si>
    <t>Pol79</t>
  </si>
  <si>
    <t>Revizni technik</t>
  </si>
  <si>
    <t>Pol80</t>
  </si>
  <si>
    <t>Spoluprace s reviz.technikem</t>
  </si>
  <si>
    <t>011464000</t>
  </si>
  <si>
    <t>-810674091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</si>
</sst>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/>
    </xf>
    <xf numFmtId="0" fontId="10" fillId="0" borderId="3" xfId="0" applyFont="1" applyBorder="1" applyAlignment="1">
      <alignment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5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35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43</v>
      </c>
      <c r="E29" s="45"/>
      <c r="F29" s="30" t="s">
        <v>44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45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46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47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48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50</v>
      </c>
      <c r="U35" s="52"/>
      <c r="V35" s="52"/>
      <c r="W35" s="52"/>
      <c r="X35" s="54" t="s">
        <v>51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53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54</v>
      </c>
      <c r="AI60" s="40"/>
      <c r="AJ60" s="40"/>
      <c r="AK60" s="40"/>
      <c r="AL60" s="40"/>
      <c r="AM60" s="62" t="s">
        <v>55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56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57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54</v>
      </c>
      <c r="AI75" s="40"/>
      <c r="AJ75" s="40"/>
      <c r="AK75" s="40"/>
      <c r="AL75" s="40"/>
      <c r="AM75" s="62" t="s">
        <v>55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01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OA a SOŠ Choceň, Stavební úpravy areálu Vysokomýtská 1206, Choceň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Choceň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16. 1. 2017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Pardubický kraj, Komenského náměstí 125, Pardubice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32</v>
      </c>
      <c r="AJ89" s="38"/>
      <c r="AK89" s="38"/>
      <c r="AL89" s="38"/>
      <c r="AM89" s="78" t="str">
        <f>IF(E17="","",E17)</f>
        <v>Jiří Hejzlar, Ing. Jiří Hejzlar</v>
      </c>
      <c r="AN89" s="69"/>
      <c r="AO89" s="69"/>
      <c r="AP89" s="69"/>
      <c r="AQ89" s="38"/>
      <c r="AR89" s="42"/>
      <c r="AS89" s="79" t="s">
        <v>59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30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36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60</v>
      </c>
      <c r="D92" s="92"/>
      <c r="E92" s="92"/>
      <c r="F92" s="92"/>
      <c r="G92" s="92"/>
      <c r="H92" s="93"/>
      <c r="I92" s="94" t="s">
        <v>61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62</v>
      </c>
      <c r="AH92" s="92"/>
      <c r="AI92" s="92"/>
      <c r="AJ92" s="92"/>
      <c r="AK92" s="92"/>
      <c r="AL92" s="92"/>
      <c r="AM92" s="92"/>
      <c r="AN92" s="94" t="s">
        <v>63</v>
      </c>
      <c r="AO92" s="92"/>
      <c r="AP92" s="96"/>
      <c r="AQ92" s="97" t="s">
        <v>64</v>
      </c>
      <c r="AR92" s="42"/>
      <c r="AS92" s="98" t="s">
        <v>65</v>
      </c>
      <c r="AT92" s="99" t="s">
        <v>66</v>
      </c>
      <c r="AU92" s="99" t="s">
        <v>67</v>
      </c>
      <c r="AV92" s="99" t="s">
        <v>68</v>
      </c>
      <c r="AW92" s="99" t="s">
        <v>69</v>
      </c>
      <c r="AX92" s="99" t="s">
        <v>70</v>
      </c>
      <c r="AY92" s="99" t="s">
        <v>71</v>
      </c>
      <c r="AZ92" s="99" t="s">
        <v>72</v>
      </c>
      <c r="BA92" s="99" t="s">
        <v>73</v>
      </c>
      <c r="BB92" s="99" t="s">
        <v>74</v>
      </c>
      <c r="BC92" s="99" t="s">
        <v>75</v>
      </c>
      <c r="BD92" s="100" t="s">
        <v>76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77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ROUND(SUM(AG95:AG103),2)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ROUND(SUM(AS95:AS103),2)</f>
        <v>0</v>
      </c>
      <c r="AT94" s="112">
        <f>ROUND(SUM(AV94:AW94),2)</f>
        <v>0</v>
      </c>
      <c r="AU94" s="113">
        <f>ROUND(SUM(AU95:AU103),5)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ROUND(SUM(AZ95:AZ103),2)</f>
        <v>0</v>
      </c>
      <c r="BA94" s="112">
        <f>ROUND(SUM(BA95:BA103),2)</f>
        <v>0</v>
      </c>
      <c r="BB94" s="112">
        <f>ROUND(SUM(BB95:BB103),2)</f>
        <v>0</v>
      </c>
      <c r="BC94" s="112">
        <f>ROUND(SUM(BC95:BC103),2)</f>
        <v>0</v>
      </c>
      <c r="BD94" s="114">
        <f>ROUND(SUM(BD95:BD103),2)</f>
        <v>0</v>
      </c>
      <c r="BE94" s="6"/>
      <c r="BS94" s="115" t="s">
        <v>78</v>
      </c>
      <c r="BT94" s="115" t="s">
        <v>79</v>
      </c>
      <c r="BU94" s="116" t="s">
        <v>80</v>
      </c>
      <c r="BV94" s="115" t="s">
        <v>81</v>
      </c>
      <c r="BW94" s="115" t="s">
        <v>5</v>
      </c>
      <c r="BX94" s="115" t="s">
        <v>82</v>
      </c>
      <c r="CL94" s="115" t="s">
        <v>1</v>
      </c>
    </row>
    <row r="95" spans="1:91" s="7" customFormat="1" ht="16.5" customHeight="1">
      <c r="A95" s="117" t="s">
        <v>83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84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'01 - Ostatní a vedlejší n...'!J30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85</v>
      </c>
      <c r="AR95" s="124"/>
      <c r="AS95" s="125">
        <v>0</v>
      </c>
      <c r="AT95" s="126">
        <f>ROUND(SUM(AV95:AW95),2)</f>
        <v>0</v>
      </c>
      <c r="AU95" s="127">
        <f>'01 - Ostatní a vedlejší n...'!P120</f>
        <v>0</v>
      </c>
      <c r="AV95" s="126">
        <f>'01 - Ostatní a vedlejší n...'!J33</f>
        <v>0</v>
      </c>
      <c r="AW95" s="126">
        <f>'01 - Ostatní a vedlejší n...'!J34</f>
        <v>0</v>
      </c>
      <c r="AX95" s="126">
        <f>'01 - Ostatní a vedlejší n...'!J35</f>
        <v>0</v>
      </c>
      <c r="AY95" s="126">
        <f>'01 - Ostatní a vedlejší n...'!J36</f>
        <v>0</v>
      </c>
      <c r="AZ95" s="126">
        <f>'01 - Ostatní a vedlejší n...'!F33</f>
        <v>0</v>
      </c>
      <c r="BA95" s="126">
        <f>'01 - Ostatní a vedlejší n...'!F34</f>
        <v>0</v>
      </c>
      <c r="BB95" s="126">
        <f>'01 - Ostatní a vedlejší n...'!F35</f>
        <v>0</v>
      </c>
      <c r="BC95" s="126">
        <f>'01 - Ostatní a vedlejší n...'!F36</f>
        <v>0</v>
      </c>
      <c r="BD95" s="128">
        <f>'01 - Ostatní a vedlejší n...'!F37</f>
        <v>0</v>
      </c>
      <c r="BE95" s="7"/>
      <c r="BT95" s="129" t="s">
        <v>86</v>
      </c>
      <c r="BV95" s="129" t="s">
        <v>81</v>
      </c>
      <c r="BW95" s="129" t="s">
        <v>87</v>
      </c>
      <c r="BX95" s="129" t="s">
        <v>5</v>
      </c>
      <c r="CL95" s="129" t="s">
        <v>1</v>
      </c>
      <c r="CM95" s="129" t="s">
        <v>88</v>
      </c>
    </row>
    <row r="96" spans="1:91" s="7" customFormat="1" ht="16.5" customHeight="1">
      <c r="A96" s="117" t="s">
        <v>83</v>
      </c>
      <c r="B96" s="118"/>
      <c r="C96" s="119"/>
      <c r="D96" s="120" t="s">
        <v>89</v>
      </c>
      <c r="E96" s="120"/>
      <c r="F96" s="120"/>
      <c r="G96" s="120"/>
      <c r="H96" s="120"/>
      <c r="I96" s="121"/>
      <c r="J96" s="120" t="s">
        <v>90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'02 - Objekt B'!J30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85</v>
      </c>
      <c r="AR96" s="124"/>
      <c r="AS96" s="125">
        <v>0</v>
      </c>
      <c r="AT96" s="126">
        <f>ROUND(SUM(AV96:AW96),2)</f>
        <v>0</v>
      </c>
      <c r="AU96" s="127">
        <f>'02 - Objekt B'!P138</f>
        <v>0</v>
      </c>
      <c r="AV96" s="126">
        <f>'02 - Objekt B'!J33</f>
        <v>0</v>
      </c>
      <c r="AW96" s="126">
        <f>'02 - Objekt B'!J34</f>
        <v>0</v>
      </c>
      <c r="AX96" s="126">
        <f>'02 - Objekt B'!J35</f>
        <v>0</v>
      </c>
      <c r="AY96" s="126">
        <f>'02 - Objekt B'!J36</f>
        <v>0</v>
      </c>
      <c r="AZ96" s="126">
        <f>'02 - Objekt B'!F33</f>
        <v>0</v>
      </c>
      <c r="BA96" s="126">
        <f>'02 - Objekt B'!F34</f>
        <v>0</v>
      </c>
      <c r="BB96" s="126">
        <f>'02 - Objekt B'!F35</f>
        <v>0</v>
      </c>
      <c r="BC96" s="126">
        <f>'02 - Objekt B'!F36</f>
        <v>0</v>
      </c>
      <c r="BD96" s="128">
        <f>'02 - Objekt B'!F37</f>
        <v>0</v>
      </c>
      <c r="BE96" s="7"/>
      <c r="BT96" s="129" t="s">
        <v>86</v>
      </c>
      <c r="BV96" s="129" t="s">
        <v>81</v>
      </c>
      <c r="BW96" s="129" t="s">
        <v>91</v>
      </c>
      <c r="BX96" s="129" t="s">
        <v>5</v>
      </c>
      <c r="CL96" s="129" t="s">
        <v>1</v>
      </c>
      <c r="CM96" s="129" t="s">
        <v>88</v>
      </c>
    </row>
    <row r="97" spans="1:91" s="7" customFormat="1" ht="16.5" customHeight="1">
      <c r="A97" s="117" t="s">
        <v>83</v>
      </c>
      <c r="B97" s="118"/>
      <c r="C97" s="119"/>
      <c r="D97" s="120" t="s">
        <v>92</v>
      </c>
      <c r="E97" s="120"/>
      <c r="F97" s="120"/>
      <c r="G97" s="120"/>
      <c r="H97" s="120"/>
      <c r="I97" s="121"/>
      <c r="J97" s="120" t="s">
        <v>93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'03 - Objekt D'!J30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85</v>
      </c>
      <c r="AR97" s="124"/>
      <c r="AS97" s="125">
        <v>0</v>
      </c>
      <c r="AT97" s="126">
        <f>ROUND(SUM(AV97:AW97),2)</f>
        <v>0</v>
      </c>
      <c r="AU97" s="127">
        <f>'03 - Objekt D'!P139</f>
        <v>0</v>
      </c>
      <c r="AV97" s="126">
        <f>'03 - Objekt D'!J33</f>
        <v>0</v>
      </c>
      <c r="AW97" s="126">
        <f>'03 - Objekt D'!J34</f>
        <v>0</v>
      </c>
      <c r="AX97" s="126">
        <f>'03 - Objekt D'!J35</f>
        <v>0</v>
      </c>
      <c r="AY97" s="126">
        <f>'03 - Objekt D'!J36</f>
        <v>0</v>
      </c>
      <c r="AZ97" s="126">
        <f>'03 - Objekt D'!F33</f>
        <v>0</v>
      </c>
      <c r="BA97" s="126">
        <f>'03 - Objekt D'!F34</f>
        <v>0</v>
      </c>
      <c r="BB97" s="126">
        <f>'03 - Objekt D'!F35</f>
        <v>0</v>
      </c>
      <c r="BC97" s="126">
        <f>'03 - Objekt D'!F36</f>
        <v>0</v>
      </c>
      <c r="BD97" s="128">
        <f>'03 - Objekt D'!F37</f>
        <v>0</v>
      </c>
      <c r="BE97" s="7"/>
      <c r="BT97" s="129" t="s">
        <v>86</v>
      </c>
      <c r="BV97" s="129" t="s">
        <v>81</v>
      </c>
      <c r="BW97" s="129" t="s">
        <v>94</v>
      </c>
      <c r="BX97" s="129" t="s">
        <v>5</v>
      </c>
      <c r="CL97" s="129" t="s">
        <v>1</v>
      </c>
      <c r="CM97" s="129" t="s">
        <v>88</v>
      </c>
    </row>
    <row r="98" spans="1:91" s="7" customFormat="1" ht="16.5" customHeight="1">
      <c r="A98" s="117" t="s">
        <v>83</v>
      </c>
      <c r="B98" s="118"/>
      <c r="C98" s="119"/>
      <c r="D98" s="120" t="s">
        <v>95</v>
      </c>
      <c r="E98" s="120"/>
      <c r="F98" s="120"/>
      <c r="G98" s="120"/>
      <c r="H98" s="120"/>
      <c r="I98" s="121"/>
      <c r="J98" s="120" t="s">
        <v>96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'04 - Objekt E'!J30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85</v>
      </c>
      <c r="AR98" s="124"/>
      <c r="AS98" s="125">
        <v>0</v>
      </c>
      <c r="AT98" s="126">
        <f>ROUND(SUM(AV98:AW98),2)</f>
        <v>0</v>
      </c>
      <c r="AU98" s="127">
        <f>'04 - Objekt E'!P134</f>
        <v>0</v>
      </c>
      <c r="AV98" s="126">
        <f>'04 - Objekt E'!J33</f>
        <v>0</v>
      </c>
      <c r="AW98" s="126">
        <f>'04 - Objekt E'!J34</f>
        <v>0</v>
      </c>
      <c r="AX98" s="126">
        <f>'04 - Objekt E'!J35</f>
        <v>0</v>
      </c>
      <c r="AY98" s="126">
        <f>'04 - Objekt E'!J36</f>
        <v>0</v>
      </c>
      <c r="AZ98" s="126">
        <f>'04 - Objekt E'!F33</f>
        <v>0</v>
      </c>
      <c r="BA98" s="126">
        <f>'04 - Objekt E'!F34</f>
        <v>0</v>
      </c>
      <c r="BB98" s="126">
        <f>'04 - Objekt E'!F35</f>
        <v>0</v>
      </c>
      <c r="BC98" s="126">
        <f>'04 - Objekt E'!F36</f>
        <v>0</v>
      </c>
      <c r="BD98" s="128">
        <f>'04 - Objekt E'!F37</f>
        <v>0</v>
      </c>
      <c r="BE98" s="7"/>
      <c r="BT98" s="129" t="s">
        <v>86</v>
      </c>
      <c r="BV98" s="129" t="s">
        <v>81</v>
      </c>
      <c r="BW98" s="129" t="s">
        <v>97</v>
      </c>
      <c r="BX98" s="129" t="s">
        <v>5</v>
      </c>
      <c r="CL98" s="129" t="s">
        <v>1</v>
      </c>
      <c r="CM98" s="129" t="s">
        <v>88</v>
      </c>
    </row>
    <row r="99" spans="1:91" s="7" customFormat="1" ht="16.5" customHeight="1">
      <c r="A99" s="117" t="s">
        <v>83</v>
      </c>
      <c r="B99" s="118"/>
      <c r="C99" s="119"/>
      <c r="D99" s="120" t="s">
        <v>98</v>
      </c>
      <c r="E99" s="120"/>
      <c r="F99" s="120"/>
      <c r="G99" s="120"/>
      <c r="H99" s="120"/>
      <c r="I99" s="121"/>
      <c r="J99" s="120" t="s">
        <v>99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'05 - Stavební úpravy dvora'!J30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85</v>
      </c>
      <c r="AR99" s="124"/>
      <c r="AS99" s="125">
        <v>0</v>
      </c>
      <c r="AT99" s="126">
        <f>ROUND(SUM(AV99:AW99),2)</f>
        <v>0</v>
      </c>
      <c r="AU99" s="127">
        <f>'05 - Stavební úpravy dvora'!P125</f>
        <v>0</v>
      </c>
      <c r="AV99" s="126">
        <f>'05 - Stavební úpravy dvora'!J33</f>
        <v>0</v>
      </c>
      <c r="AW99" s="126">
        <f>'05 - Stavební úpravy dvora'!J34</f>
        <v>0</v>
      </c>
      <c r="AX99" s="126">
        <f>'05 - Stavební úpravy dvora'!J35</f>
        <v>0</v>
      </c>
      <c r="AY99" s="126">
        <f>'05 - Stavební úpravy dvora'!J36</f>
        <v>0</v>
      </c>
      <c r="AZ99" s="126">
        <f>'05 - Stavební úpravy dvora'!F33</f>
        <v>0</v>
      </c>
      <c r="BA99" s="126">
        <f>'05 - Stavební úpravy dvora'!F34</f>
        <v>0</v>
      </c>
      <c r="BB99" s="126">
        <f>'05 - Stavební úpravy dvora'!F35</f>
        <v>0</v>
      </c>
      <c r="BC99" s="126">
        <f>'05 - Stavební úpravy dvora'!F36</f>
        <v>0</v>
      </c>
      <c r="BD99" s="128">
        <f>'05 - Stavební úpravy dvora'!F37</f>
        <v>0</v>
      </c>
      <c r="BE99" s="7"/>
      <c r="BT99" s="129" t="s">
        <v>86</v>
      </c>
      <c r="BV99" s="129" t="s">
        <v>81</v>
      </c>
      <c r="BW99" s="129" t="s">
        <v>100</v>
      </c>
      <c r="BX99" s="129" t="s">
        <v>5</v>
      </c>
      <c r="CL99" s="129" t="s">
        <v>1</v>
      </c>
      <c r="CM99" s="129" t="s">
        <v>88</v>
      </c>
    </row>
    <row r="100" spans="1:91" s="7" customFormat="1" ht="24.75" customHeight="1">
      <c r="A100" s="117" t="s">
        <v>83</v>
      </c>
      <c r="B100" s="118"/>
      <c r="C100" s="119"/>
      <c r="D100" s="120" t="s">
        <v>101</v>
      </c>
      <c r="E100" s="120"/>
      <c r="F100" s="120"/>
      <c r="G100" s="120"/>
      <c r="H100" s="120"/>
      <c r="I100" s="121"/>
      <c r="J100" s="120" t="s">
        <v>102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2">
        <f>'06 - TZB - Vodovod, Kanal...'!J30</f>
        <v>0</v>
      </c>
      <c r="AH100" s="121"/>
      <c r="AI100" s="121"/>
      <c r="AJ100" s="121"/>
      <c r="AK100" s="121"/>
      <c r="AL100" s="121"/>
      <c r="AM100" s="121"/>
      <c r="AN100" s="122">
        <f>SUM(AG100,AT100)</f>
        <v>0</v>
      </c>
      <c r="AO100" s="121"/>
      <c r="AP100" s="121"/>
      <c r="AQ100" s="123" t="s">
        <v>85</v>
      </c>
      <c r="AR100" s="124"/>
      <c r="AS100" s="125">
        <v>0</v>
      </c>
      <c r="AT100" s="126">
        <f>ROUND(SUM(AV100:AW100),2)</f>
        <v>0</v>
      </c>
      <c r="AU100" s="127">
        <f>'06 - TZB - Vodovod, Kanal...'!P132</f>
        <v>0</v>
      </c>
      <c r="AV100" s="126">
        <f>'06 - TZB - Vodovod, Kanal...'!J33</f>
        <v>0</v>
      </c>
      <c r="AW100" s="126">
        <f>'06 - TZB - Vodovod, Kanal...'!J34</f>
        <v>0</v>
      </c>
      <c r="AX100" s="126">
        <f>'06 - TZB - Vodovod, Kanal...'!J35</f>
        <v>0</v>
      </c>
      <c r="AY100" s="126">
        <f>'06 - TZB - Vodovod, Kanal...'!J36</f>
        <v>0</v>
      </c>
      <c r="AZ100" s="126">
        <f>'06 - TZB - Vodovod, Kanal...'!F33</f>
        <v>0</v>
      </c>
      <c r="BA100" s="126">
        <f>'06 - TZB - Vodovod, Kanal...'!F34</f>
        <v>0</v>
      </c>
      <c r="BB100" s="126">
        <f>'06 - TZB - Vodovod, Kanal...'!F35</f>
        <v>0</v>
      </c>
      <c r="BC100" s="126">
        <f>'06 - TZB - Vodovod, Kanal...'!F36</f>
        <v>0</v>
      </c>
      <c r="BD100" s="128">
        <f>'06 - TZB - Vodovod, Kanal...'!F37</f>
        <v>0</v>
      </c>
      <c r="BE100" s="7"/>
      <c r="BT100" s="129" t="s">
        <v>86</v>
      </c>
      <c r="BV100" s="129" t="s">
        <v>81</v>
      </c>
      <c r="BW100" s="129" t="s">
        <v>103</v>
      </c>
      <c r="BX100" s="129" t="s">
        <v>5</v>
      </c>
      <c r="CL100" s="129" t="s">
        <v>1</v>
      </c>
      <c r="CM100" s="129" t="s">
        <v>88</v>
      </c>
    </row>
    <row r="101" spans="1:91" s="7" customFormat="1" ht="16.5" customHeight="1">
      <c r="A101" s="117" t="s">
        <v>83</v>
      </c>
      <c r="B101" s="118"/>
      <c r="C101" s="119"/>
      <c r="D101" s="120" t="s">
        <v>104</v>
      </c>
      <c r="E101" s="120"/>
      <c r="F101" s="120"/>
      <c r="G101" s="120"/>
      <c r="H101" s="120"/>
      <c r="I101" s="121"/>
      <c r="J101" s="120" t="s">
        <v>105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'07 - TZB - Plynovodní pří...'!J30</f>
        <v>0</v>
      </c>
      <c r="AH101" s="121"/>
      <c r="AI101" s="121"/>
      <c r="AJ101" s="121"/>
      <c r="AK101" s="121"/>
      <c r="AL101" s="121"/>
      <c r="AM101" s="121"/>
      <c r="AN101" s="122">
        <f>SUM(AG101,AT101)</f>
        <v>0</v>
      </c>
      <c r="AO101" s="121"/>
      <c r="AP101" s="121"/>
      <c r="AQ101" s="123" t="s">
        <v>85</v>
      </c>
      <c r="AR101" s="124"/>
      <c r="AS101" s="125">
        <v>0</v>
      </c>
      <c r="AT101" s="126">
        <f>ROUND(SUM(AV101:AW101),2)</f>
        <v>0</v>
      </c>
      <c r="AU101" s="127">
        <f>'07 - TZB - Plynovodní pří...'!P121</f>
        <v>0</v>
      </c>
      <c r="AV101" s="126">
        <f>'07 - TZB - Plynovodní pří...'!J33</f>
        <v>0</v>
      </c>
      <c r="AW101" s="126">
        <f>'07 - TZB - Plynovodní pří...'!J34</f>
        <v>0</v>
      </c>
      <c r="AX101" s="126">
        <f>'07 - TZB - Plynovodní pří...'!J35</f>
        <v>0</v>
      </c>
      <c r="AY101" s="126">
        <f>'07 - TZB - Plynovodní pří...'!J36</f>
        <v>0</v>
      </c>
      <c r="AZ101" s="126">
        <f>'07 - TZB - Plynovodní pří...'!F33</f>
        <v>0</v>
      </c>
      <c r="BA101" s="126">
        <f>'07 - TZB - Plynovodní pří...'!F34</f>
        <v>0</v>
      </c>
      <c r="BB101" s="126">
        <f>'07 - TZB - Plynovodní pří...'!F35</f>
        <v>0</v>
      </c>
      <c r="BC101" s="126">
        <f>'07 - TZB - Plynovodní pří...'!F36</f>
        <v>0</v>
      </c>
      <c r="BD101" s="128">
        <f>'07 - TZB - Plynovodní pří...'!F37</f>
        <v>0</v>
      </c>
      <c r="BE101" s="7"/>
      <c r="BT101" s="129" t="s">
        <v>86</v>
      </c>
      <c r="BV101" s="129" t="s">
        <v>81</v>
      </c>
      <c r="BW101" s="129" t="s">
        <v>106</v>
      </c>
      <c r="BX101" s="129" t="s">
        <v>5</v>
      </c>
      <c r="CL101" s="129" t="s">
        <v>1</v>
      </c>
      <c r="CM101" s="129" t="s">
        <v>88</v>
      </c>
    </row>
    <row r="102" spans="1:91" s="7" customFormat="1" ht="24.75" customHeight="1">
      <c r="A102" s="117" t="s">
        <v>83</v>
      </c>
      <c r="B102" s="118"/>
      <c r="C102" s="119"/>
      <c r="D102" s="120" t="s">
        <v>107</v>
      </c>
      <c r="E102" s="120"/>
      <c r="F102" s="120"/>
      <c r="G102" s="120"/>
      <c r="H102" s="120"/>
      <c r="I102" s="121"/>
      <c r="J102" s="120" t="s">
        <v>108</v>
      </c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2">
        <f>'08 - TZB - Venkovní a vni...'!J30</f>
        <v>0</v>
      </c>
      <c r="AH102" s="121"/>
      <c r="AI102" s="121"/>
      <c r="AJ102" s="121"/>
      <c r="AK102" s="121"/>
      <c r="AL102" s="121"/>
      <c r="AM102" s="121"/>
      <c r="AN102" s="122">
        <f>SUM(AG102,AT102)</f>
        <v>0</v>
      </c>
      <c r="AO102" s="121"/>
      <c r="AP102" s="121"/>
      <c r="AQ102" s="123" t="s">
        <v>85</v>
      </c>
      <c r="AR102" s="124"/>
      <c r="AS102" s="125">
        <v>0</v>
      </c>
      <c r="AT102" s="126">
        <f>ROUND(SUM(AV102:AW102),2)</f>
        <v>0</v>
      </c>
      <c r="AU102" s="127">
        <f>'08 - TZB - Venkovní a vni...'!P126</f>
        <v>0</v>
      </c>
      <c r="AV102" s="126">
        <f>'08 - TZB - Venkovní a vni...'!J33</f>
        <v>0</v>
      </c>
      <c r="AW102" s="126">
        <f>'08 - TZB - Venkovní a vni...'!J34</f>
        <v>0</v>
      </c>
      <c r="AX102" s="126">
        <f>'08 - TZB - Venkovní a vni...'!J35</f>
        <v>0</v>
      </c>
      <c r="AY102" s="126">
        <f>'08 - TZB - Venkovní a vni...'!J36</f>
        <v>0</v>
      </c>
      <c r="AZ102" s="126">
        <f>'08 - TZB - Venkovní a vni...'!F33</f>
        <v>0</v>
      </c>
      <c r="BA102" s="126">
        <f>'08 - TZB - Venkovní a vni...'!F34</f>
        <v>0</v>
      </c>
      <c r="BB102" s="126">
        <f>'08 - TZB - Venkovní a vni...'!F35</f>
        <v>0</v>
      </c>
      <c r="BC102" s="126">
        <f>'08 - TZB - Venkovní a vni...'!F36</f>
        <v>0</v>
      </c>
      <c r="BD102" s="128">
        <f>'08 - TZB - Venkovní a vni...'!F37</f>
        <v>0</v>
      </c>
      <c r="BE102" s="7"/>
      <c r="BT102" s="129" t="s">
        <v>86</v>
      </c>
      <c r="BV102" s="129" t="s">
        <v>81</v>
      </c>
      <c r="BW102" s="129" t="s">
        <v>109</v>
      </c>
      <c r="BX102" s="129" t="s">
        <v>5</v>
      </c>
      <c r="CL102" s="129" t="s">
        <v>1</v>
      </c>
      <c r="CM102" s="129" t="s">
        <v>88</v>
      </c>
    </row>
    <row r="103" spans="1:91" s="7" customFormat="1" ht="16.5" customHeight="1">
      <c r="A103" s="117" t="s">
        <v>83</v>
      </c>
      <c r="B103" s="118"/>
      <c r="C103" s="119"/>
      <c r="D103" s="120" t="s">
        <v>110</v>
      </c>
      <c r="E103" s="120"/>
      <c r="F103" s="120"/>
      <c r="G103" s="120"/>
      <c r="H103" s="120"/>
      <c r="I103" s="121"/>
      <c r="J103" s="120" t="s">
        <v>111</v>
      </c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2">
        <f>'09 - TZB - Elektromontáže'!J30</f>
        <v>0</v>
      </c>
      <c r="AH103" s="121"/>
      <c r="AI103" s="121"/>
      <c r="AJ103" s="121"/>
      <c r="AK103" s="121"/>
      <c r="AL103" s="121"/>
      <c r="AM103" s="121"/>
      <c r="AN103" s="122">
        <f>SUM(AG103,AT103)</f>
        <v>0</v>
      </c>
      <c r="AO103" s="121"/>
      <c r="AP103" s="121"/>
      <c r="AQ103" s="123" t="s">
        <v>85</v>
      </c>
      <c r="AR103" s="124"/>
      <c r="AS103" s="130">
        <v>0</v>
      </c>
      <c r="AT103" s="131">
        <f>ROUND(SUM(AV103:AW103),2)</f>
        <v>0</v>
      </c>
      <c r="AU103" s="132">
        <f>'09 - TZB - Elektromontáže'!P132</f>
        <v>0</v>
      </c>
      <c r="AV103" s="131">
        <f>'09 - TZB - Elektromontáže'!J33</f>
        <v>0</v>
      </c>
      <c r="AW103" s="131">
        <f>'09 - TZB - Elektromontáže'!J34</f>
        <v>0</v>
      </c>
      <c r="AX103" s="131">
        <f>'09 - TZB - Elektromontáže'!J35</f>
        <v>0</v>
      </c>
      <c r="AY103" s="131">
        <f>'09 - TZB - Elektromontáže'!J36</f>
        <v>0</v>
      </c>
      <c r="AZ103" s="131">
        <f>'09 - TZB - Elektromontáže'!F33</f>
        <v>0</v>
      </c>
      <c r="BA103" s="131">
        <f>'09 - TZB - Elektromontáže'!F34</f>
        <v>0</v>
      </c>
      <c r="BB103" s="131">
        <f>'09 - TZB - Elektromontáže'!F35</f>
        <v>0</v>
      </c>
      <c r="BC103" s="131">
        <f>'09 - TZB - Elektromontáže'!F36</f>
        <v>0</v>
      </c>
      <c r="BD103" s="133">
        <f>'09 - TZB - Elektromontáže'!F37</f>
        <v>0</v>
      </c>
      <c r="BE103" s="7"/>
      <c r="BT103" s="129" t="s">
        <v>86</v>
      </c>
      <c r="BV103" s="129" t="s">
        <v>81</v>
      </c>
      <c r="BW103" s="129" t="s">
        <v>112</v>
      </c>
      <c r="BX103" s="129" t="s">
        <v>5</v>
      </c>
      <c r="CL103" s="129" t="s">
        <v>1</v>
      </c>
      <c r="CM103" s="129" t="s">
        <v>88</v>
      </c>
    </row>
    <row r="104" spans="1:57" s="2" customFormat="1" ht="30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42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42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</sheetData>
  <sheetProtection password="CC35" sheet="1" objects="1" scenarios="1" formatColumns="0" formatRows="0"/>
  <mergeCells count="7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Ostatní a vedlejší n...'!C2" display="/"/>
    <hyperlink ref="A96" location="'02 - Objekt B'!C2" display="/"/>
    <hyperlink ref="A97" location="'03 - Objekt D'!C2" display="/"/>
    <hyperlink ref="A98" location="'04 - Objekt E'!C2" display="/"/>
    <hyperlink ref="A99" location="'05 - Stavební úpravy dvora'!C2" display="/"/>
    <hyperlink ref="A100" location="'06 - TZB - Vodovod, Kanal...'!C2" display="/"/>
    <hyperlink ref="A101" location="'07 - TZB - Plynovodní pří...'!C2" display="/"/>
    <hyperlink ref="A102" location="'08 - TZB - Venkovní a vni...'!C2" display="/"/>
    <hyperlink ref="A103" location="'09 - TZB - Elektromontáž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OA a SOŠ Choceň, Stavební úpravy areálu Vysokomýtská 1206, Choceň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1996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16. 1. 2017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30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32</v>
      </c>
      <c r="E20" s="36"/>
      <c r="F20" s="36"/>
      <c r="G20" s="36"/>
      <c r="H20" s="36"/>
      <c r="I20" s="138" t="s">
        <v>25</v>
      </c>
      <c r="J20" s="141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34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38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39</v>
      </c>
      <c r="E30" s="36"/>
      <c r="F30" s="36"/>
      <c r="G30" s="36"/>
      <c r="H30" s="36"/>
      <c r="I30" s="36"/>
      <c r="J30" s="149">
        <f>ROUND(J132,2)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41</v>
      </c>
      <c r="G32" s="36"/>
      <c r="H32" s="36"/>
      <c r="I32" s="150" t="s">
        <v>40</v>
      </c>
      <c r="J32" s="150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43</v>
      </c>
      <c r="E33" s="138" t="s">
        <v>44</v>
      </c>
      <c r="F33" s="152">
        <f>ROUND((SUM(BE132:BE223)),2)</f>
        <v>0</v>
      </c>
      <c r="G33" s="36"/>
      <c r="H33" s="36"/>
      <c r="I33" s="153">
        <v>0.21</v>
      </c>
      <c r="J33" s="152">
        <f>ROUND(((SUM(BE132:BE223))*I33),2)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45</v>
      </c>
      <c r="F34" s="152">
        <f>ROUND((SUM(BF132:BF223)),2)</f>
        <v>0</v>
      </c>
      <c r="G34" s="36"/>
      <c r="H34" s="36"/>
      <c r="I34" s="153">
        <v>0.15</v>
      </c>
      <c r="J34" s="152">
        <f>ROUND(((SUM(BF132:BF223))*I34),2)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46</v>
      </c>
      <c r="F35" s="152">
        <f>ROUND((SUM(BG132:BG223)),2)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47</v>
      </c>
      <c r="F36" s="152">
        <f>ROUND((SUM(BH132:BH223)),2)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48</v>
      </c>
      <c r="F37" s="152">
        <f>ROUND((SUM(BI132:BI223)),2)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52</v>
      </c>
      <c r="E50" s="162"/>
      <c r="F50" s="162"/>
      <c r="G50" s="161" t="s">
        <v>53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54</v>
      </c>
      <c r="E61" s="164"/>
      <c r="F61" s="165" t="s">
        <v>55</v>
      </c>
      <c r="G61" s="163" t="s">
        <v>54</v>
      </c>
      <c r="H61" s="164"/>
      <c r="I61" s="164"/>
      <c r="J61" s="166" t="s">
        <v>55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56</v>
      </c>
      <c r="E65" s="167"/>
      <c r="F65" s="167"/>
      <c r="G65" s="161" t="s">
        <v>57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54</v>
      </c>
      <c r="E76" s="164"/>
      <c r="F76" s="165" t="s">
        <v>55</v>
      </c>
      <c r="G76" s="163" t="s">
        <v>54</v>
      </c>
      <c r="H76" s="164"/>
      <c r="I76" s="164"/>
      <c r="J76" s="166" t="s">
        <v>55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OA a SOŠ Choceň, Stavební úpravy areálu Vysokomýtská 1206, Choceň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09 - TZB - Elektromontáže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Choceň</v>
      </c>
      <c r="G89" s="38"/>
      <c r="H89" s="38"/>
      <c r="I89" s="30" t="s">
        <v>22</v>
      </c>
      <c r="J89" s="77" t="str">
        <f>IF(J12="","",J12)</f>
        <v>16. 1. 2017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Pardubický kraj, Komenského náměstí 125, Pardubice</v>
      </c>
      <c r="G91" s="38"/>
      <c r="H91" s="38"/>
      <c r="I91" s="30" t="s">
        <v>32</v>
      </c>
      <c r="J91" s="34" t="str">
        <f>E21</f>
        <v>Jiří Hejzlar, Ing. Jiří Hejzlar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117</v>
      </c>
      <c r="D94" s="174"/>
      <c r="E94" s="174"/>
      <c r="F94" s="174"/>
      <c r="G94" s="174"/>
      <c r="H94" s="174"/>
      <c r="I94" s="174"/>
      <c r="J94" s="175" t="s">
        <v>118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119</v>
      </c>
      <c r="D96" s="38"/>
      <c r="E96" s="38"/>
      <c r="F96" s="38"/>
      <c r="G96" s="38"/>
      <c r="H96" s="38"/>
      <c r="I96" s="38"/>
      <c r="J96" s="108">
        <f>J132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120</v>
      </c>
    </row>
    <row r="97" spans="1:31" s="9" customFormat="1" ht="24.95" customHeight="1">
      <c r="A97" s="9"/>
      <c r="B97" s="177"/>
      <c r="C97" s="178"/>
      <c r="D97" s="179" t="s">
        <v>1997</v>
      </c>
      <c r="E97" s="180"/>
      <c r="F97" s="180"/>
      <c r="G97" s="180"/>
      <c r="H97" s="180"/>
      <c r="I97" s="180"/>
      <c r="J97" s="181">
        <f>J133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7"/>
      <c r="C98" s="178"/>
      <c r="D98" s="179" t="s">
        <v>1998</v>
      </c>
      <c r="E98" s="180"/>
      <c r="F98" s="180"/>
      <c r="G98" s="180"/>
      <c r="H98" s="180"/>
      <c r="I98" s="180"/>
      <c r="J98" s="181">
        <f>J136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7"/>
      <c r="C99" s="178"/>
      <c r="D99" s="179" t="s">
        <v>1999</v>
      </c>
      <c r="E99" s="180"/>
      <c r="F99" s="180"/>
      <c r="G99" s="180"/>
      <c r="H99" s="180"/>
      <c r="I99" s="180"/>
      <c r="J99" s="181">
        <f>J140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7"/>
      <c r="C100" s="178"/>
      <c r="D100" s="179" t="s">
        <v>2000</v>
      </c>
      <c r="E100" s="180"/>
      <c r="F100" s="180"/>
      <c r="G100" s="180"/>
      <c r="H100" s="180"/>
      <c r="I100" s="180"/>
      <c r="J100" s="181">
        <f>J142</f>
        <v>0</v>
      </c>
      <c r="K100" s="178"/>
      <c r="L100" s="18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7"/>
      <c r="C101" s="178"/>
      <c r="D101" s="179" t="s">
        <v>2001</v>
      </c>
      <c r="E101" s="180"/>
      <c r="F101" s="180"/>
      <c r="G101" s="180"/>
      <c r="H101" s="180"/>
      <c r="I101" s="180"/>
      <c r="J101" s="181">
        <f>J145</f>
        <v>0</v>
      </c>
      <c r="K101" s="178"/>
      <c r="L101" s="18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7"/>
      <c r="C102" s="178"/>
      <c r="D102" s="179" t="s">
        <v>2002</v>
      </c>
      <c r="E102" s="180"/>
      <c r="F102" s="180"/>
      <c r="G102" s="180"/>
      <c r="H102" s="180"/>
      <c r="I102" s="180"/>
      <c r="J102" s="181">
        <f>J152</f>
        <v>0</v>
      </c>
      <c r="K102" s="178"/>
      <c r="L102" s="18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7"/>
      <c r="C103" s="178"/>
      <c r="D103" s="179" t="s">
        <v>2003</v>
      </c>
      <c r="E103" s="180"/>
      <c r="F103" s="180"/>
      <c r="G103" s="180"/>
      <c r="H103" s="180"/>
      <c r="I103" s="180"/>
      <c r="J103" s="181">
        <f>J165</f>
        <v>0</v>
      </c>
      <c r="K103" s="178"/>
      <c r="L103" s="18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7"/>
      <c r="C104" s="178"/>
      <c r="D104" s="179" t="s">
        <v>2004</v>
      </c>
      <c r="E104" s="180"/>
      <c r="F104" s="180"/>
      <c r="G104" s="180"/>
      <c r="H104" s="180"/>
      <c r="I104" s="180"/>
      <c r="J104" s="181">
        <f>J176</f>
        <v>0</v>
      </c>
      <c r="K104" s="178"/>
      <c r="L104" s="18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7"/>
      <c r="C105" s="178"/>
      <c r="D105" s="179" t="s">
        <v>2005</v>
      </c>
      <c r="E105" s="180"/>
      <c r="F105" s="180"/>
      <c r="G105" s="180"/>
      <c r="H105" s="180"/>
      <c r="I105" s="180"/>
      <c r="J105" s="181">
        <f>J183</f>
        <v>0</v>
      </c>
      <c r="K105" s="178"/>
      <c r="L105" s="18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77"/>
      <c r="C106" s="178"/>
      <c r="D106" s="179" t="s">
        <v>2006</v>
      </c>
      <c r="E106" s="180"/>
      <c r="F106" s="180"/>
      <c r="G106" s="180"/>
      <c r="H106" s="180"/>
      <c r="I106" s="180"/>
      <c r="J106" s="181">
        <f>J191</f>
        <v>0</v>
      </c>
      <c r="K106" s="178"/>
      <c r="L106" s="18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77"/>
      <c r="C107" s="178"/>
      <c r="D107" s="179" t="s">
        <v>2007</v>
      </c>
      <c r="E107" s="180"/>
      <c r="F107" s="180"/>
      <c r="G107" s="180"/>
      <c r="H107" s="180"/>
      <c r="I107" s="180"/>
      <c r="J107" s="181">
        <f>J197</f>
        <v>0</v>
      </c>
      <c r="K107" s="178"/>
      <c r="L107" s="182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77"/>
      <c r="C108" s="178"/>
      <c r="D108" s="179" t="s">
        <v>2008</v>
      </c>
      <c r="E108" s="180"/>
      <c r="F108" s="180"/>
      <c r="G108" s="180"/>
      <c r="H108" s="180"/>
      <c r="I108" s="180"/>
      <c r="J108" s="181">
        <f>J212</f>
        <v>0</v>
      </c>
      <c r="K108" s="178"/>
      <c r="L108" s="18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77"/>
      <c r="C109" s="178"/>
      <c r="D109" s="179" t="s">
        <v>2009</v>
      </c>
      <c r="E109" s="180"/>
      <c r="F109" s="180"/>
      <c r="G109" s="180"/>
      <c r="H109" s="180"/>
      <c r="I109" s="180"/>
      <c r="J109" s="181">
        <f>J217</f>
        <v>0</v>
      </c>
      <c r="K109" s="178"/>
      <c r="L109" s="18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7"/>
      <c r="C110" s="178"/>
      <c r="D110" s="179" t="s">
        <v>2010</v>
      </c>
      <c r="E110" s="180"/>
      <c r="F110" s="180"/>
      <c r="G110" s="180"/>
      <c r="H110" s="180"/>
      <c r="I110" s="180"/>
      <c r="J110" s="181">
        <f>J218</f>
        <v>0</v>
      </c>
      <c r="K110" s="178"/>
      <c r="L110" s="18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77"/>
      <c r="C111" s="178"/>
      <c r="D111" s="179" t="s">
        <v>123</v>
      </c>
      <c r="E111" s="180"/>
      <c r="F111" s="180"/>
      <c r="G111" s="180"/>
      <c r="H111" s="180"/>
      <c r="I111" s="180"/>
      <c r="J111" s="181">
        <f>J221</f>
        <v>0</v>
      </c>
      <c r="K111" s="178"/>
      <c r="L111" s="182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3"/>
      <c r="C112" s="184"/>
      <c r="D112" s="185" t="s">
        <v>124</v>
      </c>
      <c r="E112" s="186"/>
      <c r="F112" s="186"/>
      <c r="G112" s="186"/>
      <c r="H112" s="186"/>
      <c r="I112" s="186"/>
      <c r="J112" s="187">
        <f>J222</f>
        <v>0</v>
      </c>
      <c r="K112" s="184"/>
      <c r="L112" s="18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64"/>
      <c r="C114" s="65"/>
      <c r="D114" s="65"/>
      <c r="E114" s="65"/>
      <c r="F114" s="65"/>
      <c r="G114" s="65"/>
      <c r="H114" s="65"/>
      <c r="I114" s="65"/>
      <c r="J114" s="65"/>
      <c r="K114" s="65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8" spans="1:31" s="2" customFormat="1" ht="6.95" customHeight="1">
      <c r="A118" s="36"/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4.95" customHeight="1">
      <c r="A119" s="36"/>
      <c r="B119" s="37"/>
      <c r="C119" s="21" t="s">
        <v>125</v>
      </c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16</v>
      </c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26.25" customHeight="1">
      <c r="A122" s="36"/>
      <c r="B122" s="37"/>
      <c r="C122" s="38"/>
      <c r="D122" s="38"/>
      <c r="E122" s="172" t="str">
        <f>E7</f>
        <v>OA a SOŠ Choceň, Stavební úpravy areálu Vysokomýtská 1206, Choceň</v>
      </c>
      <c r="F122" s="30"/>
      <c r="G122" s="30"/>
      <c r="H122" s="30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30" t="s">
        <v>114</v>
      </c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6.5" customHeight="1">
      <c r="A124" s="36"/>
      <c r="B124" s="37"/>
      <c r="C124" s="38"/>
      <c r="D124" s="38"/>
      <c r="E124" s="74" t="str">
        <f>E9</f>
        <v>09 - TZB - Elektromontáže</v>
      </c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6.9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2" customHeight="1">
      <c r="A126" s="36"/>
      <c r="B126" s="37"/>
      <c r="C126" s="30" t="s">
        <v>20</v>
      </c>
      <c r="D126" s="38"/>
      <c r="E126" s="38"/>
      <c r="F126" s="25" t="str">
        <f>F12</f>
        <v>Choceň</v>
      </c>
      <c r="G126" s="38"/>
      <c r="H126" s="38"/>
      <c r="I126" s="30" t="s">
        <v>22</v>
      </c>
      <c r="J126" s="77" t="str">
        <f>IF(J12="","",J12)</f>
        <v>16. 1. 2017</v>
      </c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25.65" customHeight="1">
      <c r="A128" s="36"/>
      <c r="B128" s="37"/>
      <c r="C128" s="30" t="s">
        <v>24</v>
      </c>
      <c r="D128" s="38"/>
      <c r="E128" s="38"/>
      <c r="F128" s="25" t="str">
        <f>E15</f>
        <v>Pardubický kraj, Komenského náměstí 125, Pardubice</v>
      </c>
      <c r="G128" s="38"/>
      <c r="H128" s="38"/>
      <c r="I128" s="30" t="s">
        <v>32</v>
      </c>
      <c r="J128" s="34" t="str">
        <f>E21</f>
        <v>Jiří Hejzlar, Ing. Jiří Hejzlar</v>
      </c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5.15" customHeight="1">
      <c r="A129" s="36"/>
      <c r="B129" s="37"/>
      <c r="C129" s="30" t="s">
        <v>30</v>
      </c>
      <c r="D129" s="38"/>
      <c r="E129" s="38"/>
      <c r="F129" s="25" t="str">
        <f>IF(E18="","",E18)</f>
        <v>Vyplň údaj</v>
      </c>
      <c r="G129" s="38"/>
      <c r="H129" s="38"/>
      <c r="I129" s="30" t="s">
        <v>36</v>
      </c>
      <c r="J129" s="34" t="str">
        <f>E24</f>
        <v xml:space="preserve"> </v>
      </c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0.3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11" customFormat="1" ht="29.25" customHeight="1">
      <c r="A131" s="189"/>
      <c r="B131" s="190"/>
      <c r="C131" s="191" t="s">
        <v>126</v>
      </c>
      <c r="D131" s="192" t="s">
        <v>64</v>
      </c>
      <c r="E131" s="192" t="s">
        <v>60</v>
      </c>
      <c r="F131" s="192" t="s">
        <v>61</v>
      </c>
      <c r="G131" s="192" t="s">
        <v>127</v>
      </c>
      <c r="H131" s="192" t="s">
        <v>128</v>
      </c>
      <c r="I131" s="192" t="s">
        <v>129</v>
      </c>
      <c r="J131" s="193" t="s">
        <v>118</v>
      </c>
      <c r="K131" s="194" t="s">
        <v>130</v>
      </c>
      <c r="L131" s="195"/>
      <c r="M131" s="98" t="s">
        <v>1</v>
      </c>
      <c r="N131" s="99" t="s">
        <v>43</v>
      </c>
      <c r="O131" s="99" t="s">
        <v>131</v>
      </c>
      <c r="P131" s="99" t="s">
        <v>132</v>
      </c>
      <c r="Q131" s="99" t="s">
        <v>133</v>
      </c>
      <c r="R131" s="99" t="s">
        <v>134</v>
      </c>
      <c r="S131" s="99" t="s">
        <v>135</v>
      </c>
      <c r="T131" s="100" t="s">
        <v>136</v>
      </c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</row>
    <row r="132" spans="1:63" s="2" customFormat="1" ht="22.8" customHeight="1">
      <c r="A132" s="36"/>
      <c r="B132" s="37"/>
      <c r="C132" s="105" t="s">
        <v>137</v>
      </c>
      <c r="D132" s="38"/>
      <c r="E132" s="38"/>
      <c r="F132" s="38"/>
      <c r="G132" s="38"/>
      <c r="H132" s="38"/>
      <c r="I132" s="38"/>
      <c r="J132" s="196">
        <f>BK132</f>
        <v>0</v>
      </c>
      <c r="K132" s="38"/>
      <c r="L132" s="42"/>
      <c r="M132" s="101"/>
      <c r="N132" s="197"/>
      <c r="O132" s="102"/>
      <c r="P132" s="198">
        <f>P133+P136+P140+P142+P145+P152+P165+P176+P183+P191+P197+P212+P217+P218+P221</f>
        <v>0</v>
      </c>
      <c r="Q132" s="102"/>
      <c r="R132" s="198">
        <f>R133+R136+R140+R142+R145+R152+R165+R176+R183+R191+R197+R212+R217+R218+R221</f>
        <v>0</v>
      </c>
      <c r="S132" s="102"/>
      <c r="T132" s="199">
        <f>T133+T136+T140+T142+T145+T152+T165+T176+T183+T191+T197+T212+T217+T218+T221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78</v>
      </c>
      <c r="AU132" s="15" t="s">
        <v>120</v>
      </c>
      <c r="BK132" s="200">
        <f>BK133+BK136+BK140+BK142+BK145+BK152+BK165+BK176+BK183+BK191+BK197+BK212+BK217+BK218+BK221</f>
        <v>0</v>
      </c>
    </row>
    <row r="133" spans="1:63" s="12" customFormat="1" ht="25.9" customHeight="1">
      <c r="A133" s="12"/>
      <c r="B133" s="201"/>
      <c r="C133" s="202"/>
      <c r="D133" s="203" t="s">
        <v>78</v>
      </c>
      <c r="E133" s="204" t="s">
        <v>1509</v>
      </c>
      <c r="F133" s="204" t="s">
        <v>2011</v>
      </c>
      <c r="G133" s="202"/>
      <c r="H133" s="202"/>
      <c r="I133" s="205"/>
      <c r="J133" s="206">
        <f>BK133</f>
        <v>0</v>
      </c>
      <c r="K133" s="202"/>
      <c r="L133" s="207"/>
      <c r="M133" s="208"/>
      <c r="N133" s="209"/>
      <c r="O133" s="209"/>
      <c r="P133" s="210">
        <f>SUM(P134:P135)</f>
        <v>0</v>
      </c>
      <c r="Q133" s="209"/>
      <c r="R133" s="210">
        <f>SUM(R134:R135)</f>
        <v>0</v>
      </c>
      <c r="S133" s="209"/>
      <c r="T133" s="211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86</v>
      </c>
      <c r="AT133" s="213" t="s">
        <v>78</v>
      </c>
      <c r="AU133" s="213" t="s">
        <v>79</v>
      </c>
      <c r="AY133" s="212" t="s">
        <v>140</v>
      </c>
      <c r="BK133" s="214">
        <f>SUM(BK134:BK135)</f>
        <v>0</v>
      </c>
    </row>
    <row r="134" spans="1:65" s="2" customFormat="1" ht="16.5" customHeight="1">
      <c r="A134" s="36"/>
      <c r="B134" s="37"/>
      <c r="C134" s="215" t="s">
        <v>86</v>
      </c>
      <c r="D134" s="215" t="s">
        <v>141</v>
      </c>
      <c r="E134" s="216" t="s">
        <v>2012</v>
      </c>
      <c r="F134" s="217" t="s">
        <v>2013</v>
      </c>
      <c r="G134" s="218" t="s">
        <v>382</v>
      </c>
      <c r="H134" s="219">
        <v>200</v>
      </c>
      <c r="I134" s="220"/>
      <c r="J134" s="221">
        <f>ROUND(I134*H134,2)</f>
        <v>0</v>
      </c>
      <c r="K134" s="222"/>
      <c r="L134" s="42"/>
      <c r="M134" s="223" t="s">
        <v>1</v>
      </c>
      <c r="N134" s="224" t="s">
        <v>44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145</v>
      </c>
      <c r="AT134" s="227" t="s">
        <v>141</v>
      </c>
      <c r="AU134" s="227" t="s">
        <v>86</v>
      </c>
      <c r="AY134" s="15" t="s">
        <v>140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145</v>
      </c>
      <c r="BM134" s="227" t="s">
        <v>88</v>
      </c>
    </row>
    <row r="135" spans="1:65" s="2" customFormat="1" ht="16.5" customHeight="1">
      <c r="A135" s="36"/>
      <c r="B135" s="37"/>
      <c r="C135" s="215" t="s">
        <v>88</v>
      </c>
      <c r="D135" s="215" t="s">
        <v>141</v>
      </c>
      <c r="E135" s="216" t="s">
        <v>2014</v>
      </c>
      <c r="F135" s="217" t="s">
        <v>2015</v>
      </c>
      <c r="G135" s="218" t="s">
        <v>382</v>
      </c>
      <c r="H135" s="219">
        <v>70</v>
      </c>
      <c r="I135" s="220"/>
      <c r="J135" s="221">
        <f>ROUND(I135*H135,2)</f>
        <v>0</v>
      </c>
      <c r="K135" s="222"/>
      <c r="L135" s="42"/>
      <c r="M135" s="223" t="s">
        <v>1</v>
      </c>
      <c r="N135" s="224" t="s">
        <v>44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145</v>
      </c>
      <c r="AT135" s="227" t="s">
        <v>141</v>
      </c>
      <c r="AU135" s="227" t="s">
        <v>86</v>
      </c>
      <c r="AY135" s="15" t="s">
        <v>140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86</v>
      </c>
      <c r="BK135" s="228">
        <f>ROUND(I135*H135,2)</f>
        <v>0</v>
      </c>
      <c r="BL135" s="15" t="s">
        <v>145</v>
      </c>
      <c r="BM135" s="227" t="s">
        <v>145</v>
      </c>
    </row>
    <row r="136" spans="1:63" s="12" customFormat="1" ht="25.9" customHeight="1">
      <c r="A136" s="12"/>
      <c r="B136" s="201"/>
      <c r="C136" s="202"/>
      <c r="D136" s="203" t="s">
        <v>78</v>
      </c>
      <c r="E136" s="204" t="s">
        <v>1513</v>
      </c>
      <c r="F136" s="204" t="s">
        <v>2016</v>
      </c>
      <c r="G136" s="202"/>
      <c r="H136" s="202"/>
      <c r="I136" s="205"/>
      <c r="J136" s="206">
        <f>BK136</f>
        <v>0</v>
      </c>
      <c r="K136" s="202"/>
      <c r="L136" s="207"/>
      <c r="M136" s="208"/>
      <c r="N136" s="209"/>
      <c r="O136" s="209"/>
      <c r="P136" s="210">
        <f>SUM(P137:P139)</f>
        <v>0</v>
      </c>
      <c r="Q136" s="209"/>
      <c r="R136" s="210">
        <f>SUM(R137:R139)</f>
        <v>0</v>
      </c>
      <c r="S136" s="209"/>
      <c r="T136" s="211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86</v>
      </c>
      <c r="AT136" s="213" t="s">
        <v>78</v>
      </c>
      <c r="AU136" s="213" t="s">
        <v>79</v>
      </c>
      <c r="AY136" s="212" t="s">
        <v>140</v>
      </c>
      <c r="BK136" s="214">
        <f>SUM(BK137:BK139)</f>
        <v>0</v>
      </c>
    </row>
    <row r="137" spans="1:65" s="2" customFormat="1" ht="16.5" customHeight="1">
      <c r="A137" s="36"/>
      <c r="B137" s="37"/>
      <c r="C137" s="215" t="s">
        <v>148</v>
      </c>
      <c r="D137" s="215" t="s">
        <v>141</v>
      </c>
      <c r="E137" s="216" t="s">
        <v>2017</v>
      </c>
      <c r="F137" s="217" t="s">
        <v>2018</v>
      </c>
      <c r="G137" s="218" t="s">
        <v>382</v>
      </c>
      <c r="H137" s="219">
        <v>70</v>
      </c>
      <c r="I137" s="220"/>
      <c r="J137" s="221">
        <f>ROUND(I137*H137,2)</f>
        <v>0</v>
      </c>
      <c r="K137" s="222"/>
      <c r="L137" s="42"/>
      <c r="M137" s="223" t="s">
        <v>1</v>
      </c>
      <c r="N137" s="224" t="s">
        <v>44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145</v>
      </c>
      <c r="AT137" s="227" t="s">
        <v>141</v>
      </c>
      <c r="AU137" s="227" t="s">
        <v>86</v>
      </c>
      <c r="AY137" s="15" t="s">
        <v>140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145</v>
      </c>
      <c r="BM137" s="227" t="s">
        <v>151</v>
      </c>
    </row>
    <row r="138" spans="1:65" s="2" customFormat="1" ht="16.5" customHeight="1">
      <c r="A138" s="36"/>
      <c r="B138" s="37"/>
      <c r="C138" s="215" t="s">
        <v>145</v>
      </c>
      <c r="D138" s="215" t="s">
        <v>141</v>
      </c>
      <c r="E138" s="216" t="s">
        <v>2019</v>
      </c>
      <c r="F138" s="217" t="s">
        <v>2020</v>
      </c>
      <c r="G138" s="218" t="s">
        <v>662</v>
      </c>
      <c r="H138" s="219">
        <v>13</v>
      </c>
      <c r="I138" s="220"/>
      <c r="J138" s="221">
        <f>ROUND(I138*H138,2)</f>
        <v>0</v>
      </c>
      <c r="K138" s="222"/>
      <c r="L138" s="42"/>
      <c r="M138" s="223" t="s">
        <v>1</v>
      </c>
      <c r="N138" s="224" t="s">
        <v>44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145</v>
      </c>
      <c r="AT138" s="227" t="s">
        <v>141</v>
      </c>
      <c r="AU138" s="227" t="s">
        <v>86</v>
      </c>
      <c r="AY138" s="15" t="s">
        <v>140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86</v>
      </c>
      <c r="BK138" s="228">
        <f>ROUND(I138*H138,2)</f>
        <v>0</v>
      </c>
      <c r="BL138" s="15" t="s">
        <v>145</v>
      </c>
      <c r="BM138" s="227" t="s">
        <v>165</v>
      </c>
    </row>
    <row r="139" spans="1:65" s="2" customFormat="1" ht="16.5" customHeight="1">
      <c r="A139" s="36"/>
      <c r="B139" s="37"/>
      <c r="C139" s="215" t="s">
        <v>154</v>
      </c>
      <c r="D139" s="215" t="s">
        <v>141</v>
      </c>
      <c r="E139" s="216" t="s">
        <v>2021</v>
      </c>
      <c r="F139" s="217" t="s">
        <v>2022</v>
      </c>
      <c r="G139" s="218" t="s">
        <v>662</v>
      </c>
      <c r="H139" s="219">
        <v>8</v>
      </c>
      <c r="I139" s="220"/>
      <c r="J139" s="221">
        <f>ROUND(I139*H139,2)</f>
        <v>0</v>
      </c>
      <c r="K139" s="222"/>
      <c r="L139" s="42"/>
      <c r="M139" s="223" t="s">
        <v>1</v>
      </c>
      <c r="N139" s="224" t="s">
        <v>44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145</v>
      </c>
      <c r="AT139" s="227" t="s">
        <v>141</v>
      </c>
      <c r="AU139" s="227" t="s">
        <v>86</v>
      </c>
      <c r="AY139" s="15" t="s">
        <v>140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145</v>
      </c>
      <c r="BM139" s="227" t="s">
        <v>157</v>
      </c>
    </row>
    <row r="140" spans="1:63" s="12" customFormat="1" ht="25.9" customHeight="1">
      <c r="A140" s="12"/>
      <c r="B140" s="201"/>
      <c r="C140" s="202"/>
      <c r="D140" s="203" t="s">
        <v>78</v>
      </c>
      <c r="E140" s="204" t="s">
        <v>1517</v>
      </c>
      <c r="F140" s="204" t="s">
        <v>2023</v>
      </c>
      <c r="G140" s="202"/>
      <c r="H140" s="202"/>
      <c r="I140" s="205"/>
      <c r="J140" s="206">
        <f>BK140</f>
        <v>0</v>
      </c>
      <c r="K140" s="202"/>
      <c r="L140" s="207"/>
      <c r="M140" s="208"/>
      <c r="N140" s="209"/>
      <c r="O140" s="209"/>
      <c r="P140" s="210">
        <f>P141</f>
        <v>0</v>
      </c>
      <c r="Q140" s="209"/>
      <c r="R140" s="210">
        <f>R141</f>
        <v>0</v>
      </c>
      <c r="S140" s="209"/>
      <c r="T140" s="211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86</v>
      </c>
      <c r="AT140" s="213" t="s">
        <v>78</v>
      </c>
      <c r="AU140" s="213" t="s">
        <v>79</v>
      </c>
      <c r="AY140" s="212" t="s">
        <v>140</v>
      </c>
      <c r="BK140" s="214">
        <f>BK141</f>
        <v>0</v>
      </c>
    </row>
    <row r="141" spans="1:65" s="2" customFormat="1" ht="16.5" customHeight="1">
      <c r="A141" s="36"/>
      <c r="B141" s="37"/>
      <c r="C141" s="215" t="s">
        <v>151</v>
      </c>
      <c r="D141" s="215" t="s">
        <v>141</v>
      </c>
      <c r="E141" s="216" t="s">
        <v>2024</v>
      </c>
      <c r="F141" s="217" t="s">
        <v>2025</v>
      </c>
      <c r="G141" s="218" t="s">
        <v>662</v>
      </c>
      <c r="H141" s="219">
        <v>10</v>
      </c>
      <c r="I141" s="220"/>
      <c r="J141" s="221">
        <f>ROUND(I141*H141,2)</f>
        <v>0</v>
      </c>
      <c r="K141" s="222"/>
      <c r="L141" s="42"/>
      <c r="M141" s="223" t="s">
        <v>1</v>
      </c>
      <c r="N141" s="224" t="s">
        <v>44</v>
      </c>
      <c r="O141" s="8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145</v>
      </c>
      <c r="AT141" s="227" t="s">
        <v>141</v>
      </c>
      <c r="AU141" s="227" t="s">
        <v>86</v>
      </c>
      <c r="AY141" s="15" t="s">
        <v>140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86</v>
      </c>
      <c r="BK141" s="228">
        <f>ROUND(I141*H141,2)</f>
        <v>0</v>
      </c>
      <c r="BL141" s="15" t="s">
        <v>145</v>
      </c>
      <c r="BM141" s="227" t="s">
        <v>160</v>
      </c>
    </row>
    <row r="142" spans="1:63" s="12" customFormat="1" ht="25.9" customHeight="1">
      <c r="A142" s="12"/>
      <c r="B142" s="201"/>
      <c r="C142" s="202"/>
      <c r="D142" s="203" t="s">
        <v>78</v>
      </c>
      <c r="E142" s="204" t="s">
        <v>1526</v>
      </c>
      <c r="F142" s="204" t="s">
        <v>2026</v>
      </c>
      <c r="G142" s="202"/>
      <c r="H142" s="202"/>
      <c r="I142" s="205"/>
      <c r="J142" s="206">
        <f>BK142</f>
        <v>0</v>
      </c>
      <c r="K142" s="202"/>
      <c r="L142" s="207"/>
      <c r="M142" s="208"/>
      <c r="N142" s="209"/>
      <c r="O142" s="209"/>
      <c r="P142" s="210">
        <f>SUM(P143:P144)</f>
        <v>0</v>
      </c>
      <c r="Q142" s="209"/>
      <c r="R142" s="210">
        <f>SUM(R143:R144)</f>
        <v>0</v>
      </c>
      <c r="S142" s="209"/>
      <c r="T142" s="211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86</v>
      </c>
      <c r="AT142" s="213" t="s">
        <v>78</v>
      </c>
      <c r="AU142" s="213" t="s">
        <v>79</v>
      </c>
      <c r="AY142" s="212" t="s">
        <v>140</v>
      </c>
      <c r="BK142" s="214">
        <f>SUM(BK143:BK144)</f>
        <v>0</v>
      </c>
    </row>
    <row r="143" spans="1:65" s="2" customFormat="1" ht="16.5" customHeight="1">
      <c r="A143" s="36"/>
      <c r="B143" s="37"/>
      <c r="C143" s="215" t="s">
        <v>161</v>
      </c>
      <c r="D143" s="215" t="s">
        <v>141</v>
      </c>
      <c r="E143" s="216" t="s">
        <v>2027</v>
      </c>
      <c r="F143" s="217" t="s">
        <v>2028</v>
      </c>
      <c r="G143" s="218" t="s">
        <v>662</v>
      </c>
      <c r="H143" s="219">
        <v>50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44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145</v>
      </c>
      <c r="AT143" s="227" t="s">
        <v>141</v>
      </c>
      <c r="AU143" s="227" t="s">
        <v>86</v>
      </c>
      <c r="AY143" s="15" t="s">
        <v>140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145</v>
      </c>
      <c r="BM143" s="227" t="s">
        <v>164</v>
      </c>
    </row>
    <row r="144" spans="1:65" s="2" customFormat="1" ht="16.5" customHeight="1">
      <c r="A144" s="36"/>
      <c r="B144" s="37"/>
      <c r="C144" s="215" t="s">
        <v>165</v>
      </c>
      <c r="D144" s="215" t="s">
        <v>141</v>
      </c>
      <c r="E144" s="216" t="s">
        <v>2029</v>
      </c>
      <c r="F144" s="217" t="s">
        <v>2030</v>
      </c>
      <c r="G144" s="218" t="s">
        <v>382</v>
      </c>
      <c r="H144" s="219">
        <v>10</v>
      </c>
      <c r="I144" s="220"/>
      <c r="J144" s="221">
        <f>ROUND(I144*H144,2)</f>
        <v>0</v>
      </c>
      <c r="K144" s="222"/>
      <c r="L144" s="42"/>
      <c r="M144" s="223" t="s">
        <v>1</v>
      </c>
      <c r="N144" s="224" t="s">
        <v>44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145</v>
      </c>
      <c r="AT144" s="227" t="s">
        <v>141</v>
      </c>
      <c r="AU144" s="227" t="s">
        <v>86</v>
      </c>
      <c r="AY144" s="15" t="s">
        <v>140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86</v>
      </c>
      <c r="BK144" s="228">
        <f>ROUND(I144*H144,2)</f>
        <v>0</v>
      </c>
      <c r="BL144" s="15" t="s">
        <v>145</v>
      </c>
      <c r="BM144" s="227" t="s">
        <v>168</v>
      </c>
    </row>
    <row r="145" spans="1:63" s="12" customFormat="1" ht="25.9" customHeight="1">
      <c r="A145" s="12"/>
      <c r="B145" s="201"/>
      <c r="C145" s="202"/>
      <c r="D145" s="203" t="s">
        <v>78</v>
      </c>
      <c r="E145" s="204" t="s">
        <v>1540</v>
      </c>
      <c r="F145" s="204" t="s">
        <v>2031</v>
      </c>
      <c r="G145" s="202"/>
      <c r="H145" s="202"/>
      <c r="I145" s="205"/>
      <c r="J145" s="206">
        <f>BK145</f>
        <v>0</v>
      </c>
      <c r="K145" s="202"/>
      <c r="L145" s="207"/>
      <c r="M145" s="208"/>
      <c r="N145" s="209"/>
      <c r="O145" s="209"/>
      <c r="P145" s="210">
        <f>SUM(P146:P151)</f>
        <v>0</v>
      </c>
      <c r="Q145" s="209"/>
      <c r="R145" s="210">
        <f>SUM(R146:R151)</f>
        <v>0</v>
      </c>
      <c r="S145" s="209"/>
      <c r="T145" s="211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86</v>
      </c>
      <c r="AT145" s="213" t="s">
        <v>78</v>
      </c>
      <c r="AU145" s="213" t="s">
        <v>79</v>
      </c>
      <c r="AY145" s="212" t="s">
        <v>140</v>
      </c>
      <c r="BK145" s="214">
        <f>SUM(BK146:BK151)</f>
        <v>0</v>
      </c>
    </row>
    <row r="146" spans="1:65" s="2" customFormat="1" ht="16.5" customHeight="1">
      <c r="A146" s="36"/>
      <c r="B146" s="37"/>
      <c r="C146" s="215" t="s">
        <v>169</v>
      </c>
      <c r="D146" s="215" t="s">
        <v>141</v>
      </c>
      <c r="E146" s="216" t="s">
        <v>2032</v>
      </c>
      <c r="F146" s="217" t="s">
        <v>2033</v>
      </c>
      <c r="G146" s="218" t="s">
        <v>662</v>
      </c>
      <c r="H146" s="219">
        <v>30</v>
      </c>
      <c r="I146" s="220"/>
      <c r="J146" s="221">
        <f>ROUND(I146*H146,2)</f>
        <v>0</v>
      </c>
      <c r="K146" s="222"/>
      <c r="L146" s="42"/>
      <c r="M146" s="223" t="s">
        <v>1</v>
      </c>
      <c r="N146" s="224" t="s">
        <v>44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145</v>
      </c>
      <c r="AT146" s="227" t="s">
        <v>141</v>
      </c>
      <c r="AU146" s="227" t="s">
        <v>86</v>
      </c>
      <c r="AY146" s="15" t="s">
        <v>140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145</v>
      </c>
      <c r="BM146" s="227" t="s">
        <v>172</v>
      </c>
    </row>
    <row r="147" spans="1:65" s="2" customFormat="1" ht="16.5" customHeight="1">
      <c r="A147" s="36"/>
      <c r="B147" s="37"/>
      <c r="C147" s="215" t="s">
        <v>157</v>
      </c>
      <c r="D147" s="215" t="s">
        <v>141</v>
      </c>
      <c r="E147" s="216" t="s">
        <v>2034</v>
      </c>
      <c r="F147" s="217" t="s">
        <v>2035</v>
      </c>
      <c r="G147" s="218" t="s">
        <v>662</v>
      </c>
      <c r="H147" s="219">
        <v>20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44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145</v>
      </c>
      <c r="AT147" s="227" t="s">
        <v>141</v>
      </c>
      <c r="AU147" s="227" t="s">
        <v>86</v>
      </c>
      <c r="AY147" s="15" t="s">
        <v>140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86</v>
      </c>
      <c r="BK147" s="228">
        <f>ROUND(I147*H147,2)</f>
        <v>0</v>
      </c>
      <c r="BL147" s="15" t="s">
        <v>145</v>
      </c>
      <c r="BM147" s="227" t="s">
        <v>175</v>
      </c>
    </row>
    <row r="148" spans="1:65" s="2" customFormat="1" ht="16.5" customHeight="1">
      <c r="A148" s="36"/>
      <c r="B148" s="37"/>
      <c r="C148" s="215" t="s">
        <v>176</v>
      </c>
      <c r="D148" s="215" t="s">
        <v>141</v>
      </c>
      <c r="E148" s="216" t="s">
        <v>2036</v>
      </c>
      <c r="F148" s="217" t="s">
        <v>2037</v>
      </c>
      <c r="G148" s="218" t="s">
        <v>662</v>
      </c>
      <c r="H148" s="219">
        <v>150</v>
      </c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44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145</v>
      </c>
      <c r="AT148" s="227" t="s">
        <v>141</v>
      </c>
      <c r="AU148" s="227" t="s">
        <v>86</v>
      </c>
      <c r="AY148" s="15" t="s">
        <v>140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145</v>
      </c>
      <c r="BM148" s="227" t="s">
        <v>179</v>
      </c>
    </row>
    <row r="149" spans="1:65" s="2" customFormat="1" ht="16.5" customHeight="1">
      <c r="A149" s="36"/>
      <c r="B149" s="37"/>
      <c r="C149" s="215" t="s">
        <v>160</v>
      </c>
      <c r="D149" s="215" t="s">
        <v>141</v>
      </c>
      <c r="E149" s="216" t="s">
        <v>2038</v>
      </c>
      <c r="F149" s="217" t="s">
        <v>2039</v>
      </c>
      <c r="G149" s="218" t="s">
        <v>662</v>
      </c>
      <c r="H149" s="219">
        <v>8</v>
      </c>
      <c r="I149" s="220"/>
      <c r="J149" s="221">
        <f>ROUND(I149*H149,2)</f>
        <v>0</v>
      </c>
      <c r="K149" s="222"/>
      <c r="L149" s="42"/>
      <c r="M149" s="223" t="s">
        <v>1</v>
      </c>
      <c r="N149" s="224" t="s">
        <v>44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145</v>
      </c>
      <c r="AT149" s="227" t="s">
        <v>141</v>
      </c>
      <c r="AU149" s="227" t="s">
        <v>86</v>
      </c>
      <c r="AY149" s="15" t="s">
        <v>140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145</v>
      </c>
      <c r="BM149" s="227" t="s">
        <v>183</v>
      </c>
    </row>
    <row r="150" spans="1:65" s="2" customFormat="1" ht="16.5" customHeight="1">
      <c r="A150" s="36"/>
      <c r="B150" s="37"/>
      <c r="C150" s="215" t="s">
        <v>180</v>
      </c>
      <c r="D150" s="215" t="s">
        <v>141</v>
      </c>
      <c r="E150" s="216" t="s">
        <v>2040</v>
      </c>
      <c r="F150" s="217" t="s">
        <v>2041</v>
      </c>
      <c r="G150" s="218" t="s">
        <v>662</v>
      </c>
      <c r="H150" s="219">
        <v>8</v>
      </c>
      <c r="I150" s="220"/>
      <c r="J150" s="221">
        <f>ROUND(I150*H150,2)</f>
        <v>0</v>
      </c>
      <c r="K150" s="222"/>
      <c r="L150" s="42"/>
      <c r="M150" s="223" t="s">
        <v>1</v>
      </c>
      <c r="N150" s="224" t="s">
        <v>44</v>
      </c>
      <c r="O150" s="8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145</v>
      </c>
      <c r="AT150" s="227" t="s">
        <v>141</v>
      </c>
      <c r="AU150" s="227" t="s">
        <v>86</v>
      </c>
      <c r="AY150" s="15" t="s">
        <v>140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86</v>
      </c>
      <c r="BK150" s="228">
        <f>ROUND(I150*H150,2)</f>
        <v>0</v>
      </c>
      <c r="BL150" s="15" t="s">
        <v>145</v>
      </c>
      <c r="BM150" s="227" t="s">
        <v>186</v>
      </c>
    </row>
    <row r="151" spans="1:65" s="2" customFormat="1" ht="16.5" customHeight="1">
      <c r="A151" s="36"/>
      <c r="B151" s="37"/>
      <c r="C151" s="215" t="s">
        <v>164</v>
      </c>
      <c r="D151" s="215" t="s">
        <v>141</v>
      </c>
      <c r="E151" s="216" t="s">
        <v>2042</v>
      </c>
      <c r="F151" s="217" t="s">
        <v>2043</v>
      </c>
      <c r="G151" s="218" t="s">
        <v>662</v>
      </c>
      <c r="H151" s="219">
        <v>60</v>
      </c>
      <c r="I151" s="220"/>
      <c r="J151" s="221">
        <f>ROUND(I151*H151,2)</f>
        <v>0</v>
      </c>
      <c r="K151" s="222"/>
      <c r="L151" s="42"/>
      <c r="M151" s="223" t="s">
        <v>1</v>
      </c>
      <c r="N151" s="224" t="s">
        <v>44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145</v>
      </c>
      <c r="AT151" s="227" t="s">
        <v>141</v>
      </c>
      <c r="AU151" s="227" t="s">
        <v>86</v>
      </c>
      <c r="AY151" s="15" t="s">
        <v>140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145</v>
      </c>
      <c r="BM151" s="227" t="s">
        <v>322</v>
      </c>
    </row>
    <row r="152" spans="1:63" s="12" customFormat="1" ht="25.9" customHeight="1">
      <c r="A152" s="12"/>
      <c r="B152" s="201"/>
      <c r="C152" s="202"/>
      <c r="D152" s="203" t="s">
        <v>78</v>
      </c>
      <c r="E152" s="204" t="s">
        <v>1542</v>
      </c>
      <c r="F152" s="204" t="s">
        <v>2044</v>
      </c>
      <c r="G152" s="202"/>
      <c r="H152" s="202"/>
      <c r="I152" s="205"/>
      <c r="J152" s="206">
        <f>BK152</f>
        <v>0</v>
      </c>
      <c r="K152" s="202"/>
      <c r="L152" s="207"/>
      <c r="M152" s="208"/>
      <c r="N152" s="209"/>
      <c r="O152" s="209"/>
      <c r="P152" s="210">
        <f>SUM(P153:P164)</f>
        <v>0</v>
      </c>
      <c r="Q152" s="209"/>
      <c r="R152" s="210">
        <f>SUM(R153:R164)</f>
        <v>0</v>
      </c>
      <c r="S152" s="209"/>
      <c r="T152" s="211">
        <f>SUM(T153:T164)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86</v>
      </c>
      <c r="AT152" s="213" t="s">
        <v>78</v>
      </c>
      <c r="AU152" s="213" t="s">
        <v>79</v>
      </c>
      <c r="AY152" s="212" t="s">
        <v>140</v>
      </c>
      <c r="BK152" s="214">
        <f>SUM(BK153:BK164)</f>
        <v>0</v>
      </c>
    </row>
    <row r="153" spans="1:65" s="2" customFormat="1" ht="16.5" customHeight="1">
      <c r="A153" s="36"/>
      <c r="B153" s="37"/>
      <c r="C153" s="215" t="s">
        <v>8</v>
      </c>
      <c r="D153" s="215" t="s">
        <v>141</v>
      </c>
      <c r="E153" s="216" t="s">
        <v>2045</v>
      </c>
      <c r="F153" s="217" t="s">
        <v>2046</v>
      </c>
      <c r="G153" s="218" t="s">
        <v>662</v>
      </c>
      <c r="H153" s="219">
        <v>22</v>
      </c>
      <c r="I153" s="220"/>
      <c r="J153" s="221">
        <f>ROUND(I153*H153,2)</f>
        <v>0</v>
      </c>
      <c r="K153" s="222"/>
      <c r="L153" s="42"/>
      <c r="M153" s="223" t="s">
        <v>1</v>
      </c>
      <c r="N153" s="224" t="s">
        <v>44</v>
      </c>
      <c r="O153" s="8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145</v>
      </c>
      <c r="AT153" s="227" t="s">
        <v>141</v>
      </c>
      <c r="AU153" s="227" t="s">
        <v>86</v>
      </c>
      <c r="AY153" s="15" t="s">
        <v>140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86</v>
      </c>
      <c r="BK153" s="228">
        <f>ROUND(I153*H153,2)</f>
        <v>0</v>
      </c>
      <c r="BL153" s="15" t="s">
        <v>145</v>
      </c>
      <c r="BM153" s="227" t="s">
        <v>330</v>
      </c>
    </row>
    <row r="154" spans="1:65" s="2" customFormat="1" ht="16.5" customHeight="1">
      <c r="A154" s="36"/>
      <c r="B154" s="37"/>
      <c r="C154" s="215" t="s">
        <v>168</v>
      </c>
      <c r="D154" s="215" t="s">
        <v>141</v>
      </c>
      <c r="E154" s="216" t="s">
        <v>2047</v>
      </c>
      <c r="F154" s="217" t="s">
        <v>2048</v>
      </c>
      <c r="G154" s="218" t="s">
        <v>662</v>
      </c>
      <c r="H154" s="219">
        <v>80</v>
      </c>
      <c r="I154" s="220"/>
      <c r="J154" s="221">
        <f>ROUND(I154*H154,2)</f>
        <v>0</v>
      </c>
      <c r="K154" s="222"/>
      <c r="L154" s="42"/>
      <c r="M154" s="223" t="s">
        <v>1</v>
      </c>
      <c r="N154" s="224" t="s">
        <v>44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145</v>
      </c>
      <c r="AT154" s="227" t="s">
        <v>141</v>
      </c>
      <c r="AU154" s="227" t="s">
        <v>86</v>
      </c>
      <c r="AY154" s="15" t="s">
        <v>140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145</v>
      </c>
      <c r="BM154" s="227" t="s">
        <v>338</v>
      </c>
    </row>
    <row r="155" spans="1:65" s="2" customFormat="1" ht="16.5" customHeight="1">
      <c r="A155" s="36"/>
      <c r="B155" s="37"/>
      <c r="C155" s="215" t="s">
        <v>199</v>
      </c>
      <c r="D155" s="215" t="s">
        <v>141</v>
      </c>
      <c r="E155" s="216" t="s">
        <v>2049</v>
      </c>
      <c r="F155" s="217" t="s">
        <v>2050</v>
      </c>
      <c r="G155" s="218" t="s">
        <v>382</v>
      </c>
      <c r="H155" s="219">
        <v>80</v>
      </c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44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145</v>
      </c>
      <c r="AT155" s="227" t="s">
        <v>141</v>
      </c>
      <c r="AU155" s="227" t="s">
        <v>86</v>
      </c>
      <c r="AY155" s="15" t="s">
        <v>140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145</v>
      </c>
      <c r="BM155" s="227" t="s">
        <v>346</v>
      </c>
    </row>
    <row r="156" spans="1:65" s="2" customFormat="1" ht="16.5" customHeight="1">
      <c r="A156" s="36"/>
      <c r="B156" s="37"/>
      <c r="C156" s="215" t="s">
        <v>172</v>
      </c>
      <c r="D156" s="215" t="s">
        <v>141</v>
      </c>
      <c r="E156" s="216" t="s">
        <v>2051</v>
      </c>
      <c r="F156" s="217" t="s">
        <v>2052</v>
      </c>
      <c r="G156" s="218" t="s">
        <v>662</v>
      </c>
      <c r="H156" s="219">
        <v>11</v>
      </c>
      <c r="I156" s="220"/>
      <c r="J156" s="221">
        <f>ROUND(I156*H156,2)</f>
        <v>0</v>
      </c>
      <c r="K156" s="222"/>
      <c r="L156" s="42"/>
      <c r="M156" s="223" t="s">
        <v>1</v>
      </c>
      <c r="N156" s="224" t="s">
        <v>44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145</v>
      </c>
      <c r="AT156" s="227" t="s">
        <v>141</v>
      </c>
      <c r="AU156" s="227" t="s">
        <v>86</v>
      </c>
      <c r="AY156" s="15" t="s">
        <v>140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86</v>
      </c>
      <c r="BK156" s="228">
        <f>ROUND(I156*H156,2)</f>
        <v>0</v>
      </c>
      <c r="BL156" s="15" t="s">
        <v>145</v>
      </c>
      <c r="BM156" s="227" t="s">
        <v>354</v>
      </c>
    </row>
    <row r="157" spans="1:65" s="2" customFormat="1" ht="16.5" customHeight="1">
      <c r="A157" s="36"/>
      <c r="B157" s="37"/>
      <c r="C157" s="215" t="s">
        <v>290</v>
      </c>
      <c r="D157" s="215" t="s">
        <v>141</v>
      </c>
      <c r="E157" s="216" t="s">
        <v>2053</v>
      </c>
      <c r="F157" s="217" t="s">
        <v>2054</v>
      </c>
      <c r="G157" s="218" t="s">
        <v>662</v>
      </c>
      <c r="H157" s="219">
        <v>28</v>
      </c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44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145</v>
      </c>
      <c r="AT157" s="227" t="s">
        <v>141</v>
      </c>
      <c r="AU157" s="227" t="s">
        <v>86</v>
      </c>
      <c r="AY157" s="15" t="s">
        <v>140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86</v>
      </c>
      <c r="BK157" s="228">
        <f>ROUND(I157*H157,2)</f>
        <v>0</v>
      </c>
      <c r="BL157" s="15" t="s">
        <v>145</v>
      </c>
      <c r="BM157" s="227" t="s">
        <v>362</v>
      </c>
    </row>
    <row r="158" spans="1:65" s="2" customFormat="1" ht="16.5" customHeight="1">
      <c r="A158" s="36"/>
      <c r="B158" s="37"/>
      <c r="C158" s="215" t="s">
        <v>175</v>
      </c>
      <c r="D158" s="215" t="s">
        <v>141</v>
      </c>
      <c r="E158" s="216" t="s">
        <v>2055</v>
      </c>
      <c r="F158" s="217" t="s">
        <v>2056</v>
      </c>
      <c r="G158" s="218" t="s">
        <v>662</v>
      </c>
      <c r="H158" s="219">
        <v>22</v>
      </c>
      <c r="I158" s="220"/>
      <c r="J158" s="221">
        <f>ROUND(I158*H158,2)</f>
        <v>0</v>
      </c>
      <c r="K158" s="222"/>
      <c r="L158" s="42"/>
      <c r="M158" s="223" t="s">
        <v>1</v>
      </c>
      <c r="N158" s="224" t="s">
        <v>44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145</v>
      </c>
      <c r="AT158" s="227" t="s">
        <v>141</v>
      </c>
      <c r="AU158" s="227" t="s">
        <v>86</v>
      </c>
      <c r="AY158" s="15" t="s">
        <v>140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145</v>
      </c>
      <c r="BM158" s="227" t="s">
        <v>371</v>
      </c>
    </row>
    <row r="159" spans="1:65" s="2" customFormat="1" ht="16.5" customHeight="1">
      <c r="A159" s="36"/>
      <c r="B159" s="37"/>
      <c r="C159" s="215" t="s">
        <v>7</v>
      </c>
      <c r="D159" s="215" t="s">
        <v>141</v>
      </c>
      <c r="E159" s="216" t="s">
        <v>2057</v>
      </c>
      <c r="F159" s="217" t="s">
        <v>2058</v>
      </c>
      <c r="G159" s="218" t="s">
        <v>662</v>
      </c>
      <c r="H159" s="219">
        <v>5</v>
      </c>
      <c r="I159" s="220"/>
      <c r="J159" s="221">
        <f>ROUND(I159*H159,2)</f>
        <v>0</v>
      </c>
      <c r="K159" s="222"/>
      <c r="L159" s="42"/>
      <c r="M159" s="223" t="s">
        <v>1</v>
      </c>
      <c r="N159" s="224" t="s">
        <v>44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145</v>
      </c>
      <c r="AT159" s="227" t="s">
        <v>141</v>
      </c>
      <c r="AU159" s="227" t="s">
        <v>86</v>
      </c>
      <c r="AY159" s="15" t="s">
        <v>140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145</v>
      </c>
      <c r="BM159" s="227" t="s">
        <v>379</v>
      </c>
    </row>
    <row r="160" spans="1:65" s="2" customFormat="1" ht="16.5" customHeight="1">
      <c r="A160" s="36"/>
      <c r="B160" s="37"/>
      <c r="C160" s="215" t="s">
        <v>179</v>
      </c>
      <c r="D160" s="215" t="s">
        <v>141</v>
      </c>
      <c r="E160" s="216" t="s">
        <v>2059</v>
      </c>
      <c r="F160" s="217" t="s">
        <v>2060</v>
      </c>
      <c r="G160" s="218" t="s">
        <v>662</v>
      </c>
      <c r="H160" s="219">
        <v>2</v>
      </c>
      <c r="I160" s="220"/>
      <c r="J160" s="221">
        <f>ROUND(I160*H160,2)</f>
        <v>0</v>
      </c>
      <c r="K160" s="222"/>
      <c r="L160" s="42"/>
      <c r="M160" s="223" t="s">
        <v>1</v>
      </c>
      <c r="N160" s="224" t="s">
        <v>44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145</v>
      </c>
      <c r="AT160" s="227" t="s">
        <v>141</v>
      </c>
      <c r="AU160" s="227" t="s">
        <v>86</v>
      </c>
      <c r="AY160" s="15" t="s">
        <v>140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86</v>
      </c>
      <c r="BK160" s="228">
        <f>ROUND(I160*H160,2)</f>
        <v>0</v>
      </c>
      <c r="BL160" s="15" t="s">
        <v>145</v>
      </c>
      <c r="BM160" s="227" t="s">
        <v>388</v>
      </c>
    </row>
    <row r="161" spans="1:65" s="2" customFormat="1" ht="16.5" customHeight="1">
      <c r="A161" s="36"/>
      <c r="B161" s="37"/>
      <c r="C161" s="215" t="s">
        <v>304</v>
      </c>
      <c r="D161" s="215" t="s">
        <v>141</v>
      </c>
      <c r="E161" s="216" t="s">
        <v>2061</v>
      </c>
      <c r="F161" s="217" t="s">
        <v>2062</v>
      </c>
      <c r="G161" s="218" t="s">
        <v>662</v>
      </c>
      <c r="H161" s="219">
        <v>4</v>
      </c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44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145</v>
      </c>
      <c r="AT161" s="227" t="s">
        <v>141</v>
      </c>
      <c r="AU161" s="227" t="s">
        <v>86</v>
      </c>
      <c r="AY161" s="15" t="s">
        <v>140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145</v>
      </c>
      <c r="BM161" s="227" t="s">
        <v>396</v>
      </c>
    </row>
    <row r="162" spans="1:65" s="2" customFormat="1" ht="16.5" customHeight="1">
      <c r="A162" s="36"/>
      <c r="B162" s="37"/>
      <c r="C162" s="215" t="s">
        <v>183</v>
      </c>
      <c r="D162" s="215" t="s">
        <v>141</v>
      </c>
      <c r="E162" s="216" t="s">
        <v>2063</v>
      </c>
      <c r="F162" s="217" t="s">
        <v>2064</v>
      </c>
      <c r="G162" s="218" t="s">
        <v>662</v>
      </c>
      <c r="H162" s="219">
        <v>8</v>
      </c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44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145</v>
      </c>
      <c r="AT162" s="227" t="s">
        <v>141</v>
      </c>
      <c r="AU162" s="227" t="s">
        <v>86</v>
      </c>
      <c r="AY162" s="15" t="s">
        <v>140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145</v>
      </c>
      <c r="BM162" s="227" t="s">
        <v>404</v>
      </c>
    </row>
    <row r="163" spans="1:65" s="2" customFormat="1" ht="16.5" customHeight="1">
      <c r="A163" s="36"/>
      <c r="B163" s="37"/>
      <c r="C163" s="215" t="s">
        <v>311</v>
      </c>
      <c r="D163" s="215" t="s">
        <v>141</v>
      </c>
      <c r="E163" s="216" t="s">
        <v>2065</v>
      </c>
      <c r="F163" s="217" t="s">
        <v>2066</v>
      </c>
      <c r="G163" s="218" t="s">
        <v>662</v>
      </c>
      <c r="H163" s="219">
        <v>12</v>
      </c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44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145</v>
      </c>
      <c r="AT163" s="227" t="s">
        <v>141</v>
      </c>
      <c r="AU163" s="227" t="s">
        <v>86</v>
      </c>
      <c r="AY163" s="15" t="s">
        <v>140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86</v>
      </c>
      <c r="BK163" s="228">
        <f>ROUND(I163*H163,2)</f>
        <v>0</v>
      </c>
      <c r="BL163" s="15" t="s">
        <v>145</v>
      </c>
      <c r="BM163" s="227" t="s">
        <v>412</v>
      </c>
    </row>
    <row r="164" spans="1:65" s="2" customFormat="1" ht="16.5" customHeight="1">
      <c r="A164" s="36"/>
      <c r="B164" s="37"/>
      <c r="C164" s="215" t="s">
        <v>186</v>
      </c>
      <c r="D164" s="215" t="s">
        <v>141</v>
      </c>
      <c r="E164" s="216" t="s">
        <v>2067</v>
      </c>
      <c r="F164" s="217" t="s">
        <v>2068</v>
      </c>
      <c r="G164" s="218" t="s">
        <v>662</v>
      </c>
      <c r="H164" s="219">
        <v>4</v>
      </c>
      <c r="I164" s="220"/>
      <c r="J164" s="221">
        <f>ROUND(I164*H164,2)</f>
        <v>0</v>
      </c>
      <c r="K164" s="222"/>
      <c r="L164" s="42"/>
      <c r="M164" s="223" t="s">
        <v>1</v>
      </c>
      <c r="N164" s="224" t="s">
        <v>44</v>
      </c>
      <c r="O164" s="8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145</v>
      </c>
      <c r="AT164" s="227" t="s">
        <v>141</v>
      </c>
      <c r="AU164" s="227" t="s">
        <v>86</v>
      </c>
      <c r="AY164" s="15" t="s">
        <v>140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86</v>
      </c>
      <c r="BK164" s="228">
        <f>ROUND(I164*H164,2)</f>
        <v>0</v>
      </c>
      <c r="BL164" s="15" t="s">
        <v>145</v>
      </c>
      <c r="BM164" s="227" t="s">
        <v>420</v>
      </c>
    </row>
    <row r="165" spans="1:63" s="12" customFormat="1" ht="25.9" customHeight="1">
      <c r="A165" s="12"/>
      <c r="B165" s="201"/>
      <c r="C165" s="202"/>
      <c r="D165" s="203" t="s">
        <v>78</v>
      </c>
      <c r="E165" s="204" t="s">
        <v>1543</v>
      </c>
      <c r="F165" s="204" t="s">
        <v>2069</v>
      </c>
      <c r="G165" s="202"/>
      <c r="H165" s="202"/>
      <c r="I165" s="205"/>
      <c r="J165" s="206">
        <f>BK165</f>
        <v>0</v>
      </c>
      <c r="K165" s="202"/>
      <c r="L165" s="207"/>
      <c r="M165" s="208"/>
      <c r="N165" s="209"/>
      <c r="O165" s="209"/>
      <c r="P165" s="210">
        <f>SUM(P166:P175)</f>
        <v>0</v>
      </c>
      <c r="Q165" s="209"/>
      <c r="R165" s="210">
        <f>SUM(R166:R175)</f>
        <v>0</v>
      </c>
      <c r="S165" s="209"/>
      <c r="T165" s="211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2" t="s">
        <v>86</v>
      </c>
      <c r="AT165" s="213" t="s">
        <v>78</v>
      </c>
      <c r="AU165" s="213" t="s">
        <v>79</v>
      </c>
      <c r="AY165" s="212" t="s">
        <v>140</v>
      </c>
      <c r="BK165" s="214">
        <f>SUM(BK166:BK175)</f>
        <v>0</v>
      </c>
    </row>
    <row r="166" spans="1:65" s="2" customFormat="1" ht="16.5" customHeight="1">
      <c r="A166" s="36"/>
      <c r="B166" s="37"/>
      <c r="C166" s="215" t="s">
        <v>318</v>
      </c>
      <c r="D166" s="215" t="s">
        <v>141</v>
      </c>
      <c r="E166" s="216" t="s">
        <v>2070</v>
      </c>
      <c r="F166" s="217" t="s">
        <v>2071</v>
      </c>
      <c r="G166" s="218" t="s">
        <v>662</v>
      </c>
      <c r="H166" s="219">
        <v>1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44</v>
      </c>
      <c r="O166" s="8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145</v>
      </c>
      <c r="AT166" s="227" t="s">
        <v>141</v>
      </c>
      <c r="AU166" s="227" t="s">
        <v>86</v>
      </c>
      <c r="AY166" s="15" t="s">
        <v>140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145</v>
      </c>
      <c r="BM166" s="227" t="s">
        <v>428</v>
      </c>
    </row>
    <row r="167" spans="1:65" s="2" customFormat="1" ht="16.5" customHeight="1">
      <c r="A167" s="36"/>
      <c r="B167" s="37"/>
      <c r="C167" s="215" t="s">
        <v>322</v>
      </c>
      <c r="D167" s="215" t="s">
        <v>141</v>
      </c>
      <c r="E167" s="216" t="s">
        <v>2072</v>
      </c>
      <c r="F167" s="217" t="s">
        <v>2073</v>
      </c>
      <c r="G167" s="218" t="s">
        <v>662</v>
      </c>
      <c r="H167" s="219">
        <v>1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44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145</v>
      </c>
      <c r="AT167" s="227" t="s">
        <v>141</v>
      </c>
      <c r="AU167" s="227" t="s">
        <v>86</v>
      </c>
      <c r="AY167" s="15" t="s">
        <v>140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86</v>
      </c>
      <c r="BK167" s="228">
        <f>ROUND(I167*H167,2)</f>
        <v>0</v>
      </c>
      <c r="BL167" s="15" t="s">
        <v>145</v>
      </c>
      <c r="BM167" s="227" t="s">
        <v>436</v>
      </c>
    </row>
    <row r="168" spans="1:65" s="2" customFormat="1" ht="16.5" customHeight="1">
      <c r="A168" s="36"/>
      <c r="B168" s="37"/>
      <c r="C168" s="215" t="s">
        <v>326</v>
      </c>
      <c r="D168" s="215" t="s">
        <v>141</v>
      </c>
      <c r="E168" s="216" t="s">
        <v>2074</v>
      </c>
      <c r="F168" s="217" t="s">
        <v>2075</v>
      </c>
      <c r="G168" s="218" t="s">
        <v>662</v>
      </c>
      <c r="H168" s="219">
        <v>4</v>
      </c>
      <c r="I168" s="220"/>
      <c r="J168" s="221">
        <f>ROUND(I168*H168,2)</f>
        <v>0</v>
      </c>
      <c r="K168" s="222"/>
      <c r="L168" s="42"/>
      <c r="M168" s="223" t="s">
        <v>1</v>
      </c>
      <c r="N168" s="224" t="s">
        <v>44</v>
      </c>
      <c r="O168" s="8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145</v>
      </c>
      <c r="AT168" s="227" t="s">
        <v>141</v>
      </c>
      <c r="AU168" s="227" t="s">
        <v>86</v>
      </c>
      <c r="AY168" s="15" t="s">
        <v>140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145</v>
      </c>
      <c r="BM168" s="227" t="s">
        <v>444</v>
      </c>
    </row>
    <row r="169" spans="1:65" s="2" customFormat="1" ht="16.5" customHeight="1">
      <c r="A169" s="36"/>
      <c r="B169" s="37"/>
      <c r="C169" s="215" t="s">
        <v>330</v>
      </c>
      <c r="D169" s="215" t="s">
        <v>141</v>
      </c>
      <c r="E169" s="216" t="s">
        <v>2076</v>
      </c>
      <c r="F169" s="217" t="s">
        <v>2077</v>
      </c>
      <c r="G169" s="218" t="s">
        <v>662</v>
      </c>
      <c r="H169" s="219">
        <v>1</v>
      </c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44</v>
      </c>
      <c r="O169" s="8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145</v>
      </c>
      <c r="AT169" s="227" t="s">
        <v>141</v>
      </c>
      <c r="AU169" s="227" t="s">
        <v>86</v>
      </c>
      <c r="AY169" s="15" t="s">
        <v>140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145</v>
      </c>
      <c r="BM169" s="227" t="s">
        <v>454</v>
      </c>
    </row>
    <row r="170" spans="1:65" s="2" customFormat="1" ht="16.5" customHeight="1">
      <c r="A170" s="36"/>
      <c r="B170" s="37"/>
      <c r="C170" s="215" t="s">
        <v>334</v>
      </c>
      <c r="D170" s="215" t="s">
        <v>141</v>
      </c>
      <c r="E170" s="216" t="s">
        <v>2078</v>
      </c>
      <c r="F170" s="217" t="s">
        <v>2079</v>
      </c>
      <c r="G170" s="218" t="s">
        <v>662</v>
      </c>
      <c r="H170" s="219">
        <v>1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44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145</v>
      </c>
      <c r="AT170" s="227" t="s">
        <v>141</v>
      </c>
      <c r="AU170" s="227" t="s">
        <v>86</v>
      </c>
      <c r="AY170" s="15" t="s">
        <v>140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86</v>
      </c>
      <c r="BK170" s="228">
        <f>ROUND(I170*H170,2)</f>
        <v>0</v>
      </c>
      <c r="BL170" s="15" t="s">
        <v>145</v>
      </c>
      <c r="BM170" s="227" t="s">
        <v>465</v>
      </c>
    </row>
    <row r="171" spans="1:65" s="2" customFormat="1" ht="16.5" customHeight="1">
      <c r="A171" s="36"/>
      <c r="B171" s="37"/>
      <c r="C171" s="215" t="s">
        <v>338</v>
      </c>
      <c r="D171" s="215" t="s">
        <v>141</v>
      </c>
      <c r="E171" s="216" t="s">
        <v>2080</v>
      </c>
      <c r="F171" s="217" t="s">
        <v>2081</v>
      </c>
      <c r="G171" s="218" t="s">
        <v>662</v>
      </c>
      <c r="H171" s="219">
        <v>3</v>
      </c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44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145</v>
      </c>
      <c r="AT171" s="227" t="s">
        <v>141</v>
      </c>
      <c r="AU171" s="227" t="s">
        <v>86</v>
      </c>
      <c r="AY171" s="15" t="s">
        <v>140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145</v>
      </c>
      <c r="BM171" s="227" t="s">
        <v>473</v>
      </c>
    </row>
    <row r="172" spans="1:65" s="2" customFormat="1" ht="16.5" customHeight="1">
      <c r="A172" s="36"/>
      <c r="B172" s="37"/>
      <c r="C172" s="215" t="s">
        <v>342</v>
      </c>
      <c r="D172" s="215" t="s">
        <v>141</v>
      </c>
      <c r="E172" s="216" t="s">
        <v>2082</v>
      </c>
      <c r="F172" s="217" t="s">
        <v>2083</v>
      </c>
      <c r="G172" s="218" t="s">
        <v>662</v>
      </c>
      <c r="H172" s="219">
        <v>1</v>
      </c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44</v>
      </c>
      <c r="O172" s="8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145</v>
      </c>
      <c r="AT172" s="227" t="s">
        <v>141</v>
      </c>
      <c r="AU172" s="227" t="s">
        <v>86</v>
      </c>
      <c r="AY172" s="15" t="s">
        <v>140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145</v>
      </c>
      <c r="BM172" s="227" t="s">
        <v>481</v>
      </c>
    </row>
    <row r="173" spans="1:65" s="2" customFormat="1" ht="16.5" customHeight="1">
      <c r="A173" s="36"/>
      <c r="B173" s="37"/>
      <c r="C173" s="215" t="s">
        <v>346</v>
      </c>
      <c r="D173" s="215" t="s">
        <v>141</v>
      </c>
      <c r="E173" s="216" t="s">
        <v>2084</v>
      </c>
      <c r="F173" s="217" t="s">
        <v>2085</v>
      </c>
      <c r="G173" s="218" t="s">
        <v>662</v>
      </c>
      <c r="H173" s="219">
        <v>30</v>
      </c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44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145</v>
      </c>
      <c r="AT173" s="227" t="s">
        <v>141</v>
      </c>
      <c r="AU173" s="227" t="s">
        <v>86</v>
      </c>
      <c r="AY173" s="15" t="s">
        <v>140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86</v>
      </c>
      <c r="BK173" s="228">
        <f>ROUND(I173*H173,2)</f>
        <v>0</v>
      </c>
      <c r="BL173" s="15" t="s">
        <v>145</v>
      </c>
      <c r="BM173" s="227" t="s">
        <v>489</v>
      </c>
    </row>
    <row r="174" spans="1:65" s="2" customFormat="1" ht="16.5" customHeight="1">
      <c r="A174" s="36"/>
      <c r="B174" s="37"/>
      <c r="C174" s="215" t="s">
        <v>350</v>
      </c>
      <c r="D174" s="215" t="s">
        <v>141</v>
      </c>
      <c r="E174" s="216" t="s">
        <v>2086</v>
      </c>
      <c r="F174" s="217" t="s">
        <v>2087</v>
      </c>
      <c r="G174" s="218" t="s">
        <v>662</v>
      </c>
      <c r="H174" s="219">
        <v>14</v>
      </c>
      <c r="I174" s="220"/>
      <c r="J174" s="221">
        <f>ROUND(I174*H174,2)</f>
        <v>0</v>
      </c>
      <c r="K174" s="222"/>
      <c r="L174" s="42"/>
      <c r="M174" s="223" t="s">
        <v>1</v>
      </c>
      <c r="N174" s="224" t="s">
        <v>44</v>
      </c>
      <c r="O174" s="8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145</v>
      </c>
      <c r="AT174" s="227" t="s">
        <v>141</v>
      </c>
      <c r="AU174" s="227" t="s">
        <v>86</v>
      </c>
      <c r="AY174" s="15" t="s">
        <v>140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86</v>
      </c>
      <c r="BK174" s="228">
        <f>ROUND(I174*H174,2)</f>
        <v>0</v>
      </c>
      <c r="BL174" s="15" t="s">
        <v>145</v>
      </c>
      <c r="BM174" s="227" t="s">
        <v>497</v>
      </c>
    </row>
    <row r="175" spans="1:65" s="2" customFormat="1" ht="16.5" customHeight="1">
      <c r="A175" s="36"/>
      <c r="B175" s="37"/>
      <c r="C175" s="215" t="s">
        <v>354</v>
      </c>
      <c r="D175" s="215" t="s">
        <v>141</v>
      </c>
      <c r="E175" s="216" t="s">
        <v>2088</v>
      </c>
      <c r="F175" s="217" t="s">
        <v>2089</v>
      </c>
      <c r="G175" s="218" t="s">
        <v>662</v>
      </c>
      <c r="H175" s="219">
        <v>1</v>
      </c>
      <c r="I175" s="220"/>
      <c r="J175" s="221">
        <f>ROUND(I175*H175,2)</f>
        <v>0</v>
      </c>
      <c r="K175" s="222"/>
      <c r="L175" s="42"/>
      <c r="M175" s="223" t="s">
        <v>1</v>
      </c>
      <c r="N175" s="224" t="s">
        <v>44</v>
      </c>
      <c r="O175" s="89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145</v>
      </c>
      <c r="AT175" s="227" t="s">
        <v>141</v>
      </c>
      <c r="AU175" s="227" t="s">
        <v>86</v>
      </c>
      <c r="AY175" s="15" t="s">
        <v>140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86</v>
      </c>
      <c r="BK175" s="228">
        <f>ROUND(I175*H175,2)</f>
        <v>0</v>
      </c>
      <c r="BL175" s="15" t="s">
        <v>145</v>
      </c>
      <c r="BM175" s="227" t="s">
        <v>505</v>
      </c>
    </row>
    <row r="176" spans="1:63" s="12" customFormat="1" ht="25.9" customHeight="1">
      <c r="A176" s="12"/>
      <c r="B176" s="201"/>
      <c r="C176" s="202"/>
      <c r="D176" s="203" t="s">
        <v>78</v>
      </c>
      <c r="E176" s="204" t="s">
        <v>1545</v>
      </c>
      <c r="F176" s="204" t="s">
        <v>2090</v>
      </c>
      <c r="G176" s="202"/>
      <c r="H176" s="202"/>
      <c r="I176" s="205"/>
      <c r="J176" s="206">
        <f>BK176</f>
        <v>0</v>
      </c>
      <c r="K176" s="202"/>
      <c r="L176" s="207"/>
      <c r="M176" s="208"/>
      <c r="N176" s="209"/>
      <c r="O176" s="209"/>
      <c r="P176" s="210">
        <f>SUM(P177:P182)</f>
        <v>0</v>
      </c>
      <c r="Q176" s="209"/>
      <c r="R176" s="210">
        <f>SUM(R177:R182)</f>
        <v>0</v>
      </c>
      <c r="S176" s="209"/>
      <c r="T176" s="211">
        <f>SUM(T177:T182)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2" t="s">
        <v>86</v>
      </c>
      <c r="AT176" s="213" t="s">
        <v>78</v>
      </c>
      <c r="AU176" s="213" t="s">
        <v>79</v>
      </c>
      <c r="AY176" s="212" t="s">
        <v>140</v>
      </c>
      <c r="BK176" s="214">
        <f>SUM(BK177:BK182)</f>
        <v>0</v>
      </c>
    </row>
    <row r="177" spans="1:65" s="2" customFormat="1" ht="16.5" customHeight="1">
      <c r="A177" s="36"/>
      <c r="B177" s="37"/>
      <c r="C177" s="215" t="s">
        <v>358</v>
      </c>
      <c r="D177" s="215" t="s">
        <v>141</v>
      </c>
      <c r="E177" s="216" t="s">
        <v>2091</v>
      </c>
      <c r="F177" s="217" t="s">
        <v>2092</v>
      </c>
      <c r="G177" s="218" t="s">
        <v>382</v>
      </c>
      <c r="H177" s="219">
        <v>1300</v>
      </c>
      <c r="I177" s="220"/>
      <c r="J177" s="221">
        <f>ROUND(I177*H177,2)</f>
        <v>0</v>
      </c>
      <c r="K177" s="222"/>
      <c r="L177" s="42"/>
      <c r="M177" s="223" t="s">
        <v>1</v>
      </c>
      <c r="N177" s="224" t="s">
        <v>44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145</v>
      </c>
      <c r="AT177" s="227" t="s">
        <v>141</v>
      </c>
      <c r="AU177" s="227" t="s">
        <v>86</v>
      </c>
      <c r="AY177" s="15" t="s">
        <v>140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145</v>
      </c>
      <c r="BM177" s="227" t="s">
        <v>513</v>
      </c>
    </row>
    <row r="178" spans="1:65" s="2" customFormat="1" ht="16.5" customHeight="1">
      <c r="A178" s="36"/>
      <c r="B178" s="37"/>
      <c r="C178" s="215" t="s">
        <v>362</v>
      </c>
      <c r="D178" s="215" t="s">
        <v>141</v>
      </c>
      <c r="E178" s="216" t="s">
        <v>2093</v>
      </c>
      <c r="F178" s="217" t="s">
        <v>2094</v>
      </c>
      <c r="G178" s="218" t="s">
        <v>382</v>
      </c>
      <c r="H178" s="219">
        <v>1400</v>
      </c>
      <c r="I178" s="220"/>
      <c r="J178" s="221">
        <f>ROUND(I178*H178,2)</f>
        <v>0</v>
      </c>
      <c r="K178" s="222"/>
      <c r="L178" s="42"/>
      <c r="M178" s="223" t="s">
        <v>1</v>
      </c>
      <c r="N178" s="224" t="s">
        <v>44</v>
      </c>
      <c r="O178" s="8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145</v>
      </c>
      <c r="AT178" s="227" t="s">
        <v>141</v>
      </c>
      <c r="AU178" s="227" t="s">
        <v>86</v>
      </c>
      <c r="AY178" s="15" t="s">
        <v>140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86</v>
      </c>
      <c r="BK178" s="228">
        <f>ROUND(I178*H178,2)</f>
        <v>0</v>
      </c>
      <c r="BL178" s="15" t="s">
        <v>145</v>
      </c>
      <c r="BM178" s="227" t="s">
        <v>523</v>
      </c>
    </row>
    <row r="179" spans="1:65" s="2" customFormat="1" ht="16.5" customHeight="1">
      <c r="A179" s="36"/>
      <c r="B179" s="37"/>
      <c r="C179" s="215" t="s">
        <v>367</v>
      </c>
      <c r="D179" s="215" t="s">
        <v>141</v>
      </c>
      <c r="E179" s="216" t="s">
        <v>2095</v>
      </c>
      <c r="F179" s="217" t="s">
        <v>2096</v>
      </c>
      <c r="G179" s="218" t="s">
        <v>382</v>
      </c>
      <c r="H179" s="219">
        <v>40</v>
      </c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44</v>
      </c>
      <c r="O179" s="89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145</v>
      </c>
      <c r="AT179" s="227" t="s">
        <v>141</v>
      </c>
      <c r="AU179" s="227" t="s">
        <v>86</v>
      </c>
      <c r="AY179" s="15" t="s">
        <v>140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145</v>
      </c>
      <c r="BM179" s="227" t="s">
        <v>541</v>
      </c>
    </row>
    <row r="180" spans="1:65" s="2" customFormat="1" ht="16.5" customHeight="1">
      <c r="A180" s="36"/>
      <c r="B180" s="37"/>
      <c r="C180" s="215" t="s">
        <v>371</v>
      </c>
      <c r="D180" s="215" t="s">
        <v>141</v>
      </c>
      <c r="E180" s="216" t="s">
        <v>2097</v>
      </c>
      <c r="F180" s="217" t="s">
        <v>2098</v>
      </c>
      <c r="G180" s="218" t="s">
        <v>382</v>
      </c>
      <c r="H180" s="219">
        <v>350</v>
      </c>
      <c r="I180" s="220"/>
      <c r="J180" s="221">
        <f>ROUND(I180*H180,2)</f>
        <v>0</v>
      </c>
      <c r="K180" s="222"/>
      <c r="L180" s="42"/>
      <c r="M180" s="223" t="s">
        <v>1</v>
      </c>
      <c r="N180" s="224" t="s">
        <v>44</v>
      </c>
      <c r="O180" s="8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145</v>
      </c>
      <c r="AT180" s="227" t="s">
        <v>141</v>
      </c>
      <c r="AU180" s="227" t="s">
        <v>86</v>
      </c>
      <c r="AY180" s="15" t="s">
        <v>140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145</v>
      </c>
      <c r="BM180" s="227" t="s">
        <v>549</v>
      </c>
    </row>
    <row r="181" spans="1:65" s="2" customFormat="1" ht="16.5" customHeight="1">
      <c r="A181" s="36"/>
      <c r="B181" s="37"/>
      <c r="C181" s="215" t="s">
        <v>375</v>
      </c>
      <c r="D181" s="215" t="s">
        <v>141</v>
      </c>
      <c r="E181" s="216" t="s">
        <v>2099</v>
      </c>
      <c r="F181" s="217" t="s">
        <v>2100</v>
      </c>
      <c r="G181" s="218" t="s">
        <v>382</v>
      </c>
      <c r="H181" s="219">
        <v>200</v>
      </c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44</v>
      </c>
      <c r="O181" s="8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145</v>
      </c>
      <c r="AT181" s="227" t="s">
        <v>141</v>
      </c>
      <c r="AU181" s="227" t="s">
        <v>86</v>
      </c>
      <c r="AY181" s="15" t="s">
        <v>140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86</v>
      </c>
      <c r="BK181" s="228">
        <f>ROUND(I181*H181,2)</f>
        <v>0</v>
      </c>
      <c r="BL181" s="15" t="s">
        <v>145</v>
      </c>
      <c r="BM181" s="227" t="s">
        <v>557</v>
      </c>
    </row>
    <row r="182" spans="1:65" s="2" customFormat="1" ht="16.5" customHeight="1">
      <c r="A182" s="36"/>
      <c r="B182" s="37"/>
      <c r="C182" s="215" t="s">
        <v>379</v>
      </c>
      <c r="D182" s="215" t="s">
        <v>141</v>
      </c>
      <c r="E182" s="216" t="s">
        <v>2101</v>
      </c>
      <c r="F182" s="217" t="s">
        <v>2102</v>
      </c>
      <c r="G182" s="218" t="s">
        <v>382</v>
      </c>
      <c r="H182" s="219">
        <v>20</v>
      </c>
      <c r="I182" s="220"/>
      <c r="J182" s="221">
        <f>ROUND(I182*H182,2)</f>
        <v>0</v>
      </c>
      <c r="K182" s="222"/>
      <c r="L182" s="42"/>
      <c r="M182" s="223" t="s">
        <v>1</v>
      </c>
      <c r="N182" s="224" t="s">
        <v>44</v>
      </c>
      <c r="O182" s="8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145</v>
      </c>
      <c r="AT182" s="227" t="s">
        <v>141</v>
      </c>
      <c r="AU182" s="227" t="s">
        <v>86</v>
      </c>
      <c r="AY182" s="15" t="s">
        <v>140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5" t="s">
        <v>86</v>
      </c>
      <c r="BK182" s="228">
        <f>ROUND(I182*H182,2)</f>
        <v>0</v>
      </c>
      <c r="BL182" s="15" t="s">
        <v>145</v>
      </c>
      <c r="BM182" s="227" t="s">
        <v>567</v>
      </c>
    </row>
    <row r="183" spans="1:63" s="12" customFormat="1" ht="25.9" customHeight="1">
      <c r="A183" s="12"/>
      <c r="B183" s="201"/>
      <c r="C183" s="202"/>
      <c r="D183" s="203" t="s">
        <v>78</v>
      </c>
      <c r="E183" s="204" t="s">
        <v>1591</v>
      </c>
      <c r="F183" s="204" t="s">
        <v>2103</v>
      </c>
      <c r="G183" s="202"/>
      <c r="H183" s="202"/>
      <c r="I183" s="205"/>
      <c r="J183" s="206">
        <f>BK183</f>
        <v>0</v>
      </c>
      <c r="K183" s="202"/>
      <c r="L183" s="207"/>
      <c r="M183" s="208"/>
      <c r="N183" s="209"/>
      <c r="O183" s="209"/>
      <c r="P183" s="210">
        <f>SUM(P184:P190)</f>
        <v>0</v>
      </c>
      <c r="Q183" s="209"/>
      <c r="R183" s="210">
        <f>SUM(R184:R190)</f>
        <v>0</v>
      </c>
      <c r="S183" s="209"/>
      <c r="T183" s="211">
        <f>SUM(T184:T190)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2" t="s">
        <v>86</v>
      </c>
      <c r="AT183" s="213" t="s">
        <v>78</v>
      </c>
      <c r="AU183" s="213" t="s">
        <v>79</v>
      </c>
      <c r="AY183" s="212" t="s">
        <v>140</v>
      </c>
      <c r="BK183" s="214">
        <f>SUM(BK184:BK190)</f>
        <v>0</v>
      </c>
    </row>
    <row r="184" spans="1:65" s="2" customFormat="1" ht="16.5" customHeight="1">
      <c r="A184" s="36"/>
      <c r="B184" s="37"/>
      <c r="C184" s="215" t="s">
        <v>384</v>
      </c>
      <c r="D184" s="215" t="s">
        <v>141</v>
      </c>
      <c r="E184" s="216" t="s">
        <v>2104</v>
      </c>
      <c r="F184" s="217" t="s">
        <v>2105</v>
      </c>
      <c r="G184" s="218" t="s">
        <v>382</v>
      </c>
      <c r="H184" s="219">
        <v>200</v>
      </c>
      <c r="I184" s="220"/>
      <c r="J184" s="221">
        <f>ROUND(I184*H184,2)</f>
        <v>0</v>
      </c>
      <c r="K184" s="222"/>
      <c r="L184" s="42"/>
      <c r="M184" s="223" t="s">
        <v>1</v>
      </c>
      <c r="N184" s="224" t="s">
        <v>44</v>
      </c>
      <c r="O184" s="8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145</v>
      </c>
      <c r="AT184" s="227" t="s">
        <v>141</v>
      </c>
      <c r="AU184" s="227" t="s">
        <v>86</v>
      </c>
      <c r="AY184" s="15" t="s">
        <v>140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145</v>
      </c>
      <c r="BM184" s="227" t="s">
        <v>573</v>
      </c>
    </row>
    <row r="185" spans="1:65" s="2" customFormat="1" ht="16.5" customHeight="1">
      <c r="A185" s="36"/>
      <c r="B185" s="37"/>
      <c r="C185" s="215" t="s">
        <v>388</v>
      </c>
      <c r="D185" s="215" t="s">
        <v>141</v>
      </c>
      <c r="E185" s="216" t="s">
        <v>2106</v>
      </c>
      <c r="F185" s="217" t="s">
        <v>2107</v>
      </c>
      <c r="G185" s="218" t="s">
        <v>382</v>
      </c>
      <c r="H185" s="219">
        <v>350</v>
      </c>
      <c r="I185" s="220"/>
      <c r="J185" s="221">
        <f>ROUND(I185*H185,2)</f>
        <v>0</v>
      </c>
      <c r="K185" s="222"/>
      <c r="L185" s="42"/>
      <c r="M185" s="223" t="s">
        <v>1</v>
      </c>
      <c r="N185" s="224" t="s">
        <v>44</v>
      </c>
      <c r="O185" s="89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145</v>
      </c>
      <c r="AT185" s="227" t="s">
        <v>141</v>
      </c>
      <c r="AU185" s="227" t="s">
        <v>86</v>
      </c>
      <c r="AY185" s="15" t="s">
        <v>140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5" t="s">
        <v>86</v>
      </c>
      <c r="BK185" s="228">
        <f>ROUND(I185*H185,2)</f>
        <v>0</v>
      </c>
      <c r="BL185" s="15" t="s">
        <v>145</v>
      </c>
      <c r="BM185" s="227" t="s">
        <v>581</v>
      </c>
    </row>
    <row r="186" spans="1:65" s="2" customFormat="1" ht="16.5" customHeight="1">
      <c r="A186" s="36"/>
      <c r="B186" s="37"/>
      <c r="C186" s="215" t="s">
        <v>392</v>
      </c>
      <c r="D186" s="215" t="s">
        <v>141</v>
      </c>
      <c r="E186" s="216" t="s">
        <v>2108</v>
      </c>
      <c r="F186" s="217" t="s">
        <v>2109</v>
      </c>
      <c r="G186" s="218" t="s">
        <v>2110</v>
      </c>
      <c r="H186" s="219">
        <v>1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44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145</v>
      </c>
      <c r="AT186" s="227" t="s">
        <v>141</v>
      </c>
      <c r="AU186" s="227" t="s">
        <v>86</v>
      </c>
      <c r="AY186" s="15" t="s">
        <v>140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86</v>
      </c>
      <c r="BK186" s="228">
        <f>ROUND(I186*H186,2)</f>
        <v>0</v>
      </c>
      <c r="BL186" s="15" t="s">
        <v>145</v>
      </c>
      <c r="BM186" s="227" t="s">
        <v>589</v>
      </c>
    </row>
    <row r="187" spans="1:65" s="2" customFormat="1" ht="16.5" customHeight="1">
      <c r="A187" s="36"/>
      <c r="B187" s="37"/>
      <c r="C187" s="215" t="s">
        <v>396</v>
      </c>
      <c r="D187" s="215" t="s">
        <v>141</v>
      </c>
      <c r="E187" s="216" t="s">
        <v>2111</v>
      </c>
      <c r="F187" s="217" t="s">
        <v>2112</v>
      </c>
      <c r="G187" s="218" t="s">
        <v>662</v>
      </c>
      <c r="H187" s="219">
        <v>76</v>
      </c>
      <c r="I187" s="220"/>
      <c r="J187" s="221">
        <f>ROUND(I187*H187,2)</f>
        <v>0</v>
      </c>
      <c r="K187" s="222"/>
      <c r="L187" s="42"/>
      <c r="M187" s="223" t="s">
        <v>1</v>
      </c>
      <c r="N187" s="224" t="s">
        <v>44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145</v>
      </c>
      <c r="AT187" s="227" t="s">
        <v>141</v>
      </c>
      <c r="AU187" s="227" t="s">
        <v>86</v>
      </c>
      <c r="AY187" s="15" t="s">
        <v>140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145</v>
      </c>
      <c r="BM187" s="227" t="s">
        <v>599</v>
      </c>
    </row>
    <row r="188" spans="1:65" s="2" customFormat="1" ht="16.5" customHeight="1">
      <c r="A188" s="36"/>
      <c r="B188" s="37"/>
      <c r="C188" s="215" t="s">
        <v>400</v>
      </c>
      <c r="D188" s="215" t="s">
        <v>141</v>
      </c>
      <c r="E188" s="216" t="s">
        <v>2113</v>
      </c>
      <c r="F188" s="217" t="s">
        <v>2114</v>
      </c>
      <c r="G188" s="218" t="s">
        <v>662</v>
      </c>
      <c r="H188" s="219">
        <v>2</v>
      </c>
      <c r="I188" s="220"/>
      <c r="J188" s="221">
        <f>ROUND(I188*H188,2)</f>
        <v>0</v>
      </c>
      <c r="K188" s="222"/>
      <c r="L188" s="42"/>
      <c r="M188" s="223" t="s">
        <v>1</v>
      </c>
      <c r="N188" s="224" t="s">
        <v>44</v>
      </c>
      <c r="O188" s="8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145</v>
      </c>
      <c r="AT188" s="227" t="s">
        <v>141</v>
      </c>
      <c r="AU188" s="227" t="s">
        <v>86</v>
      </c>
      <c r="AY188" s="15" t="s">
        <v>140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86</v>
      </c>
      <c r="BK188" s="228">
        <f>ROUND(I188*H188,2)</f>
        <v>0</v>
      </c>
      <c r="BL188" s="15" t="s">
        <v>145</v>
      </c>
      <c r="BM188" s="227" t="s">
        <v>607</v>
      </c>
    </row>
    <row r="189" spans="1:65" s="2" customFormat="1" ht="16.5" customHeight="1">
      <c r="A189" s="36"/>
      <c r="B189" s="37"/>
      <c r="C189" s="215" t="s">
        <v>404</v>
      </c>
      <c r="D189" s="215" t="s">
        <v>141</v>
      </c>
      <c r="E189" s="216" t="s">
        <v>2115</v>
      </c>
      <c r="F189" s="217" t="s">
        <v>2116</v>
      </c>
      <c r="G189" s="218" t="s">
        <v>662</v>
      </c>
      <c r="H189" s="219">
        <v>1</v>
      </c>
      <c r="I189" s="220"/>
      <c r="J189" s="221">
        <f>ROUND(I189*H189,2)</f>
        <v>0</v>
      </c>
      <c r="K189" s="222"/>
      <c r="L189" s="42"/>
      <c r="M189" s="223" t="s">
        <v>1</v>
      </c>
      <c r="N189" s="224" t="s">
        <v>44</v>
      </c>
      <c r="O189" s="89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145</v>
      </c>
      <c r="AT189" s="227" t="s">
        <v>141</v>
      </c>
      <c r="AU189" s="227" t="s">
        <v>86</v>
      </c>
      <c r="AY189" s="15" t="s">
        <v>140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86</v>
      </c>
      <c r="BK189" s="228">
        <f>ROUND(I189*H189,2)</f>
        <v>0</v>
      </c>
      <c r="BL189" s="15" t="s">
        <v>145</v>
      </c>
      <c r="BM189" s="227" t="s">
        <v>615</v>
      </c>
    </row>
    <row r="190" spans="1:65" s="2" customFormat="1" ht="16.5" customHeight="1">
      <c r="A190" s="36"/>
      <c r="B190" s="37"/>
      <c r="C190" s="215" t="s">
        <v>408</v>
      </c>
      <c r="D190" s="215" t="s">
        <v>141</v>
      </c>
      <c r="E190" s="216" t="s">
        <v>2117</v>
      </c>
      <c r="F190" s="217" t="s">
        <v>2118</v>
      </c>
      <c r="G190" s="218" t="s">
        <v>662</v>
      </c>
      <c r="H190" s="219">
        <v>37</v>
      </c>
      <c r="I190" s="220"/>
      <c r="J190" s="221">
        <f>ROUND(I190*H190,2)</f>
        <v>0</v>
      </c>
      <c r="K190" s="222"/>
      <c r="L190" s="42"/>
      <c r="M190" s="223" t="s">
        <v>1</v>
      </c>
      <c r="N190" s="224" t="s">
        <v>44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145</v>
      </c>
      <c r="AT190" s="227" t="s">
        <v>141</v>
      </c>
      <c r="AU190" s="227" t="s">
        <v>86</v>
      </c>
      <c r="AY190" s="15" t="s">
        <v>140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145</v>
      </c>
      <c r="BM190" s="227" t="s">
        <v>623</v>
      </c>
    </row>
    <row r="191" spans="1:63" s="12" customFormat="1" ht="25.9" customHeight="1">
      <c r="A191" s="12"/>
      <c r="B191" s="201"/>
      <c r="C191" s="202"/>
      <c r="D191" s="203" t="s">
        <v>78</v>
      </c>
      <c r="E191" s="204" t="s">
        <v>1605</v>
      </c>
      <c r="F191" s="204" t="s">
        <v>2119</v>
      </c>
      <c r="G191" s="202"/>
      <c r="H191" s="202"/>
      <c r="I191" s="205"/>
      <c r="J191" s="206">
        <f>BK191</f>
        <v>0</v>
      </c>
      <c r="K191" s="202"/>
      <c r="L191" s="207"/>
      <c r="M191" s="208"/>
      <c r="N191" s="209"/>
      <c r="O191" s="209"/>
      <c r="P191" s="210">
        <f>SUM(P192:P196)</f>
        <v>0</v>
      </c>
      <c r="Q191" s="209"/>
      <c r="R191" s="210">
        <f>SUM(R192:R196)</f>
        <v>0</v>
      </c>
      <c r="S191" s="209"/>
      <c r="T191" s="211">
        <f>SUM(T192:T196)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2" t="s">
        <v>86</v>
      </c>
      <c r="AT191" s="213" t="s">
        <v>78</v>
      </c>
      <c r="AU191" s="213" t="s">
        <v>79</v>
      </c>
      <c r="AY191" s="212" t="s">
        <v>140</v>
      </c>
      <c r="BK191" s="214">
        <f>SUM(BK192:BK196)</f>
        <v>0</v>
      </c>
    </row>
    <row r="192" spans="1:65" s="2" customFormat="1" ht="16.5" customHeight="1">
      <c r="A192" s="36"/>
      <c r="B192" s="37"/>
      <c r="C192" s="215" t="s">
        <v>412</v>
      </c>
      <c r="D192" s="215" t="s">
        <v>141</v>
      </c>
      <c r="E192" s="216" t="s">
        <v>2120</v>
      </c>
      <c r="F192" s="217" t="s">
        <v>2121</v>
      </c>
      <c r="G192" s="218" t="s">
        <v>382</v>
      </c>
      <c r="H192" s="219">
        <v>20</v>
      </c>
      <c r="I192" s="220"/>
      <c r="J192" s="221">
        <f>ROUND(I192*H192,2)</f>
        <v>0</v>
      </c>
      <c r="K192" s="222"/>
      <c r="L192" s="42"/>
      <c r="M192" s="223" t="s">
        <v>1</v>
      </c>
      <c r="N192" s="224" t="s">
        <v>44</v>
      </c>
      <c r="O192" s="89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145</v>
      </c>
      <c r="AT192" s="227" t="s">
        <v>141</v>
      </c>
      <c r="AU192" s="227" t="s">
        <v>86</v>
      </c>
      <c r="AY192" s="15" t="s">
        <v>140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86</v>
      </c>
      <c r="BK192" s="228">
        <f>ROUND(I192*H192,2)</f>
        <v>0</v>
      </c>
      <c r="BL192" s="15" t="s">
        <v>145</v>
      </c>
      <c r="BM192" s="227" t="s">
        <v>633</v>
      </c>
    </row>
    <row r="193" spans="1:65" s="2" customFormat="1" ht="16.5" customHeight="1">
      <c r="A193" s="36"/>
      <c r="B193" s="37"/>
      <c r="C193" s="215" t="s">
        <v>416</v>
      </c>
      <c r="D193" s="215" t="s">
        <v>141</v>
      </c>
      <c r="E193" s="216" t="s">
        <v>2122</v>
      </c>
      <c r="F193" s="217" t="s">
        <v>2123</v>
      </c>
      <c r="G193" s="218" t="s">
        <v>382</v>
      </c>
      <c r="H193" s="219">
        <v>15</v>
      </c>
      <c r="I193" s="220"/>
      <c r="J193" s="221">
        <f>ROUND(I193*H193,2)</f>
        <v>0</v>
      </c>
      <c r="K193" s="222"/>
      <c r="L193" s="42"/>
      <c r="M193" s="223" t="s">
        <v>1</v>
      </c>
      <c r="N193" s="224" t="s">
        <v>44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145</v>
      </c>
      <c r="AT193" s="227" t="s">
        <v>141</v>
      </c>
      <c r="AU193" s="227" t="s">
        <v>86</v>
      </c>
      <c r="AY193" s="15" t="s">
        <v>140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145</v>
      </c>
      <c r="BM193" s="227" t="s">
        <v>641</v>
      </c>
    </row>
    <row r="194" spans="1:65" s="2" customFormat="1" ht="16.5" customHeight="1">
      <c r="A194" s="36"/>
      <c r="B194" s="37"/>
      <c r="C194" s="215" t="s">
        <v>420</v>
      </c>
      <c r="D194" s="215" t="s">
        <v>141</v>
      </c>
      <c r="E194" s="216" t="s">
        <v>2124</v>
      </c>
      <c r="F194" s="217" t="s">
        <v>2125</v>
      </c>
      <c r="G194" s="218" t="s">
        <v>382</v>
      </c>
      <c r="H194" s="219">
        <v>20</v>
      </c>
      <c r="I194" s="220"/>
      <c r="J194" s="221">
        <f>ROUND(I194*H194,2)</f>
        <v>0</v>
      </c>
      <c r="K194" s="222"/>
      <c r="L194" s="42"/>
      <c r="M194" s="223" t="s">
        <v>1</v>
      </c>
      <c r="N194" s="224" t="s">
        <v>44</v>
      </c>
      <c r="O194" s="89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145</v>
      </c>
      <c r="AT194" s="227" t="s">
        <v>141</v>
      </c>
      <c r="AU194" s="227" t="s">
        <v>86</v>
      </c>
      <c r="AY194" s="15" t="s">
        <v>140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5" t="s">
        <v>86</v>
      </c>
      <c r="BK194" s="228">
        <f>ROUND(I194*H194,2)</f>
        <v>0</v>
      </c>
      <c r="BL194" s="15" t="s">
        <v>145</v>
      </c>
      <c r="BM194" s="227" t="s">
        <v>651</v>
      </c>
    </row>
    <row r="195" spans="1:65" s="2" customFormat="1" ht="16.5" customHeight="1">
      <c r="A195" s="36"/>
      <c r="B195" s="37"/>
      <c r="C195" s="215" t="s">
        <v>424</v>
      </c>
      <c r="D195" s="215" t="s">
        <v>141</v>
      </c>
      <c r="E195" s="216" t="s">
        <v>2126</v>
      </c>
      <c r="F195" s="217" t="s">
        <v>2127</v>
      </c>
      <c r="G195" s="218" t="s">
        <v>382</v>
      </c>
      <c r="H195" s="219">
        <v>20</v>
      </c>
      <c r="I195" s="220"/>
      <c r="J195" s="221">
        <f>ROUND(I195*H195,2)</f>
        <v>0</v>
      </c>
      <c r="K195" s="222"/>
      <c r="L195" s="42"/>
      <c r="M195" s="223" t="s">
        <v>1</v>
      </c>
      <c r="N195" s="224" t="s">
        <v>44</v>
      </c>
      <c r="O195" s="89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145</v>
      </c>
      <c r="AT195" s="227" t="s">
        <v>141</v>
      </c>
      <c r="AU195" s="227" t="s">
        <v>86</v>
      </c>
      <c r="AY195" s="15" t="s">
        <v>140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86</v>
      </c>
      <c r="BK195" s="228">
        <f>ROUND(I195*H195,2)</f>
        <v>0</v>
      </c>
      <c r="BL195" s="15" t="s">
        <v>145</v>
      </c>
      <c r="BM195" s="227" t="s">
        <v>659</v>
      </c>
    </row>
    <row r="196" spans="1:65" s="2" customFormat="1" ht="16.5" customHeight="1">
      <c r="A196" s="36"/>
      <c r="B196" s="37"/>
      <c r="C196" s="215" t="s">
        <v>428</v>
      </c>
      <c r="D196" s="215" t="s">
        <v>141</v>
      </c>
      <c r="E196" s="216" t="s">
        <v>2128</v>
      </c>
      <c r="F196" s="217" t="s">
        <v>2129</v>
      </c>
      <c r="G196" s="218" t="s">
        <v>662</v>
      </c>
      <c r="H196" s="219">
        <v>65</v>
      </c>
      <c r="I196" s="220"/>
      <c r="J196" s="221">
        <f>ROUND(I196*H196,2)</f>
        <v>0</v>
      </c>
      <c r="K196" s="222"/>
      <c r="L196" s="42"/>
      <c r="M196" s="223" t="s">
        <v>1</v>
      </c>
      <c r="N196" s="224" t="s">
        <v>44</v>
      </c>
      <c r="O196" s="8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145</v>
      </c>
      <c r="AT196" s="227" t="s">
        <v>141</v>
      </c>
      <c r="AU196" s="227" t="s">
        <v>86</v>
      </c>
      <c r="AY196" s="15" t="s">
        <v>140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5" t="s">
        <v>86</v>
      </c>
      <c r="BK196" s="228">
        <f>ROUND(I196*H196,2)</f>
        <v>0</v>
      </c>
      <c r="BL196" s="15" t="s">
        <v>145</v>
      </c>
      <c r="BM196" s="227" t="s">
        <v>670</v>
      </c>
    </row>
    <row r="197" spans="1:63" s="12" customFormat="1" ht="25.9" customHeight="1">
      <c r="A197" s="12"/>
      <c r="B197" s="201"/>
      <c r="C197" s="202"/>
      <c r="D197" s="203" t="s">
        <v>78</v>
      </c>
      <c r="E197" s="204" t="s">
        <v>1666</v>
      </c>
      <c r="F197" s="204" t="s">
        <v>2130</v>
      </c>
      <c r="G197" s="202"/>
      <c r="H197" s="202"/>
      <c r="I197" s="205"/>
      <c r="J197" s="206">
        <f>BK197</f>
        <v>0</v>
      </c>
      <c r="K197" s="202"/>
      <c r="L197" s="207"/>
      <c r="M197" s="208"/>
      <c r="N197" s="209"/>
      <c r="O197" s="209"/>
      <c r="P197" s="210">
        <f>SUM(P198:P211)</f>
        <v>0</v>
      </c>
      <c r="Q197" s="209"/>
      <c r="R197" s="210">
        <f>SUM(R198:R211)</f>
        <v>0</v>
      </c>
      <c r="S197" s="209"/>
      <c r="T197" s="211">
        <f>SUM(T198:T211)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2" t="s">
        <v>86</v>
      </c>
      <c r="AT197" s="213" t="s">
        <v>78</v>
      </c>
      <c r="AU197" s="213" t="s">
        <v>79</v>
      </c>
      <c r="AY197" s="212" t="s">
        <v>140</v>
      </c>
      <c r="BK197" s="214">
        <f>SUM(BK198:BK211)</f>
        <v>0</v>
      </c>
    </row>
    <row r="198" spans="1:65" s="2" customFormat="1" ht="16.5" customHeight="1">
      <c r="A198" s="36"/>
      <c r="B198" s="37"/>
      <c r="C198" s="215" t="s">
        <v>432</v>
      </c>
      <c r="D198" s="215" t="s">
        <v>141</v>
      </c>
      <c r="E198" s="216" t="s">
        <v>2131</v>
      </c>
      <c r="F198" s="217" t="s">
        <v>2132</v>
      </c>
      <c r="G198" s="218" t="s">
        <v>662</v>
      </c>
      <c r="H198" s="219">
        <v>520</v>
      </c>
      <c r="I198" s="220"/>
      <c r="J198" s="221">
        <f>ROUND(I198*H198,2)</f>
        <v>0</v>
      </c>
      <c r="K198" s="222"/>
      <c r="L198" s="42"/>
      <c r="M198" s="223" t="s">
        <v>1</v>
      </c>
      <c r="N198" s="224" t="s">
        <v>44</v>
      </c>
      <c r="O198" s="89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145</v>
      </c>
      <c r="AT198" s="227" t="s">
        <v>141</v>
      </c>
      <c r="AU198" s="227" t="s">
        <v>86</v>
      </c>
      <c r="AY198" s="15" t="s">
        <v>140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86</v>
      </c>
      <c r="BK198" s="228">
        <f>ROUND(I198*H198,2)</f>
        <v>0</v>
      </c>
      <c r="BL198" s="15" t="s">
        <v>145</v>
      </c>
      <c r="BM198" s="227" t="s">
        <v>678</v>
      </c>
    </row>
    <row r="199" spans="1:65" s="2" customFormat="1" ht="16.5" customHeight="1">
      <c r="A199" s="36"/>
      <c r="B199" s="37"/>
      <c r="C199" s="215" t="s">
        <v>436</v>
      </c>
      <c r="D199" s="215" t="s">
        <v>141</v>
      </c>
      <c r="E199" s="216" t="s">
        <v>2133</v>
      </c>
      <c r="F199" s="217" t="s">
        <v>2134</v>
      </c>
      <c r="G199" s="218" t="s">
        <v>662</v>
      </c>
      <c r="H199" s="219">
        <v>80</v>
      </c>
      <c r="I199" s="220"/>
      <c r="J199" s="221">
        <f>ROUND(I199*H199,2)</f>
        <v>0</v>
      </c>
      <c r="K199" s="222"/>
      <c r="L199" s="42"/>
      <c r="M199" s="223" t="s">
        <v>1</v>
      </c>
      <c r="N199" s="224" t="s">
        <v>44</v>
      </c>
      <c r="O199" s="89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145</v>
      </c>
      <c r="AT199" s="227" t="s">
        <v>141</v>
      </c>
      <c r="AU199" s="227" t="s">
        <v>86</v>
      </c>
      <c r="AY199" s="15" t="s">
        <v>140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86</v>
      </c>
      <c r="BK199" s="228">
        <f>ROUND(I199*H199,2)</f>
        <v>0</v>
      </c>
      <c r="BL199" s="15" t="s">
        <v>145</v>
      </c>
      <c r="BM199" s="227" t="s">
        <v>686</v>
      </c>
    </row>
    <row r="200" spans="1:65" s="2" customFormat="1" ht="16.5" customHeight="1">
      <c r="A200" s="36"/>
      <c r="B200" s="37"/>
      <c r="C200" s="215" t="s">
        <v>440</v>
      </c>
      <c r="D200" s="215" t="s">
        <v>141</v>
      </c>
      <c r="E200" s="216" t="s">
        <v>2135</v>
      </c>
      <c r="F200" s="217" t="s">
        <v>2136</v>
      </c>
      <c r="G200" s="218" t="s">
        <v>662</v>
      </c>
      <c r="H200" s="219">
        <v>80</v>
      </c>
      <c r="I200" s="220"/>
      <c r="J200" s="221">
        <f>ROUND(I200*H200,2)</f>
        <v>0</v>
      </c>
      <c r="K200" s="222"/>
      <c r="L200" s="42"/>
      <c r="M200" s="223" t="s">
        <v>1</v>
      </c>
      <c r="N200" s="224" t="s">
        <v>44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145</v>
      </c>
      <c r="AT200" s="227" t="s">
        <v>141</v>
      </c>
      <c r="AU200" s="227" t="s">
        <v>86</v>
      </c>
      <c r="AY200" s="15" t="s">
        <v>140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145</v>
      </c>
      <c r="BM200" s="227" t="s">
        <v>694</v>
      </c>
    </row>
    <row r="201" spans="1:65" s="2" customFormat="1" ht="16.5" customHeight="1">
      <c r="A201" s="36"/>
      <c r="B201" s="37"/>
      <c r="C201" s="215" t="s">
        <v>444</v>
      </c>
      <c r="D201" s="215" t="s">
        <v>141</v>
      </c>
      <c r="E201" s="216" t="s">
        <v>2137</v>
      </c>
      <c r="F201" s="217" t="s">
        <v>2138</v>
      </c>
      <c r="G201" s="218" t="s">
        <v>662</v>
      </c>
      <c r="H201" s="219">
        <v>12</v>
      </c>
      <c r="I201" s="220"/>
      <c r="J201" s="221">
        <f>ROUND(I201*H201,2)</f>
        <v>0</v>
      </c>
      <c r="K201" s="222"/>
      <c r="L201" s="42"/>
      <c r="M201" s="223" t="s">
        <v>1</v>
      </c>
      <c r="N201" s="224" t="s">
        <v>44</v>
      </c>
      <c r="O201" s="89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145</v>
      </c>
      <c r="AT201" s="227" t="s">
        <v>141</v>
      </c>
      <c r="AU201" s="227" t="s">
        <v>86</v>
      </c>
      <c r="AY201" s="15" t="s">
        <v>140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5" t="s">
        <v>86</v>
      </c>
      <c r="BK201" s="228">
        <f>ROUND(I201*H201,2)</f>
        <v>0</v>
      </c>
      <c r="BL201" s="15" t="s">
        <v>145</v>
      </c>
      <c r="BM201" s="227" t="s">
        <v>704</v>
      </c>
    </row>
    <row r="202" spans="1:65" s="2" customFormat="1" ht="16.5" customHeight="1">
      <c r="A202" s="36"/>
      <c r="B202" s="37"/>
      <c r="C202" s="215" t="s">
        <v>448</v>
      </c>
      <c r="D202" s="215" t="s">
        <v>141</v>
      </c>
      <c r="E202" s="216" t="s">
        <v>2139</v>
      </c>
      <c r="F202" s="217" t="s">
        <v>2140</v>
      </c>
      <c r="G202" s="218" t="s">
        <v>662</v>
      </c>
      <c r="H202" s="219">
        <v>1</v>
      </c>
      <c r="I202" s="220"/>
      <c r="J202" s="221">
        <f>ROUND(I202*H202,2)</f>
        <v>0</v>
      </c>
      <c r="K202" s="222"/>
      <c r="L202" s="42"/>
      <c r="M202" s="223" t="s">
        <v>1</v>
      </c>
      <c r="N202" s="224" t="s">
        <v>44</v>
      </c>
      <c r="O202" s="89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145</v>
      </c>
      <c r="AT202" s="227" t="s">
        <v>141</v>
      </c>
      <c r="AU202" s="227" t="s">
        <v>86</v>
      </c>
      <c r="AY202" s="15" t="s">
        <v>140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5" t="s">
        <v>86</v>
      </c>
      <c r="BK202" s="228">
        <f>ROUND(I202*H202,2)</f>
        <v>0</v>
      </c>
      <c r="BL202" s="15" t="s">
        <v>145</v>
      </c>
      <c r="BM202" s="227" t="s">
        <v>712</v>
      </c>
    </row>
    <row r="203" spans="1:65" s="2" customFormat="1" ht="16.5" customHeight="1">
      <c r="A203" s="36"/>
      <c r="B203" s="37"/>
      <c r="C203" s="215" t="s">
        <v>454</v>
      </c>
      <c r="D203" s="215" t="s">
        <v>141</v>
      </c>
      <c r="E203" s="216" t="s">
        <v>2141</v>
      </c>
      <c r="F203" s="217" t="s">
        <v>2142</v>
      </c>
      <c r="G203" s="218" t="s">
        <v>662</v>
      </c>
      <c r="H203" s="219">
        <v>1</v>
      </c>
      <c r="I203" s="220"/>
      <c r="J203" s="221">
        <f>ROUND(I203*H203,2)</f>
        <v>0</v>
      </c>
      <c r="K203" s="222"/>
      <c r="L203" s="42"/>
      <c r="M203" s="223" t="s">
        <v>1</v>
      </c>
      <c r="N203" s="224" t="s">
        <v>44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145</v>
      </c>
      <c r="AT203" s="227" t="s">
        <v>141</v>
      </c>
      <c r="AU203" s="227" t="s">
        <v>86</v>
      </c>
      <c r="AY203" s="15" t="s">
        <v>140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145</v>
      </c>
      <c r="BM203" s="227" t="s">
        <v>720</v>
      </c>
    </row>
    <row r="204" spans="1:65" s="2" customFormat="1" ht="16.5" customHeight="1">
      <c r="A204" s="36"/>
      <c r="B204" s="37"/>
      <c r="C204" s="215" t="s">
        <v>461</v>
      </c>
      <c r="D204" s="215" t="s">
        <v>141</v>
      </c>
      <c r="E204" s="216" t="s">
        <v>2143</v>
      </c>
      <c r="F204" s="217" t="s">
        <v>2144</v>
      </c>
      <c r="G204" s="218" t="s">
        <v>662</v>
      </c>
      <c r="H204" s="219">
        <v>13</v>
      </c>
      <c r="I204" s="220"/>
      <c r="J204" s="221">
        <f>ROUND(I204*H204,2)</f>
        <v>0</v>
      </c>
      <c r="K204" s="222"/>
      <c r="L204" s="42"/>
      <c r="M204" s="223" t="s">
        <v>1</v>
      </c>
      <c r="N204" s="224" t="s">
        <v>44</v>
      </c>
      <c r="O204" s="89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145</v>
      </c>
      <c r="AT204" s="227" t="s">
        <v>141</v>
      </c>
      <c r="AU204" s="227" t="s">
        <v>86</v>
      </c>
      <c r="AY204" s="15" t="s">
        <v>140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5" t="s">
        <v>86</v>
      </c>
      <c r="BK204" s="228">
        <f>ROUND(I204*H204,2)</f>
        <v>0</v>
      </c>
      <c r="BL204" s="15" t="s">
        <v>145</v>
      </c>
      <c r="BM204" s="227" t="s">
        <v>728</v>
      </c>
    </row>
    <row r="205" spans="1:65" s="2" customFormat="1" ht="16.5" customHeight="1">
      <c r="A205" s="36"/>
      <c r="B205" s="37"/>
      <c r="C205" s="215" t="s">
        <v>465</v>
      </c>
      <c r="D205" s="215" t="s">
        <v>141</v>
      </c>
      <c r="E205" s="216" t="s">
        <v>2145</v>
      </c>
      <c r="F205" s="217" t="s">
        <v>2146</v>
      </c>
      <c r="G205" s="218" t="s">
        <v>662</v>
      </c>
      <c r="H205" s="219">
        <v>10</v>
      </c>
      <c r="I205" s="220"/>
      <c r="J205" s="221">
        <f>ROUND(I205*H205,2)</f>
        <v>0</v>
      </c>
      <c r="K205" s="222"/>
      <c r="L205" s="42"/>
      <c r="M205" s="223" t="s">
        <v>1</v>
      </c>
      <c r="N205" s="224" t="s">
        <v>44</v>
      </c>
      <c r="O205" s="89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145</v>
      </c>
      <c r="AT205" s="227" t="s">
        <v>141</v>
      </c>
      <c r="AU205" s="227" t="s">
        <v>86</v>
      </c>
      <c r="AY205" s="15" t="s">
        <v>140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5" t="s">
        <v>86</v>
      </c>
      <c r="BK205" s="228">
        <f>ROUND(I205*H205,2)</f>
        <v>0</v>
      </c>
      <c r="BL205" s="15" t="s">
        <v>145</v>
      </c>
      <c r="BM205" s="227" t="s">
        <v>736</v>
      </c>
    </row>
    <row r="206" spans="1:65" s="2" customFormat="1" ht="16.5" customHeight="1">
      <c r="A206" s="36"/>
      <c r="B206" s="37"/>
      <c r="C206" s="215" t="s">
        <v>469</v>
      </c>
      <c r="D206" s="215" t="s">
        <v>141</v>
      </c>
      <c r="E206" s="216" t="s">
        <v>2147</v>
      </c>
      <c r="F206" s="217" t="s">
        <v>2148</v>
      </c>
      <c r="G206" s="218" t="s">
        <v>382</v>
      </c>
      <c r="H206" s="219">
        <v>150</v>
      </c>
      <c r="I206" s="220"/>
      <c r="J206" s="221">
        <f>ROUND(I206*H206,2)</f>
        <v>0</v>
      </c>
      <c r="K206" s="222"/>
      <c r="L206" s="42"/>
      <c r="M206" s="223" t="s">
        <v>1</v>
      </c>
      <c r="N206" s="224" t="s">
        <v>44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145</v>
      </c>
      <c r="AT206" s="227" t="s">
        <v>141</v>
      </c>
      <c r="AU206" s="227" t="s">
        <v>86</v>
      </c>
      <c r="AY206" s="15" t="s">
        <v>140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86</v>
      </c>
      <c r="BK206" s="228">
        <f>ROUND(I206*H206,2)</f>
        <v>0</v>
      </c>
      <c r="BL206" s="15" t="s">
        <v>145</v>
      </c>
      <c r="BM206" s="227" t="s">
        <v>744</v>
      </c>
    </row>
    <row r="207" spans="1:65" s="2" customFormat="1" ht="16.5" customHeight="1">
      <c r="A207" s="36"/>
      <c r="B207" s="37"/>
      <c r="C207" s="215" t="s">
        <v>473</v>
      </c>
      <c r="D207" s="215" t="s">
        <v>141</v>
      </c>
      <c r="E207" s="216" t="s">
        <v>2149</v>
      </c>
      <c r="F207" s="217" t="s">
        <v>2150</v>
      </c>
      <c r="G207" s="218" t="s">
        <v>382</v>
      </c>
      <c r="H207" s="219">
        <v>150</v>
      </c>
      <c r="I207" s="220"/>
      <c r="J207" s="221">
        <f>ROUND(I207*H207,2)</f>
        <v>0</v>
      </c>
      <c r="K207" s="222"/>
      <c r="L207" s="42"/>
      <c r="M207" s="223" t="s">
        <v>1</v>
      </c>
      <c r="N207" s="224" t="s">
        <v>44</v>
      </c>
      <c r="O207" s="89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145</v>
      </c>
      <c r="AT207" s="227" t="s">
        <v>141</v>
      </c>
      <c r="AU207" s="227" t="s">
        <v>86</v>
      </c>
      <c r="AY207" s="15" t="s">
        <v>140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5" t="s">
        <v>86</v>
      </c>
      <c r="BK207" s="228">
        <f>ROUND(I207*H207,2)</f>
        <v>0</v>
      </c>
      <c r="BL207" s="15" t="s">
        <v>145</v>
      </c>
      <c r="BM207" s="227" t="s">
        <v>752</v>
      </c>
    </row>
    <row r="208" spans="1:65" s="2" customFormat="1" ht="16.5" customHeight="1">
      <c r="A208" s="36"/>
      <c r="B208" s="37"/>
      <c r="C208" s="215" t="s">
        <v>477</v>
      </c>
      <c r="D208" s="215" t="s">
        <v>141</v>
      </c>
      <c r="E208" s="216" t="s">
        <v>2151</v>
      </c>
      <c r="F208" s="217" t="s">
        <v>2152</v>
      </c>
      <c r="G208" s="218" t="s">
        <v>662</v>
      </c>
      <c r="H208" s="219">
        <v>1</v>
      </c>
      <c r="I208" s="220"/>
      <c r="J208" s="221">
        <f>ROUND(I208*H208,2)</f>
        <v>0</v>
      </c>
      <c r="K208" s="222"/>
      <c r="L208" s="42"/>
      <c r="M208" s="223" t="s">
        <v>1</v>
      </c>
      <c r="N208" s="224" t="s">
        <v>44</v>
      </c>
      <c r="O208" s="89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145</v>
      </c>
      <c r="AT208" s="227" t="s">
        <v>141</v>
      </c>
      <c r="AU208" s="227" t="s">
        <v>86</v>
      </c>
      <c r="AY208" s="15" t="s">
        <v>140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5" t="s">
        <v>86</v>
      </c>
      <c r="BK208" s="228">
        <f>ROUND(I208*H208,2)</f>
        <v>0</v>
      </c>
      <c r="BL208" s="15" t="s">
        <v>145</v>
      </c>
      <c r="BM208" s="227" t="s">
        <v>760</v>
      </c>
    </row>
    <row r="209" spans="1:65" s="2" customFormat="1" ht="16.5" customHeight="1">
      <c r="A209" s="36"/>
      <c r="B209" s="37"/>
      <c r="C209" s="215" t="s">
        <v>481</v>
      </c>
      <c r="D209" s="215" t="s">
        <v>141</v>
      </c>
      <c r="E209" s="216" t="s">
        <v>2153</v>
      </c>
      <c r="F209" s="217" t="s">
        <v>2154</v>
      </c>
      <c r="G209" s="218" t="s">
        <v>662</v>
      </c>
      <c r="H209" s="219">
        <v>4</v>
      </c>
      <c r="I209" s="220"/>
      <c r="J209" s="221">
        <f>ROUND(I209*H209,2)</f>
        <v>0</v>
      </c>
      <c r="K209" s="222"/>
      <c r="L209" s="42"/>
      <c r="M209" s="223" t="s">
        <v>1</v>
      </c>
      <c r="N209" s="224" t="s">
        <v>44</v>
      </c>
      <c r="O209" s="89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145</v>
      </c>
      <c r="AT209" s="227" t="s">
        <v>141</v>
      </c>
      <c r="AU209" s="227" t="s">
        <v>86</v>
      </c>
      <c r="AY209" s="15" t="s">
        <v>140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5" t="s">
        <v>86</v>
      </c>
      <c r="BK209" s="228">
        <f>ROUND(I209*H209,2)</f>
        <v>0</v>
      </c>
      <c r="BL209" s="15" t="s">
        <v>145</v>
      </c>
      <c r="BM209" s="227" t="s">
        <v>768</v>
      </c>
    </row>
    <row r="210" spans="1:65" s="2" customFormat="1" ht="16.5" customHeight="1">
      <c r="A210" s="36"/>
      <c r="B210" s="37"/>
      <c r="C210" s="215" t="s">
        <v>485</v>
      </c>
      <c r="D210" s="215" t="s">
        <v>141</v>
      </c>
      <c r="E210" s="216" t="s">
        <v>2155</v>
      </c>
      <c r="F210" s="217" t="s">
        <v>2156</v>
      </c>
      <c r="G210" s="218" t="s">
        <v>662</v>
      </c>
      <c r="H210" s="219">
        <v>2</v>
      </c>
      <c r="I210" s="220"/>
      <c r="J210" s="221">
        <f>ROUND(I210*H210,2)</f>
        <v>0</v>
      </c>
      <c r="K210" s="222"/>
      <c r="L210" s="42"/>
      <c r="M210" s="223" t="s">
        <v>1</v>
      </c>
      <c r="N210" s="224" t="s">
        <v>44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145</v>
      </c>
      <c r="AT210" s="227" t="s">
        <v>141</v>
      </c>
      <c r="AU210" s="227" t="s">
        <v>86</v>
      </c>
      <c r="AY210" s="15" t="s">
        <v>140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145</v>
      </c>
      <c r="BM210" s="227" t="s">
        <v>776</v>
      </c>
    </row>
    <row r="211" spans="1:65" s="2" customFormat="1" ht="16.5" customHeight="1">
      <c r="A211" s="36"/>
      <c r="B211" s="37"/>
      <c r="C211" s="215" t="s">
        <v>489</v>
      </c>
      <c r="D211" s="215" t="s">
        <v>141</v>
      </c>
      <c r="E211" s="216" t="s">
        <v>2157</v>
      </c>
      <c r="F211" s="217" t="s">
        <v>2158</v>
      </c>
      <c r="G211" s="218" t="s">
        <v>382</v>
      </c>
      <c r="H211" s="219">
        <v>100</v>
      </c>
      <c r="I211" s="220"/>
      <c r="J211" s="221">
        <f>ROUND(I211*H211,2)</f>
        <v>0</v>
      </c>
      <c r="K211" s="222"/>
      <c r="L211" s="42"/>
      <c r="M211" s="223" t="s">
        <v>1</v>
      </c>
      <c r="N211" s="224" t="s">
        <v>44</v>
      </c>
      <c r="O211" s="89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145</v>
      </c>
      <c r="AT211" s="227" t="s">
        <v>141</v>
      </c>
      <c r="AU211" s="227" t="s">
        <v>86</v>
      </c>
      <c r="AY211" s="15" t="s">
        <v>140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5" t="s">
        <v>86</v>
      </c>
      <c r="BK211" s="228">
        <f>ROUND(I211*H211,2)</f>
        <v>0</v>
      </c>
      <c r="BL211" s="15" t="s">
        <v>145</v>
      </c>
      <c r="BM211" s="227" t="s">
        <v>784</v>
      </c>
    </row>
    <row r="212" spans="1:63" s="12" customFormat="1" ht="25.9" customHeight="1">
      <c r="A212" s="12"/>
      <c r="B212" s="201"/>
      <c r="C212" s="202"/>
      <c r="D212" s="203" t="s">
        <v>78</v>
      </c>
      <c r="E212" s="204" t="s">
        <v>1693</v>
      </c>
      <c r="F212" s="204" t="s">
        <v>2159</v>
      </c>
      <c r="G212" s="202"/>
      <c r="H212" s="202"/>
      <c r="I212" s="205"/>
      <c r="J212" s="206">
        <f>BK212</f>
        <v>0</v>
      </c>
      <c r="K212" s="202"/>
      <c r="L212" s="207"/>
      <c r="M212" s="208"/>
      <c r="N212" s="209"/>
      <c r="O212" s="209"/>
      <c r="P212" s="210">
        <f>SUM(P213:P216)</f>
        <v>0</v>
      </c>
      <c r="Q212" s="209"/>
      <c r="R212" s="210">
        <f>SUM(R213:R216)</f>
        <v>0</v>
      </c>
      <c r="S212" s="209"/>
      <c r="T212" s="211">
        <f>SUM(T213:T216)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2" t="s">
        <v>86</v>
      </c>
      <c r="AT212" s="213" t="s">
        <v>78</v>
      </c>
      <c r="AU212" s="213" t="s">
        <v>79</v>
      </c>
      <c r="AY212" s="212" t="s">
        <v>140</v>
      </c>
      <c r="BK212" s="214">
        <f>SUM(BK213:BK216)</f>
        <v>0</v>
      </c>
    </row>
    <row r="213" spans="1:65" s="2" customFormat="1" ht="16.5" customHeight="1">
      <c r="A213" s="36"/>
      <c r="B213" s="37"/>
      <c r="C213" s="215" t="s">
        <v>493</v>
      </c>
      <c r="D213" s="215" t="s">
        <v>141</v>
      </c>
      <c r="E213" s="216" t="s">
        <v>2160</v>
      </c>
      <c r="F213" s="217" t="s">
        <v>2161</v>
      </c>
      <c r="G213" s="218" t="s">
        <v>2162</v>
      </c>
      <c r="H213" s="219">
        <v>200</v>
      </c>
      <c r="I213" s="220"/>
      <c r="J213" s="221">
        <f>ROUND(I213*H213,2)</f>
        <v>0</v>
      </c>
      <c r="K213" s="222"/>
      <c r="L213" s="42"/>
      <c r="M213" s="223" t="s">
        <v>1</v>
      </c>
      <c r="N213" s="224" t="s">
        <v>44</v>
      </c>
      <c r="O213" s="89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7" t="s">
        <v>145</v>
      </c>
      <c r="AT213" s="227" t="s">
        <v>141</v>
      </c>
      <c r="AU213" s="227" t="s">
        <v>86</v>
      </c>
      <c r="AY213" s="15" t="s">
        <v>140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5" t="s">
        <v>86</v>
      </c>
      <c r="BK213" s="228">
        <f>ROUND(I213*H213,2)</f>
        <v>0</v>
      </c>
      <c r="BL213" s="15" t="s">
        <v>145</v>
      </c>
      <c r="BM213" s="227" t="s">
        <v>792</v>
      </c>
    </row>
    <row r="214" spans="1:65" s="2" customFormat="1" ht="16.5" customHeight="1">
      <c r="A214" s="36"/>
      <c r="B214" s="37"/>
      <c r="C214" s="215" t="s">
        <v>497</v>
      </c>
      <c r="D214" s="215" t="s">
        <v>141</v>
      </c>
      <c r="E214" s="216" t="s">
        <v>2163</v>
      </c>
      <c r="F214" s="217" t="s">
        <v>2164</v>
      </c>
      <c r="G214" s="218" t="s">
        <v>2162</v>
      </c>
      <c r="H214" s="219">
        <v>100</v>
      </c>
      <c r="I214" s="220"/>
      <c r="J214" s="221">
        <f>ROUND(I214*H214,2)</f>
        <v>0</v>
      </c>
      <c r="K214" s="222"/>
      <c r="L214" s="42"/>
      <c r="M214" s="223" t="s">
        <v>1</v>
      </c>
      <c r="N214" s="224" t="s">
        <v>44</v>
      </c>
      <c r="O214" s="89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7" t="s">
        <v>145</v>
      </c>
      <c r="AT214" s="227" t="s">
        <v>141</v>
      </c>
      <c r="AU214" s="227" t="s">
        <v>86</v>
      </c>
      <c r="AY214" s="15" t="s">
        <v>140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5" t="s">
        <v>86</v>
      </c>
      <c r="BK214" s="228">
        <f>ROUND(I214*H214,2)</f>
        <v>0</v>
      </c>
      <c r="BL214" s="15" t="s">
        <v>145</v>
      </c>
      <c r="BM214" s="227" t="s">
        <v>802</v>
      </c>
    </row>
    <row r="215" spans="1:65" s="2" customFormat="1" ht="16.5" customHeight="1">
      <c r="A215" s="36"/>
      <c r="B215" s="37"/>
      <c r="C215" s="215" t="s">
        <v>501</v>
      </c>
      <c r="D215" s="215" t="s">
        <v>141</v>
      </c>
      <c r="E215" s="216" t="s">
        <v>2165</v>
      </c>
      <c r="F215" s="217" t="s">
        <v>2166</v>
      </c>
      <c r="G215" s="218" t="s">
        <v>2162</v>
      </c>
      <c r="H215" s="219">
        <v>20</v>
      </c>
      <c r="I215" s="220"/>
      <c r="J215" s="221">
        <f>ROUND(I215*H215,2)</f>
        <v>0</v>
      </c>
      <c r="K215" s="222"/>
      <c r="L215" s="42"/>
      <c r="M215" s="223" t="s">
        <v>1</v>
      </c>
      <c r="N215" s="224" t="s">
        <v>44</v>
      </c>
      <c r="O215" s="89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145</v>
      </c>
      <c r="AT215" s="227" t="s">
        <v>141</v>
      </c>
      <c r="AU215" s="227" t="s">
        <v>86</v>
      </c>
      <c r="AY215" s="15" t="s">
        <v>140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5" t="s">
        <v>86</v>
      </c>
      <c r="BK215" s="228">
        <f>ROUND(I215*H215,2)</f>
        <v>0</v>
      </c>
      <c r="BL215" s="15" t="s">
        <v>145</v>
      </c>
      <c r="BM215" s="227" t="s">
        <v>811</v>
      </c>
    </row>
    <row r="216" spans="1:65" s="2" customFormat="1" ht="16.5" customHeight="1">
      <c r="A216" s="36"/>
      <c r="B216" s="37"/>
      <c r="C216" s="215" t="s">
        <v>505</v>
      </c>
      <c r="D216" s="215" t="s">
        <v>141</v>
      </c>
      <c r="E216" s="216" t="s">
        <v>2167</v>
      </c>
      <c r="F216" s="217" t="s">
        <v>2168</v>
      </c>
      <c r="G216" s="218" t="s">
        <v>2162</v>
      </c>
      <c r="H216" s="219">
        <v>5</v>
      </c>
      <c r="I216" s="220"/>
      <c r="J216" s="221">
        <f>ROUND(I216*H216,2)</f>
        <v>0</v>
      </c>
      <c r="K216" s="222"/>
      <c r="L216" s="42"/>
      <c r="M216" s="223" t="s">
        <v>1</v>
      </c>
      <c r="N216" s="224" t="s">
        <v>44</v>
      </c>
      <c r="O216" s="89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7" t="s">
        <v>145</v>
      </c>
      <c r="AT216" s="227" t="s">
        <v>141</v>
      </c>
      <c r="AU216" s="227" t="s">
        <v>86</v>
      </c>
      <c r="AY216" s="15" t="s">
        <v>140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5" t="s">
        <v>86</v>
      </c>
      <c r="BK216" s="228">
        <f>ROUND(I216*H216,2)</f>
        <v>0</v>
      </c>
      <c r="BL216" s="15" t="s">
        <v>145</v>
      </c>
      <c r="BM216" s="227" t="s">
        <v>821</v>
      </c>
    </row>
    <row r="217" spans="1:63" s="12" customFormat="1" ht="25.9" customHeight="1">
      <c r="A217" s="12"/>
      <c r="B217" s="201"/>
      <c r="C217" s="202"/>
      <c r="D217" s="203" t="s">
        <v>78</v>
      </c>
      <c r="E217" s="204" t="s">
        <v>1731</v>
      </c>
      <c r="F217" s="204" t="s">
        <v>2169</v>
      </c>
      <c r="G217" s="202"/>
      <c r="H217" s="202"/>
      <c r="I217" s="205"/>
      <c r="J217" s="206">
        <f>BK217</f>
        <v>0</v>
      </c>
      <c r="K217" s="202"/>
      <c r="L217" s="207"/>
      <c r="M217" s="208"/>
      <c r="N217" s="209"/>
      <c r="O217" s="209"/>
      <c r="P217" s="210">
        <v>0</v>
      </c>
      <c r="Q217" s="209"/>
      <c r="R217" s="210">
        <v>0</v>
      </c>
      <c r="S217" s="209"/>
      <c r="T217" s="211"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2" t="s">
        <v>86</v>
      </c>
      <c r="AT217" s="213" t="s">
        <v>78</v>
      </c>
      <c r="AU217" s="213" t="s">
        <v>79</v>
      </c>
      <c r="AY217" s="212" t="s">
        <v>140</v>
      </c>
      <c r="BK217" s="214">
        <v>0</v>
      </c>
    </row>
    <row r="218" spans="1:63" s="12" customFormat="1" ht="25.9" customHeight="1">
      <c r="A218" s="12"/>
      <c r="B218" s="201"/>
      <c r="C218" s="202"/>
      <c r="D218" s="203" t="s">
        <v>78</v>
      </c>
      <c r="E218" s="204" t="s">
        <v>1754</v>
      </c>
      <c r="F218" s="204" t="s">
        <v>2170</v>
      </c>
      <c r="G218" s="202"/>
      <c r="H218" s="202"/>
      <c r="I218" s="205"/>
      <c r="J218" s="206">
        <f>BK218</f>
        <v>0</v>
      </c>
      <c r="K218" s="202"/>
      <c r="L218" s="207"/>
      <c r="M218" s="208"/>
      <c r="N218" s="209"/>
      <c r="O218" s="209"/>
      <c r="P218" s="210">
        <f>SUM(P219:P220)</f>
        <v>0</v>
      </c>
      <c r="Q218" s="209"/>
      <c r="R218" s="210">
        <f>SUM(R219:R220)</f>
        <v>0</v>
      </c>
      <c r="S218" s="209"/>
      <c r="T218" s="211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2" t="s">
        <v>86</v>
      </c>
      <c r="AT218" s="213" t="s">
        <v>78</v>
      </c>
      <c r="AU218" s="213" t="s">
        <v>79</v>
      </c>
      <c r="AY218" s="212" t="s">
        <v>140</v>
      </c>
      <c r="BK218" s="214">
        <f>SUM(BK219:BK220)</f>
        <v>0</v>
      </c>
    </row>
    <row r="219" spans="1:65" s="2" customFormat="1" ht="16.5" customHeight="1">
      <c r="A219" s="36"/>
      <c r="B219" s="37"/>
      <c r="C219" s="215" t="s">
        <v>509</v>
      </c>
      <c r="D219" s="215" t="s">
        <v>141</v>
      </c>
      <c r="E219" s="216" t="s">
        <v>2171</v>
      </c>
      <c r="F219" s="217" t="s">
        <v>2172</v>
      </c>
      <c r="G219" s="218" t="s">
        <v>2162</v>
      </c>
      <c r="H219" s="219">
        <v>40</v>
      </c>
      <c r="I219" s="220"/>
      <c r="J219" s="221">
        <f>ROUND(I219*H219,2)</f>
        <v>0</v>
      </c>
      <c r="K219" s="222"/>
      <c r="L219" s="42"/>
      <c r="M219" s="223" t="s">
        <v>1</v>
      </c>
      <c r="N219" s="224" t="s">
        <v>44</v>
      </c>
      <c r="O219" s="89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7" t="s">
        <v>145</v>
      </c>
      <c r="AT219" s="227" t="s">
        <v>141</v>
      </c>
      <c r="AU219" s="227" t="s">
        <v>86</v>
      </c>
      <c r="AY219" s="15" t="s">
        <v>140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5" t="s">
        <v>86</v>
      </c>
      <c r="BK219" s="228">
        <f>ROUND(I219*H219,2)</f>
        <v>0</v>
      </c>
      <c r="BL219" s="15" t="s">
        <v>145</v>
      </c>
      <c r="BM219" s="227" t="s">
        <v>829</v>
      </c>
    </row>
    <row r="220" spans="1:65" s="2" customFormat="1" ht="16.5" customHeight="1">
      <c r="A220" s="36"/>
      <c r="B220" s="37"/>
      <c r="C220" s="215" t="s">
        <v>513</v>
      </c>
      <c r="D220" s="215" t="s">
        <v>141</v>
      </c>
      <c r="E220" s="216" t="s">
        <v>2173</v>
      </c>
      <c r="F220" s="217" t="s">
        <v>2174</v>
      </c>
      <c r="G220" s="218" t="s">
        <v>2162</v>
      </c>
      <c r="H220" s="219">
        <v>2</v>
      </c>
      <c r="I220" s="220"/>
      <c r="J220" s="221">
        <f>ROUND(I220*H220,2)</f>
        <v>0</v>
      </c>
      <c r="K220" s="222"/>
      <c r="L220" s="42"/>
      <c r="M220" s="223" t="s">
        <v>1</v>
      </c>
      <c r="N220" s="224" t="s">
        <v>44</v>
      </c>
      <c r="O220" s="89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7" t="s">
        <v>145</v>
      </c>
      <c r="AT220" s="227" t="s">
        <v>141</v>
      </c>
      <c r="AU220" s="227" t="s">
        <v>86</v>
      </c>
      <c r="AY220" s="15" t="s">
        <v>140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5" t="s">
        <v>86</v>
      </c>
      <c r="BK220" s="228">
        <f>ROUND(I220*H220,2)</f>
        <v>0</v>
      </c>
      <c r="BL220" s="15" t="s">
        <v>145</v>
      </c>
      <c r="BM220" s="227" t="s">
        <v>837</v>
      </c>
    </row>
    <row r="221" spans="1:63" s="12" customFormat="1" ht="25.9" customHeight="1">
      <c r="A221" s="12"/>
      <c r="B221" s="201"/>
      <c r="C221" s="202"/>
      <c r="D221" s="203" t="s">
        <v>78</v>
      </c>
      <c r="E221" s="204" t="s">
        <v>195</v>
      </c>
      <c r="F221" s="204" t="s">
        <v>196</v>
      </c>
      <c r="G221" s="202"/>
      <c r="H221" s="202"/>
      <c r="I221" s="205"/>
      <c r="J221" s="206">
        <f>BK221</f>
        <v>0</v>
      </c>
      <c r="K221" s="202"/>
      <c r="L221" s="207"/>
      <c r="M221" s="208"/>
      <c r="N221" s="209"/>
      <c r="O221" s="209"/>
      <c r="P221" s="210">
        <f>P222</f>
        <v>0</v>
      </c>
      <c r="Q221" s="209"/>
      <c r="R221" s="210">
        <f>R222</f>
        <v>0</v>
      </c>
      <c r="S221" s="209"/>
      <c r="T221" s="211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2" t="s">
        <v>154</v>
      </c>
      <c r="AT221" s="213" t="s">
        <v>78</v>
      </c>
      <c r="AU221" s="213" t="s">
        <v>79</v>
      </c>
      <c r="AY221" s="212" t="s">
        <v>140</v>
      </c>
      <c r="BK221" s="214">
        <f>BK222</f>
        <v>0</v>
      </c>
    </row>
    <row r="222" spans="1:63" s="12" customFormat="1" ht="22.8" customHeight="1">
      <c r="A222" s="12"/>
      <c r="B222" s="201"/>
      <c r="C222" s="202"/>
      <c r="D222" s="203" t="s">
        <v>78</v>
      </c>
      <c r="E222" s="229" t="s">
        <v>197</v>
      </c>
      <c r="F222" s="229" t="s">
        <v>198</v>
      </c>
      <c r="G222" s="202"/>
      <c r="H222" s="202"/>
      <c r="I222" s="205"/>
      <c r="J222" s="230">
        <f>BK222</f>
        <v>0</v>
      </c>
      <c r="K222" s="202"/>
      <c r="L222" s="207"/>
      <c r="M222" s="208"/>
      <c r="N222" s="209"/>
      <c r="O222" s="209"/>
      <c r="P222" s="210">
        <f>P223</f>
        <v>0</v>
      </c>
      <c r="Q222" s="209"/>
      <c r="R222" s="210">
        <f>R223</f>
        <v>0</v>
      </c>
      <c r="S222" s="209"/>
      <c r="T222" s="211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2" t="s">
        <v>154</v>
      </c>
      <c r="AT222" s="213" t="s">
        <v>78</v>
      </c>
      <c r="AU222" s="213" t="s">
        <v>86</v>
      </c>
      <c r="AY222" s="212" t="s">
        <v>140</v>
      </c>
      <c r="BK222" s="214">
        <f>BK223</f>
        <v>0</v>
      </c>
    </row>
    <row r="223" spans="1:65" s="2" customFormat="1" ht="21.75" customHeight="1">
      <c r="A223" s="36"/>
      <c r="B223" s="37"/>
      <c r="C223" s="215" t="s">
        <v>517</v>
      </c>
      <c r="D223" s="215" t="s">
        <v>141</v>
      </c>
      <c r="E223" s="216" t="s">
        <v>2175</v>
      </c>
      <c r="F223" s="217" t="s">
        <v>201</v>
      </c>
      <c r="G223" s="218" t="s">
        <v>144</v>
      </c>
      <c r="H223" s="219">
        <v>1</v>
      </c>
      <c r="I223" s="220"/>
      <c r="J223" s="221">
        <f>ROUND(I223*H223,2)</f>
        <v>0</v>
      </c>
      <c r="K223" s="222"/>
      <c r="L223" s="42"/>
      <c r="M223" s="231" t="s">
        <v>1</v>
      </c>
      <c r="N223" s="232" t="s">
        <v>44</v>
      </c>
      <c r="O223" s="233"/>
      <c r="P223" s="234">
        <f>O223*H223</f>
        <v>0</v>
      </c>
      <c r="Q223" s="234">
        <v>0</v>
      </c>
      <c r="R223" s="234">
        <f>Q223*H223</f>
        <v>0</v>
      </c>
      <c r="S223" s="234">
        <v>0</v>
      </c>
      <c r="T223" s="23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7" t="s">
        <v>190</v>
      </c>
      <c r="AT223" s="227" t="s">
        <v>141</v>
      </c>
      <c r="AU223" s="227" t="s">
        <v>88</v>
      </c>
      <c r="AY223" s="15" t="s">
        <v>140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5" t="s">
        <v>86</v>
      </c>
      <c r="BK223" s="228">
        <f>ROUND(I223*H223,2)</f>
        <v>0</v>
      </c>
      <c r="BL223" s="15" t="s">
        <v>190</v>
      </c>
      <c r="BM223" s="227" t="s">
        <v>2176</v>
      </c>
    </row>
    <row r="224" spans="1:31" s="2" customFormat="1" ht="6.95" customHeight="1">
      <c r="A224" s="36"/>
      <c r="B224" s="64"/>
      <c r="C224" s="65"/>
      <c r="D224" s="65"/>
      <c r="E224" s="65"/>
      <c r="F224" s="65"/>
      <c r="G224" s="65"/>
      <c r="H224" s="65"/>
      <c r="I224" s="65"/>
      <c r="J224" s="65"/>
      <c r="K224" s="65"/>
      <c r="L224" s="42"/>
      <c r="M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</row>
  </sheetData>
  <sheetProtection password="CC35" sheet="1" objects="1" scenarios="1" formatColumns="0" formatRows="0" autoFilter="0"/>
  <autoFilter ref="C131:K223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OA a SOŠ Choceň, Stavební úpravy areálu Vysokomýtská 1206, Choceň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115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16. 1. 2017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30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32</v>
      </c>
      <c r="E20" s="36"/>
      <c r="F20" s="36"/>
      <c r="G20" s="36"/>
      <c r="H20" s="36"/>
      <c r="I20" s="138" t="s">
        <v>25</v>
      </c>
      <c r="J20" s="141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34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38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39</v>
      </c>
      <c r="E30" s="36"/>
      <c r="F30" s="36"/>
      <c r="G30" s="36"/>
      <c r="H30" s="36"/>
      <c r="I30" s="36"/>
      <c r="J30" s="149">
        <f>ROUND(J120,2)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41</v>
      </c>
      <c r="G32" s="36"/>
      <c r="H32" s="36"/>
      <c r="I32" s="150" t="s">
        <v>40</v>
      </c>
      <c r="J32" s="150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43</v>
      </c>
      <c r="E33" s="138" t="s">
        <v>44</v>
      </c>
      <c r="F33" s="152">
        <f>ROUND((SUM(BE120:BE139)),2)</f>
        <v>0</v>
      </c>
      <c r="G33" s="36"/>
      <c r="H33" s="36"/>
      <c r="I33" s="153">
        <v>0.21</v>
      </c>
      <c r="J33" s="152">
        <f>ROUND(((SUM(BE120:BE139))*I33),2)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45</v>
      </c>
      <c r="F34" s="152">
        <f>ROUND((SUM(BF120:BF139)),2)</f>
        <v>0</v>
      </c>
      <c r="G34" s="36"/>
      <c r="H34" s="36"/>
      <c r="I34" s="153">
        <v>0.15</v>
      </c>
      <c r="J34" s="152">
        <f>ROUND(((SUM(BF120:BF139))*I34),2)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46</v>
      </c>
      <c r="F35" s="152">
        <f>ROUND((SUM(BG120:BG139)),2)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47</v>
      </c>
      <c r="F36" s="152">
        <f>ROUND((SUM(BH120:BH139)),2)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48</v>
      </c>
      <c r="F37" s="152">
        <f>ROUND((SUM(BI120:BI139)),2)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52</v>
      </c>
      <c r="E50" s="162"/>
      <c r="F50" s="162"/>
      <c r="G50" s="161" t="s">
        <v>53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54</v>
      </c>
      <c r="E61" s="164"/>
      <c r="F61" s="165" t="s">
        <v>55</v>
      </c>
      <c r="G61" s="163" t="s">
        <v>54</v>
      </c>
      <c r="H61" s="164"/>
      <c r="I61" s="164"/>
      <c r="J61" s="166" t="s">
        <v>55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56</v>
      </c>
      <c r="E65" s="167"/>
      <c r="F65" s="167"/>
      <c r="G65" s="161" t="s">
        <v>57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54</v>
      </c>
      <c r="E76" s="164"/>
      <c r="F76" s="165" t="s">
        <v>55</v>
      </c>
      <c r="G76" s="163" t="s">
        <v>54</v>
      </c>
      <c r="H76" s="164"/>
      <c r="I76" s="164"/>
      <c r="J76" s="166" t="s">
        <v>55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OA a SOŠ Choceň, Stavební úpravy areálu Vysokomýtská 1206, Choceň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 xml:space="preserve">01 - Ostatní a vedlejší náklady 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Choceň</v>
      </c>
      <c r="G89" s="38"/>
      <c r="H89" s="38"/>
      <c r="I89" s="30" t="s">
        <v>22</v>
      </c>
      <c r="J89" s="77" t="str">
        <f>IF(J12="","",J12)</f>
        <v>16. 1. 2017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Pardubický kraj, Komenského náměstí 125, Pardubice</v>
      </c>
      <c r="G91" s="38"/>
      <c r="H91" s="38"/>
      <c r="I91" s="30" t="s">
        <v>32</v>
      </c>
      <c r="J91" s="34" t="str">
        <f>E21</f>
        <v>Jiří Hejzlar, Ing. Jiří Hejzlar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117</v>
      </c>
      <c r="D94" s="174"/>
      <c r="E94" s="174"/>
      <c r="F94" s="174"/>
      <c r="G94" s="174"/>
      <c r="H94" s="174"/>
      <c r="I94" s="174"/>
      <c r="J94" s="175" t="s">
        <v>118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119</v>
      </c>
      <c r="D96" s="38"/>
      <c r="E96" s="38"/>
      <c r="F96" s="38"/>
      <c r="G96" s="38"/>
      <c r="H96" s="38"/>
      <c r="I96" s="38"/>
      <c r="J96" s="108">
        <f>J120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120</v>
      </c>
    </row>
    <row r="97" spans="1:31" s="9" customFormat="1" ht="24.95" customHeight="1">
      <c r="A97" s="9"/>
      <c r="B97" s="177"/>
      <c r="C97" s="178"/>
      <c r="D97" s="179" t="s">
        <v>121</v>
      </c>
      <c r="E97" s="180"/>
      <c r="F97" s="180"/>
      <c r="G97" s="180"/>
      <c r="H97" s="180"/>
      <c r="I97" s="180"/>
      <c r="J97" s="181">
        <f>J121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7"/>
      <c r="C98" s="178"/>
      <c r="D98" s="179" t="s">
        <v>122</v>
      </c>
      <c r="E98" s="180"/>
      <c r="F98" s="180"/>
      <c r="G98" s="180"/>
      <c r="H98" s="180"/>
      <c r="I98" s="180"/>
      <c r="J98" s="181">
        <f>J125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7"/>
      <c r="C99" s="178"/>
      <c r="D99" s="179" t="s">
        <v>123</v>
      </c>
      <c r="E99" s="180"/>
      <c r="F99" s="180"/>
      <c r="G99" s="180"/>
      <c r="H99" s="180"/>
      <c r="I99" s="180"/>
      <c r="J99" s="181">
        <f>J137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3"/>
      <c r="C100" s="184"/>
      <c r="D100" s="185" t="s">
        <v>124</v>
      </c>
      <c r="E100" s="186"/>
      <c r="F100" s="186"/>
      <c r="G100" s="186"/>
      <c r="H100" s="186"/>
      <c r="I100" s="186"/>
      <c r="J100" s="187">
        <f>J138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125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6.25" customHeight="1">
      <c r="A110" s="36"/>
      <c r="B110" s="37"/>
      <c r="C110" s="38"/>
      <c r="D110" s="38"/>
      <c r="E110" s="172" t="str">
        <f>E7</f>
        <v>OA a SOŠ Choceň, Stavební úpravy areálu Vysokomýtská 1206, Choceň</v>
      </c>
      <c r="F110" s="30"/>
      <c r="G110" s="30"/>
      <c r="H110" s="30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114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74" t="str">
        <f>E9</f>
        <v xml:space="preserve">01 - Ostatní a vedlejší náklady </v>
      </c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8"/>
      <c r="E114" s="38"/>
      <c r="F114" s="25" t="str">
        <f>F12</f>
        <v>Choceň</v>
      </c>
      <c r="G114" s="38"/>
      <c r="H114" s="38"/>
      <c r="I114" s="30" t="s">
        <v>22</v>
      </c>
      <c r="J114" s="77" t="str">
        <f>IF(J12="","",J12)</f>
        <v>16. 1. 2017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5.65" customHeight="1">
      <c r="A116" s="36"/>
      <c r="B116" s="37"/>
      <c r="C116" s="30" t="s">
        <v>24</v>
      </c>
      <c r="D116" s="38"/>
      <c r="E116" s="38"/>
      <c r="F116" s="25" t="str">
        <f>E15</f>
        <v>Pardubický kraj, Komenského náměstí 125, Pardubice</v>
      </c>
      <c r="G116" s="38"/>
      <c r="H116" s="38"/>
      <c r="I116" s="30" t="s">
        <v>32</v>
      </c>
      <c r="J116" s="34" t="str">
        <f>E21</f>
        <v>Jiří Hejzlar, Ing. Jiří Hejzlar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30</v>
      </c>
      <c r="D117" s="38"/>
      <c r="E117" s="38"/>
      <c r="F117" s="25" t="str">
        <f>IF(E18="","",E18)</f>
        <v>Vyplň údaj</v>
      </c>
      <c r="G117" s="38"/>
      <c r="H117" s="38"/>
      <c r="I117" s="30" t="s">
        <v>36</v>
      </c>
      <c r="J117" s="34" t="str">
        <f>E24</f>
        <v xml:space="preserve"> 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89"/>
      <c r="B119" s="190"/>
      <c r="C119" s="191" t="s">
        <v>126</v>
      </c>
      <c r="D119" s="192" t="s">
        <v>64</v>
      </c>
      <c r="E119" s="192" t="s">
        <v>60</v>
      </c>
      <c r="F119" s="192" t="s">
        <v>61</v>
      </c>
      <c r="G119" s="192" t="s">
        <v>127</v>
      </c>
      <c r="H119" s="192" t="s">
        <v>128</v>
      </c>
      <c r="I119" s="192" t="s">
        <v>129</v>
      </c>
      <c r="J119" s="193" t="s">
        <v>118</v>
      </c>
      <c r="K119" s="194" t="s">
        <v>130</v>
      </c>
      <c r="L119" s="195"/>
      <c r="M119" s="98" t="s">
        <v>1</v>
      </c>
      <c r="N119" s="99" t="s">
        <v>43</v>
      </c>
      <c r="O119" s="99" t="s">
        <v>131</v>
      </c>
      <c r="P119" s="99" t="s">
        <v>132</v>
      </c>
      <c r="Q119" s="99" t="s">
        <v>133</v>
      </c>
      <c r="R119" s="99" t="s">
        <v>134</v>
      </c>
      <c r="S119" s="99" t="s">
        <v>135</v>
      </c>
      <c r="T119" s="100" t="s">
        <v>136</v>
      </c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</row>
    <row r="120" spans="1:63" s="2" customFormat="1" ht="22.8" customHeight="1">
      <c r="A120" s="36"/>
      <c r="B120" s="37"/>
      <c r="C120" s="105" t="s">
        <v>137</v>
      </c>
      <c r="D120" s="38"/>
      <c r="E120" s="38"/>
      <c r="F120" s="38"/>
      <c r="G120" s="38"/>
      <c r="H120" s="38"/>
      <c r="I120" s="38"/>
      <c r="J120" s="196">
        <f>BK120</f>
        <v>0</v>
      </c>
      <c r="K120" s="38"/>
      <c r="L120" s="42"/>
      <c r="M120" s="101"/>
      <c r="N120" s="197"/>
      <c r="O120" s="102"/>
      <c r="P120" s="198">
        <f>P121+P125+P137</f>
        <v>0</v>
      </c>
      <c r="Q120" s="102"/>
      <c r="R120" s="198">
        <f>R121+R125+R137</f>
        <v>0</v>
      </c>
      <c r="S120" s="102"/>
      <c r="T120" s="199">
        <f>T121+T125+T137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78</v>
      </c>
      <c r="AU120" s="15" t="s">
        <v>120</v>
      </c>
      <c r="BK120" s="200">
        <f>BK121+BK125+BK137</f>
        <v>0</v>
      </c>
    </row>
    <row r="121" spans="1:63" s="12" customFormat="1" ht="25.9" customHeight="1">
      <c r="A121" s="12"/>
      <c r="B121" s="201"/>
      <c r="C121" s="202"/>
      <c r="D121" s="203" t="s">
        <v>78</v>
      </c>
      <c r="E121" s="204" t="s">
        <v>138</v>
      </c>
      <c r="F121" s="204" t="s">
        <v>139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SUM(P122:P124)</f>
        <v>0</v>
      </c>
      <c r="Q121" s="209"/>
      <c r="R121" s="210">
        <f>SUM(R122:R124)</f>
        <v>0</v>
      </c>
      <c r="S121" s="209"/>
      <c r="T121" s="211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86</v>
      </c>
      <c r="AT121" s="213" t="s">
        <v>78</v>
      </c>
      <c r="AU121" s="213" t="s">
        <v>79</v>
      </c>
      <c r="AY121" s="212" t="s">
        <v>140</v>
      </c>
      <c r="BK121" s="214">
        <f>SUM(BK122:BK124)</f>
        <v>0</v>
      </c>
    </row>
    <row r="122" spans="1:65" s="2" customFormat="1" ht="21.75" customHeight="1">
      <c r="A122" s="36"/>
      <c r="B122" s="37"/>
      <c r="C122" s="215" t="s">
        <v>86</v>
      </c>
      <c r="D122" s="215" t="s">
        <v>141</v>
      </c>
      <c r="E122" s="216" t="s">
        <v>142</v>
      </c>
      <c r="F122" s="217" t="s">
        <v>143</v>
      </c>
      <c r="G122" s="218" t="s">
        <v>144</v>
      </c>
      <c r="H122" s="219">
        <v>1</v>
      </c>
      <c r="I122" s="220"/>
      <c r="J122" s="221">
        <f>ROUND(I122*H122,2)</f>
        <v>0</v>
      </c>
      <c r="K122" s="222"/>
      <c r="L122" s="42"/>
      <c r="M122" s="223" t="s">
        <v>1</v>
      </c>
      <c r="N122" s="224" t="s">
        <v>44</v>
      </c>
      <c r="O122" s="89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7" t="s">
        <v>145</v>
      </c>
      <c r="AT122" s="227" t="s">
        <v>141</v>
      </c>
      <c r="AU122" s="227" t="s">
        <v>86</v>
      </c>
      <c r="AY122" s="15" t="s">
        <v>140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5" t="s">
        <v>86</v>
      </c>
      <c r="BK122" s="228">
        <f>ROUND(I122*H122,2)</f>
        <v>0</v>
      </c>
      <c r="BL122" s="15" t="s">
        <v>145</v>
      </c>
      <c r="BM122" s="227" t="s">
        <v>88</v>
      </c>
    </row>
    <row r="123" spans="1:65" s="2" customFormat="1" ht="16.5" customHeight="1">
      <c r="A123" s="36"/>
      <c r="B123" s="37"/>
      <c r="C123" s="215" t="s">
        <v>88</v>
      </c>
      <c r="D123" s="215" t="s">
        <v>141</v>
      </c>
      <c r="E123" s="216" t="s">
        <v>146</v>
      </c>
      <c r="F123" s="217" t="s">
        <v>147</v>
      </c>
      <c r="G123" s="218" t="s">
        <v>144</v>
      </c>
      <c r="H123" s="219">
        <v>1</v>
      </c>
      <c r="I123" s="220"/>
      <c r="J123" s="221">
        <f>ROUND(I123*H123,2)</f>
        <v>0</v>
      </c>
      <c r="K123" s="222"/>
      <c r="L123" s="42"/>
      <c r="M123" s="223" t="s">
        <v>1</v>
      </c>
      <c r="N123" s="224" t="s">
        <v>44</v>
      </c>
      <c r="O123" s="8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145</v>
      </c>
      <c r="AT123" s="227" t="s">
        <v>141</v>
      </c>
      <c r="AU123" s="227" t="s">
        <v>86</v>
      </c>
      <c r="AY123" s="15" t="s">
        <v>140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5" t="s">
        <v>86</v>
      </c>
      <c r="BK123" s="228">
        <f>ROUND(I123*H123,2)</f>
        <v>0</v>
      </c>
      <c r="BL123" s="15" t="s">
        <v>145</v>
      </c>
      <c r="BM123" s="227" t="s">
        <v>145</v>
      </c>
    </row>
    <row r="124" spans="1:65" s="2" customFormat="1" ht="21.75" customHeight="1">
      <c r="A124" s="36"/>
      <c r="B124" s="37"/>
      <c r="C124" s="215" t="s">
        <v>148</v>
      </c>
      <c r="D124" s="215" t="s">
        <v>141</v>
      </c>
      <c r="E124" s="216" t="s">
        <v>149</v>
      </c>
      <c r="F124" s="217" t="s">
        <v>150</v>
      </c>
      <c r="G124" s="218" t="s">
        <v>144</v>
      </c>
      <c r="H124" s="219">
        <v>1</v>
      </c>
      <c r="I124" s="220"/>
      <c r="J124" s="221">
        <f>ROUND(I124*H124,2)</f>
        <v>0</v>
      </c>
      <c r="K124" s="222"/>
      <c r="L124" s="42"/>
      <c r="M124" s="223" t="s">
        <v>1</v>
      </c>
      <c r="N124" s="224" t="s">
        <v>44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145</v>
      </c>
      <c r="AT124" s="227" t="s">
        <v>141</v>
      </c>
      <c r="AU124" s="227" t="s">
        <v>86</v>
      </c>
      <c r="AY124" s="15" t="s">
        <v>140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145</v>
      </c>
      <c r="BM124" s="227" t="s">
        <v>151</v>
      </c>
    </row>
    <row r="125" spans="1:63" s="12" customFormat="1" ht="25.9" customHeight="1">
      <c r="A125" s="12"/>
      <c r="B125" s="201"/>
      <c r="C125" s="202"/>
      <c r="D125" s="203" t="s">
        <v>78</v>
      </c>
      <c r="E125" s="204" t="s">
        <v>152</v>
      </c>
      <c r="F125" s="204" t="s">
        <v>153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SUM(P126:P136)</f>
        <v>0</v>
      </c>
      <c r="Q125" s="209"/>
      <c r="R125" s="210">
        <f>SUM(R126:R136)</f>
        <v>0</v>
      </c>
      <c r="S125" s="209"/>
      <c r="T125" s="211">
        <f>SUM(T126:T136)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86</v>
      </c>
      <c r="AT125" s="213" t="s">
        <v>78</v>
      </c>
      <c r="AU125" s="213" t="s">
        <v>79</v>
      </c>
      <c r="AY125" s="212" t="s">
        <v>140</v>
      </c>
      <c r="BK125" s="214">
        <f>SUM(BK126:BK136)</f>
        <v>0</v>
      </c>
    </row>
    <row r="126" spans="1:65" s="2" customFormat="1" ht="16.5" customHeight="1">
      <c r="A126" s="36"/>
      <c r="B126" s="37"/>
      <c r="C126" s="215" t="s">
        <v>154</v>
      </c>
      <c r="D126" s="215" t="s">
        <v>141</v>
      </c>
      <c r="E126" s="216" t="s">
        <v>155</v>
      </c>
      <c r="F126" s="217" t="s">
        <v>156</v>
      </c>
      <c r="G126" s="218" t="s">
        <v>144</v>
      </c>
      <c r="H126" s="219">
        <v>1</v>
      </c>
      <c r="I126" s="220"/>
      <c r="J126" s="221">
        <f>ROUND(I126*H126,2)</f>
        <v>0</v>
      </c>
      <c r="K126" s="222"/>
      <c r="L126" s="42"/>
      <c r="M126" s="223" t="s">
        <v>1</v>
      </c>
      <c r="N126" s="224" t="s">
        <v>44</v>
      </c>
      <c r="O126" s="89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145</v>
      </c>
      <c r="AT126" s="227" t="s">
        <v>141</v>
      </c>
      <c r="AU126" s="227" t="s">
        <v>86</v>
      </c>
      <c r="AY126" s="15" t="s">
        <v>140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5" t="s">
        <v>86</v>
      </c>
      <c r="BK126" s="228">
        <f>ROUND(I126*H126,2)</f>
        <v>0</v>
      </c>
      <c r="BL126" s="15" t="s">
        <v>145</v>
      </c>
      <c r="BM126" s="227" t="s">
        <v>157</v>
      </c>
    </row>
    <row r="127" spans="1:65" s="2" customFormat="1" ht="16.5" customHeight="1">
      <c r="A127" s="36"/>
      <c r="B127" s="37"/>
      <c r="C127" s="215" t="s">
        <v>151</v>
      </c>
      <c r="D127" s="215" t="s">
        <v>141</v>
      </c>
      <c r="E127" s="216" t="s">
        <v>158</v>
      </c>
      <c r="F127" s="217" t="s">
        <v>159</v>
      </c>
      <c r="G127" s="218" t="s">
        <v>144</v>
      </c>
      <c r="H127" s="219">
        <v>1</v>
      </c>
      <c r="I127" s="220"/>
      <c r="J127" s="221">
        <f>ROUND(I127*H127,2)</f>
        <v>0</v>
      </c>
      <c r="K127" s="222"/>
      <c r="L127" s="42"/>
      <c r="M127" s="223" t="s">
        <v>1</v>
      </c>
      <c r="N127" s="224" t="s">
        <v>44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145</v>
      </c>
      <c r="AT127" s="227" t="s">
        <v>141</v>
      </c>
      <c r="AU127" s="227" t="s">
        <v>86</v>
      </c>
      <c r="AY127" s="15" t="s">
        <v>140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145</v>
      </c>
      <c r="BM127" s="227" t="s">
        <v>160</v>
      </c>
    </row>
    <row r="128" spans="1:65" s="2" customFormat="1" ht="16.5" customHeight="1">
      <c r="A128" s="36"/>
      <c r="B128" s="37"/>
      <c r="C128" s="215" t="s">
        <v>161</v>
      </c>
      <c r="D128" s="215" t="s">
        <v>141</v>
      </c>
      <c r="E128" s="216" t="s">
        <v>162</v>
      </c>
      <c r="F128" s="217" t="s">
        <v>163</v>
      </c>
      <c r="G128" s="218" t="s">
        <v>144</v>
      </c>
      <c r="H128" s="219">
        <v>1</v>
      </c>
      <c r="I128" s="220"/>
      <c r="J128" s="221">
        <f>ROUND(I128*H128,2)</f>
        <v>0</v>
      </c>
      <c r="K128" s="222"/>
      <c r="L128" s="42"/>
      <c r="M128" s="223" t="s">
        <v>1</v>
      </c>
      <c r="N128" s="224" t="s">
        <v>44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145</v>
      </c>
      <c r="AT128" s="227" t="s">
        <v>141</v>
      </c>
      <c r="AU128" s="227" t="s">
        <v>86</v>
      </c>
      <c r="AY128" s="15" t="s">
        <v>140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145</v>
      </c>
      <c r="BM128" s="227" t="s">
        <v>164</v>
      </c>
    </row>
    <row r="129" spans="1:65" s="2" customFormat="1" ht="16.5" customHeight="1">
      <c r="A129" s="36"/>
      <c r="B129" s="37"/>
      <c r="C129" s="215" t="s">
        <v>165</v>
      </c>
      <c r="D129" s="215" t="s">
        <v>141</v>
      </c>
      <c r="E129" s="216" t="s">
        <v>166</v>
      </c>
      <c r="F129" s="217" t="s">
        <v>167</v>
      </c>
      <c r="G129" s="218" t="s">
        <v>144</v>
      </c>
      <c r="H129" s="219">
        <v>1</v>
      </c>
      <c r="I129" s="220"/>
      <c r="J129" s="221">
        <f>ROUND(I129*H129,2)</f>
        <v>0</v>
      </c>
      <c r="K129" s="222"/>
      <c r="L129" s="42"/>
      <c r="M129" s="223" t="s">
        <v>1</v>
      </c>
      <c r="N129" s="224" t="s">
        <v>44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145</v>
      </c>
      <c r="AT129" s="227" t="s">
        <v>141</v>
      </c>
      <c r="AU129" s="227" t="s">
        <v>86</v>
      </c>
      <c r="AY129" s="15" t="s">
        <v>140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86</v>
      </c>
      <c r="BK129" s="228">
        <f>ROUND(I129*H129,2)</f>
        <v>0</v>
      </c>
      <c r="BL129" s="15" t="s">
        <v>145</v>
      </c>
      <c r="BM129" s="227" t="s">
        <v>168</v>
      </c>
    </row>
    <row r="130" spans="1:65" s="2" customFormat="1" ht="16.5" customHeight="1">
      <c r="A130" s="36"/>
      <c r="B130" s="37"/>
      <c r="C130" s="215" t="s">
        <v>169</v>
      </c>
      <c r="D130" s="215" t="s">
        <v>141</v>
      </c>
      <c r="E130" s="216" t="s">
        <v>170</v>
      </c>
      <c r="F130" s="217" t="s">
        <v>171</v>
      </c>
      <c r="G130" s="218" t="s">
        <v>144</v>
      </c>
      <c r="H130" s="219">
        <v>1</v>
      </c>
      <c r="I130" s="220"/>
      <c r="J130" s="221">
        <f>ROUND(I130*H130,2)</f>
        <v>0</v>
      </c>
      <c r="K130" s="222"/>
      <c r="L130" s="42"/>
      <c r="M130" s="223" t="s">
        <v>1</v>
      </c>
      <c r="N130" s="224" t="s">
        <v>44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145</v>
      </c>
      <c r="AT130" s="227" t="s">
        <v>141</v>
      </c>
      <c r="AU130" s="227" t="s">
        <v>86</v>
      </c>
      <c r="AY130" s="15" t="s">
        <v>140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145</v>
      </c>
      <c r="BM130" s="227" t="s">
        <v>172</v>
      </c>
    </row>
    <row r="131" spans="1:65" s="2" customFormat="1" ht="16.5" customHeight="1">
      <c r="A131" s="36"/>
      <c r="B131" s="37"/>
      <c r="C131" s="215" t="s">
        <v>157</v>
      </c>
      <c r="D131" s="215" t="s">
        <v>141</v>
      </c>
      <c r="E131" s="216" t="s">
        <v>173</v>
      </c>
      <c r="F131" s="217" t="s">
        <v>174</v>
      </c>
      <c r="G131" s="218" t="s">
        <v>144</v>
      </c>
      <c r="H131" s="219">
        <v>1</v>
      </c>
      <c r="I131" s="220"/>
      <c r="J131" s="221">
        <f>ROUND(I131*H131,2)</f>
        <v>0</v>
      </c>
      <c r="K131" s="222"/>
      <c r="L131" s="42"/>
      <c r="M131" s="223" t="s">
        <v>1</v>
      </c>
      <c r="N131" s="224" t="s">
        <v>44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145</v>
      </c>
      <c r="AT131" s="227" t="s">
        <v>141</v>
      </c>
      <c r="AU131" s="227" t="s">
        <v>86</v>
      </c>
      <c r="AY131" s="15" t="s">
        <v>140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145</v>
      </c>
      <c r="BM131" s="227" t="s">
        <v>175</v>
      </c>
    </row>
    <row r="132" spans="1:65" s="2" customFormat="1" ht="16.5" customHeight="1">
      <c r="A132" s="36"/>
      <c r="B132" s="37"/>
      <c r="C132" s="215" t="s">
        <v>176</v>
      </c>
      <c r="D132" s="215" t="s">
        <v>141</v>
      </c>
      <c r="E132" s="216" t="s">
        <v>177</v>
      </c>
      <c r="F132" s="217" t="s">
        <v>178</v>
      </c>
      <c r="G132" s="218" t="s">
        <v>144</v>
      </c>
      <c r="H132" s="219">
        <v>1</v>
      </c>
      <c r="I132" s="220"/>
      <c r="J132" s="221">
        <f>ROUND(I132*H132,2)</f>
        <v>0</v>
      </c>
      <c r="K132" s="222"/>
      <c r="L132" s="42"/>
      <c r="M132" s="223" t="s">
        <v>1</v>
      </c>
      <c r="N132" s="224" t="s">
        <v>44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145</v>
      </c>
      <c r="AT132" s="227" t="s">
        <v>141</v>
      </c>
      <c r="AU132" s="227" t="s">
        <v>86</v>
      </c>
      <c r="AY132" s="15" t="s">
        <v>140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86</v>
      </c>
      <c r="BK132" s="228">
        <f>ROUND(I132*H132,2)</f>
        <v>0</v>
      </c>
      <c r="BL132" s="15" t="s">
        <v>145</v>
      </c>
      <c r="BM132" s="227" t="s">
        <v>179</v>
      </c>
    </row>
    <row r="133" spans="1:65" s="2" customFormat="1" ht="16.5" customHeight="1">
      <c r="A133" s="36"/>
      <c r="B133" s="37"/>
      <c r="C133" s="215" t="s">
        <v>180</v>
      </c>
      <c r="D133" s="215" t="s">
        <v>141</v>
      </c>
      <c r="E133" s="216" t="s">
        <v>181</v>
      </c>
      <c r="F133" s="217" t="s">
        <v>182</v>
      </c>
      <c r="G133" s="218" t="s">
        <v>144</v>
      </c>
      <c r="H133" s="219">
        <v>1</v>
      </c>
      <c r="I133" s="220"/>
      <c r="J133" s="221">
        <f>ROUND(I133*H133,2)</f>
        <v>0</v>
      </c>
      <c r="K133" s="222"/>
      <c r="L133" s="42"/>
      <c r="M133" s="223" t="s">
        <v>1</v>
      </c>
      <c r="N133" s="224" t="s">
        <v>44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145</v>
      </c>
      <c r="AT133" s="227" t="s">
        <v>141</v>
      </c>
      <c r="AU133" s="227" t="s">
        <v>86</v>
      </c>
      <c r="AY133" s="15" t="s">
        <v>140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145</v>
      </c>
      <c r="BM133" s="227" t="s">
        <v>183</v>
      </c>
    </row>
    <row r="134" spans="1:65" s="2" customFormat="1" ht="16.5" customHeight="1">
      <c r="A134" s="36"/>
      <c r="B134" s="37"/>
      <c r="C134" s="215" t="s">
        <v>164</v>
      </c>
      <c r="D134" s="215" t="s">
        <v>141</v>
      </c>
      <c r="E134" s="216" t="s">
        <v>184</v>
      </c>
      <c r="F134" s="217" t="s">
        <v>185</v>
      </c>
      <c r="G134" s="218" t="s">
        <v>144</v>
      </c>
      <c r="H134" s="219">
        <v>1</v>
      </c>
      <c r="I134" s="220"/>
      <c r="J134" s="221">
        <f>ROUND(I134*H134,2)</f>
        <v>0</v>
      </c>
      <c r="K134" s="222"/>
      <c r="L134" s="42"/>
      <c r="M134" s="223" t="s">
        <v>1</v>
      </c>
      <c r="N134" s="224" t="s">
        <v>44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145</v>
      </c>
      <c r="AT134" s="227" t="s">
        <v>141</v>
      </c>
      <c r="AU134" s="227" t="s">
        <v>86</v>
      </c>
      <c r="AY134" s="15" t="s">
        <v>140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145</v>
      </c>
      <c r="BM134" s="227" t="s">
        <v>186</v>
      </c>
    </row>
    <row r="135" spans="1:65" s="2" customFormat="1" ht="24.15" customHeight="1">
      <c r="A135" s="36"/>
      <c r="B135" s="37"/>
      <c r="C135" s="215" t="s">
        <v>8</v>
      </c>
      <c r="D135" s="215" t="s">
        <v>141</v>
      </c>
      <c r="E135" s="216" t="s">
        <v>187</v>
      </c>
      <c r="F135" s="217" t="s">
        <v>188</v>
      </c>
      <c r="G135" s="218" t="s">
        <v>189</v>
      </c>
      <c r="H135" s="219">
        <v>1</v>
      </c>
      <c r="I135" s="220"/>
      <c r="J135" s="221">
        <f>ROUND(I135*H135,2)</f>
        <v>0</v>
      </c>
      <c r="K135" s="222"/>
      <c r="L135" s="42"/>
      <c r="M135" s="223" t="s">
        <v>1</v>
      </c>
      <c r="N135" s="224" t="s">
        <v>44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190</v>
      </c>
      <c r="AT135" s="227" t="s">
        <v>141</v>
      </c>
      <c r="AU135" s="227" t="s">
        <v>86</v>
      </c>
      <c r="AY135" s="15" t="s">
        <v>140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86</v>
      </c>
      <c r="BK135" s="228">
        <f>ROUND(I135*H135,2)</f>
        <v>0</v>
      </c>
      <c r="BL135" s="15" t="s">
        <v>190</v>
      </c>
      <c r="BM135" s="227" t="s">
        <v>191</v>
      </c>
    </row>
    <row r="136" spans="1:65" s="2" customFormat="1" ht="16.5" customHeight="1">
      <c r="A136" s="36"/>
      <c r="B136" s="37"/>
      <c r="C136" s="215" t="s">
        <v>168</v>
      </c>
      <c r="D136" s="215" t="s">
        <v>141</v>
      </c>
      <c r="E136" s="216" t="s">
        <v>192</v>
      </c>
      <c r="F136" s="217" t="s">
        <v>193</v>
      </c>
      <c r="G136" s="218" t="s">
        <v>144</v>
      </c>
      <c r="H136" s="219">
        <v>1</v>
      </c>
      <c r="I136" s="220"/>
      <c r="J136" s="221">
        <f>ROUND(I136*H136,2)</f>
        <v>0</v>
      </c>
      <c r="K136" s="222"/>
      <c r="L136" s="42"/>
      <c r="M136" s="223" t="s">
        <v>1</v>
      </c>
      <c r="N136" s="224" t="s">
        <v>44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190</v>
      </c>
      <c r="AT136" s="227" t="s">
        <v>141</v>
      </c>
      <c r="AU136" s="227" t="s">
        <v>86</v>
      </c>
      <c r="AY136" s="15" t="s">
        <v>140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190</v>
      </c>
      <c r="BM136" s="227" t="s">
        <v>194</v>
      </c>
    </row>
    <row r="137" spans="1:63" s="12" customFormat="1" ht="25.9" customHeight="1">
      <c r="A137" s="12"/>
      <c r="B137" s="201"/>
      <c r="C137" s="202"/>
      <c r="D137" s="203" t="s">
        <v>78</v>
      </c>
      <c r="E137" s="204" t="s">
        <v>195</v>
      </c>
      <c r="F137" s="204" t="s">
        <v>196</v>
      </c>
      <c r="G137" s="202"/>
      <c r="H137" s="202"/>
      <c r="I137" s="205"/>
      <c r="J137" s="206">
        <f>BK137</f>
        <v>0</v>
      </c>
      <c r="K137" s="202"/>
      <c r="L137" s="207"/>
      <c r="M137" s="208"/>
      <c r="N137" s="209"/>
      <c r="O137" s="209"/>
      <c r="P137" s="210">
        <f>P138</f>
        <v>0</v>
      </c>
      <c r="Q137" s="209"/>
      <c r="R137" s="210">
        <f>R138</f>
        <v>0</v>
      </c>
      <c r="S137" s="209"/>
      <c r="T137" s="211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154</v>
      </c>
      <c r="AT137" s="213" t="s">
        <v>78</v>
      </c>
      <c r="AU137" s="213" t="s">
        <v>79</v>
      </c>
      <c r="AY137" s="212" t="s">
        <v>140</v>
      </c>
      <c r="BK137" s="214">
        <f>BK138</f>
        <v>0</v>
      </c>
    </row>
    <row r="138" spans="1:63" s="12" customFormat="1" ht="22.8" customHeight="1">
      <c r="A138" s="12"/>
      <c r="B138" s="201"/>
      <c r="C138" s="202"/>
      <c r="D138" s="203" t="s">
        <v>78</v>
      </c>
      <c r="E138" s="229" t="s">
        <v>197</v>
      </c>
      <c r="F138" s="229" t="s">
        <v>198</v>
      </c>
      <c r="G138" s="202"/>
      <c r="H138" s="202"/>
      <c r="I138" s="205"/>
      <c r="J138" s="230">
        <f>BK138</f>
        <v>0</v>
      </c>
      <c r="K138" s="202"/>
      <c r="L138" s="207"/>
      <c r="M138" s="208"/>
      <c r="N138" s="209"/>
      <c r="O138" s="209"/>
      <c r="P138" s="210">
        <f>P139</f>
        <v>0</v>
      </c>
      <c r="Q138" s="209"/>
      <c r="R138" s="210">
        <f>R139</f>
        <v>0</v>
      </c>
      <c r="S138" s="209"/>
      <c r="T138" s="211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2" t="s">
        <v>154</v>
      </c>
      <c r="AT138" s="213" t="s">
        <v>78</v>
      </c>
      <c r="AU138" s="213" t="s">
        <v>86</v>
      </c>
      <c r="AY138" s="212" t="s">
        <v>140</v>
      </c>
      <c r="BK138" s="214">
        <f>BK139</f>
        <v>0</v>
      </c>
    </row>
    <row r="139" spans="1:65" s="2" customFormat="1" ht="21.75" customHeight="1">
      <c r="A139" s="36"/>
      <c r="B139" s="37"/>
      <c r="C139" s="215" t="s">
        <v>199</v>
      </c>
      <c r="D139" s="215" t="s">
        <v>141</v>
      </c>
      <c r="E139" s="216" t="s">
        <v>200</v>
      </c>
      <c r="F139" s="217" t="s">
        <v>201</v>
      </c>
      <c r="G139" s="218" t="s">
        <v>144</v>
      </c>
      <c r="H139" s="219">
        <v>1</v>
      </c>
      <c r="I139" s="220"/>
      <c r="J139" s="221">
        <f>ROUND(I139*H139,2)</f>
        <v>0</v>
      </c>
      <c r="K139" s="222"/>
      <c r="L139" s="42"/>
      <c r="M139" s="231" t="s">
        <v>1</v>
      </c>
      <c r="N139" s="232" t="s">
        <v>44</v>
      </c>
      <c r="O139" s="233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190</v>
      </c>
      <c r="AT139" s="227" t="s">
        <v>141</v>
      </c>
      <c r="AU139" s="227" t="s">
        <v>88</v>
      </c>
      <c r="AY139" s="15" t="s">
        <v>140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190</v>
      </c>
      <c r="BM139" s="227" t="s">
        <v>202</v>
      </c>
    </row>
    <row r="140" spans="1:31" s="2" customFormat="1" ht="6.95" customHeight="1">
      <c r="A140" s="36"/>
      <c r="B140" s="64"/>
      <c r="C140" s="65"/>
      <c r="D140" s="65"/>
      <c r="E140" s="65"/>
      <c r="F140" s="65"/>
      <c r="G140" s="65"/>
      <c r="H140" s="65"/>
      <c r="I140" s="65"/>
      <c r="J140" s="65"/>
      <c r="K140" s="65"/>
      <c r="L140" s="42"/>
      <c r="M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</sheetData>
  <sheetProtection password="CC35" sheet="1" objects="1" scenarios="1" formatColumns="0" formatRows="0" autoFilter="0"/>
  <autoFilter ref="C119:K13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OA a SOŠ Choceň, Stavební úpravy areálu Vysokomýtská 1206, Choceň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203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16. 1. 2017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30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32</v>
      </c>
      <c r="E20" s="36"/>
      <c r="F20" s="36"/>
      <c r="G20" s="36"/>
      <c r="H20" s="36"/>
      <c r="I20" s="138" t="s">
        <v>25</v>
      </c>
      <c r="J20" s="141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34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38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39</v>
      </c>
      <c r="E30" s="36"/>
      <c r="F30" s="36"/>
      <c r="G30" s="36"/>
      <c r="H30" s="36"/>
      <c r="I30" s="36"/>
      <c r="J30" s="149">
        <f>ROUND(J138,2)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41</v>
      </c>
      <c r="G32" s="36"/>
      <c r="H32" s="36"/>
      <c r="I32" s="150" t="s">
        <v>40</v>
      </c>
      <c r="J32" s="150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43</v>
      </c>
      <c r="E33" s="138" t="s">
        <v>44</v>
      </c>
      <c r="F33" s="152">
        <f>ROUND((SUM(BE138:BE326)),2)</f>
        <v>0</v>
      </c>
      <c r="G33" s="36"/>
      <c r="H33" s="36"/>
      <c r="I33" s="153">
        <v>0.21</v>
      </c>
      <c r="J33" s="152">
        <f>ROUND(((SUM(BE138:BE326))*I33),2)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45</v>
      </c>
      <c r="F34" s="152">
        <f>ROUND((SUM(BF138:BF326)),2)</f>
        <v>0</v>
      </c>
      <c r="G34" s="36"/>
      <c r="H34" s="36"/>
      <c r="I34" s="153">
        <v>0.15</v>
      </c>
      <c r="J34" s="152">
        <f>ROUND(((SUM(BF138:BF326))*I34),2)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46</v>
      </c>
      <c r="F35" s="152">
        <f>ROUND((SUM(BG138:BG326)),2)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47</v>
      </c>
      <c r="F36" s="152">
        <f>ROUND((SUM(BH138:BH326)),2)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48</v>
      </c>
      <c r="F37" s="152">
        <f>ROUND((SUM(BI138:BI326)),2)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52</v>
      </c>
      <c r="E50" s="162"/>
      <c r="F50" s="162"/>
      <c r="G50" s="161" t="s">
        <v>53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54</v>
      </c>
      <c r="E61" s="164"/>
      <c r="F61" s="165" t="s">
        <v>55</v>
      </c>
      <c r="G61" s="163" t="s">
        <v>54</v>
      </c>
      <c r="H61" s="164"/>
      <c r="I61" s="164"/>
      <c r="J61" s="166" t="s">
        <v>55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56</v>
      </c>
      <c r="E65" s="167"/>
      <c r="F65" s="167"/>
      <c r="G65" s="161" t="s">
        <v>57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54</v>
      </c>
      <c r="E76" s="164"/>
      <c r="F76" s="165" t="s">
        <v>55</v>
      </c>
      <c r="G76" s="163" t="s">
        <v>54</v>
      </c>
      <c r="H76" s="164"/>
      <c r="I76" s="164"/>
      <c r="J76" s="166" t="s">
        <v>55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OA a SOŠ Choceň, Stavební úpravy areálu Vysokomýtská 1206, Choceň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02 - Objekt B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Choceň</v>
      </c>
      <c r="G89" s="38"/>
      <c r="H89" s="38"/>
      <c r="I89" s="30" t="s">
        <v>22</v>
      </c>
      <c r="J89" s="77" t="str">
        <f>IF(J12="","",J12)</f>
        <v>16. 1. 2017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Pardubický kraj, Komenského náměstí 125, Pardubice</v>
      </c>
      <c r="G91" s="38"/>
      <c r="H91" s="38"/>
      <c r="I91" s="30" t="s">
        <v>32</v>
      </c>
      <c r="J91" s="34" t="str">
        <f>E21</f>
        <v>Jiří Hejzlar, Ing. Jiří Hejzlar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117</v>
      </c>
      <c r="D94" s="174"/>
      <c r="E94" s="174"/>
      <c r="F94" s="174"/>
      <c r="G94" s="174"/>
      <c r="H94" s="174"/>
      <c r="I94" s="174"/>
      <c r="J94" s="175" t="s">
        <v>118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119</v>
      </c>
      <c r="D96" s="38"/>
      <c r="E96" s="38"/>
      <c r="F96" s="38"/>
      <c r="G96" s="38"/>
      <c r="H96" s="38"/>
      <c r="I96" s="38"/>
      <c r="J96" s="108">
        <f>J138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120</v>
      </c>
    </row>
    <row r="97" spans="1:31" s="9" customFormat="1" ht="24.95" customHeight="1">
      <c r="A97" s="9"/>
      <c r="B97" s="177"/>
      <c r="C97" s="178"/>
      <c r="D97" s="179" t="s">
        <v>204</v>
      </c>
      <c r="E97" s="180"/>
      <c r="F97" s="180"/>
      <c r="G97" s="180"/>
      <c r="H97" s="180"/>
      <c r="I97" s="180"/>
      <c r="J97" s="181">
        <f>J139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205</v>
      </c>
      <c r="E98" s="186"/>
      <c r="F98" s="186"/>
      <c r="G98" s="186"/>
      <c r="H98" s="186"/>
      <c r="I98" s="186"/>
      <c r="J98" s="187">
        <f>J140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206</v>
      </c>
      <c r="E99" s="186"/>
      <c r="F99" s="186"/>
      <c r="G99" s="186"/>
      <c r="H99" s="186"/>
      <c r="I99" s="186"/>
      <c r="J99" s="187">
        <f>J146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207</v>
      </c>
      <c r="E100" s="186"/>
      <c r="F100" s="186"/>
      <c r="G100" s="186"/>
      <c r="H100" s="186"/>
      <c r="I100" s="186"/>
      <c r="J100" s="187">
        <f>J152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208</v>
      </c>
      <c r="E101" s="186"/>
      <c r="F101" s="186"/>
      <c r="G101" s="186"/>
      <c r="H101" s="186"/>
      <c r="I101" s="186"/>
      <c r="J101" s="187">
        <f>J162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209</v>
      </c>
      <c r="E102" s="186"/>
      <c r="F102" s="186"/>
      <c r="G102" s="186"/>
      <c r="H102" s="186"/>
      <c r="I102" s="186"/>
      <c r="J102" s="187">
        <f>J182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210</v>
      </c>
      <c r="E103" s="186"/>
      <c r="F103" s="186"/>
      <c r="G103" s="186"/>
      <c r="H103" s="186"/>
      <c r="I103" s="186"/>
      <c r="J103" s="187">
        <f>J204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7"/>
      <c r="C104" s="178"/>
      <c r="D104" s="179" t="s">
        <v>211</v>
      </c>
      <c r="E104" s="180"/>
      <c r="F104" s="180"/>
      <c r="G104" s="180"/>
      <c r="H104" s="180"/>
      <c r="I104" s="180"/>
      <c r="J104" s="181">
        <f>J206</f>
        <v>0</v>
      </c>
      <c r="K104" s="178"/>
      <c r="L104" s="18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3"/>
      <c r="C105" s="184"/>
      <c r="D105" s="185" t="s">
        <v>212</v>
      </c>
      <c r="E105" s="186"/>
      <c r="F105" s="186"/>
      <c r="G105" s="186"/>
      <c r="H105" s="186"/>
      <c r="I105" s="186"/>
      <c r="J105" s="187">
        <f>J207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213</v>
      </c>
      <c r="E106" s="186"/>
      <c r="F106" s="186"/>
      <c r="G106" s="186"/>
      <c r="H106" s="186"/>
      <c r="I106" s="186"/>
      <c r="J106" s="187">
        <f>J223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214</v>
      </c>
      <c r="E107" s="186"/>
      <c r="F107" s="186"/>
      <c r="G107" s="186"/>
      <c r="H107" s="186"/>
      <c r="I107" s="186"/>
      <c r="J107" s="187">
        <f>J228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3"/>
      <c r="C108" s="184"/>
      <c r="D108" s="185" t="s">
        <v>215</v>
      </c>
      <c r="E108" s="186"/>
      <c r="F108" s="186"/>
      <c r="G108" s="186"/>
      <c r="H108" s="186"/>
      <c r="I108" s="186"/>
      <c r="J108" s="187">
        <f>J234</f>
        <v>0</v>
      </c>
      <c r="K108" s="184"/>
      <c r="L108" s="18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3"/>
      <c r="C109" s="184"/>
      <c r="D109" s="185" t="s">
        <v>216</v>
      </c>
      <c r="E109" s="186"/>
      <c r="F109" s="186"/>
      <c r="G109" s="186"/>
      <c r="H109" s="186"/>
      <c r="I109" s="186"/>
      <c r="J109" s="187">
        <f>J243</f>
        <v>0</v>
      </c>
      <c r="K109" s="184"/>
      <c r="L109" s="18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3"/>
      <c r="C110" s="184"/>
      <c r="D110" s="185" t="s">
        <v>217</v>
      </c>
      <c r="E110" s="186"/>
      <c r="F110" s="186"/>
      <c r="G110" s="186"/>
      <c r="H110" s="186"/>
      <c r="I110" s="186"/>
      <c r="J110" s="187">
        <f>J252</f>
        <v>0</v>
      </c>
      <c r="K110" s="184"/>
      <c r="L110" s="18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3"/>
      <c r="C111" s="184"/>
      <c r="D111" s="185" t="s">
        <v>218</v>
      </c>
      <c r="E111" s="186"/>
      <c r="F111" s="186"/>
      <c r="G111" s="186"/>
      <c r="H111" s="186"/>
      <c r="I111" s="186"/>
      <c r="J111" s="187">
        <f>J258</f>
        <v>0</v>
      </c>
      <c r="K111" s="184"/>
      <c r="L111" s="18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3"/>
      <c r="C112" s="184"/>
      <c r="D112" s="185" t="s">
        <v>219</v>
      </c>
      <c r="E112" s="186"/>
      <c r="F112" s="186"/>
      <c r="G112" s="186"/>
      <c r="H112" s="186"/>
      <c r="I112" s="186"/>
      <c r="J112" s="187">
        <f>J263</f>
        <v>0</v>
      </c>
      <c r="K112" s="184"/>
      <c r="L112" s="18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3"/>
      <c r="C113" s="184"/>
      <c r="D113" s="185" t="s">
        <v>220</v>
      </c>
      <c r="E113" s="186"/>
      <c r="F113" s="186"/>
      <c r="G113" s="186"/>
      <c r="H113" s="186"/>
      <c r="I113" s="186"/>
      <c r="J113" s="187">
        <f>J271</f>
        <v>0</v>
      </c>
      <c r="K113" s="184"/>
      <c r="L113" s="18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3"/>
      <c r="C114" s="184"/>
      <c r="D114" s="185" t="s">
        <v>221</v>
      </c>
      <c r="E114" s="186"/>
      <c r="F114" s="186"/>
      <c r="G114" s="186"/>
      <c r="H114" s="186"/>
      <c r="I114" s="186"/>
      <c r="J114" s="187">
        <f>J296</f>
        <v>0</v>
      </c>
      <c r="K114" s="184"/>
      <c r="L114" s="18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3"/>
      <c r="C115" s="184"/>
      <c r="D115" s="185" t="s">
        <v>222</v>
      </c>
      <c r="E115" s="186"/>
      <c r="F115" s="186"/>
      <c r="G115" s="186"/>
      <c r="H115" s="186"/>
      <c r="I115" s="186"/>
      <c r="J115" s="187">
        <f>J302</f>
        <v>0</v>
      </c>
      <c r="K115" s="184"/>
      <c r="L115" s="18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3"/>
      <c r="C116" s="184"/>
      <c r="D116" s="185" t="s">
        <v>223</v>
      </c>
      <c r="E116" s="186"/>
      <c r="F116" s="186"/>
      <c r="G116" s="186"/>
      <c r="H116" s="186"/>
      <c r="I116" s="186"/>
      <c r="J116" s="187">
        <f>J309</f>
        <v>0</v>
      </c>
      <c r="K116" s="184"/>
      <c r="L116" s="18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3"/>
      <c r="C117" s="184"/>
      <c r="D117" s="185" t="s">
        <v>224</v>
      </c>
      <c r="E117" s="186"/>
      <c r="F117" s="186"/>
      <c r="G117" s="186"/>
      <c r="H117" s="186"/>
      <c r="I117" s="186"/>
      <c r="J117" s="187">
        <f>J319</f>
        <v>0</v>
      </c>
      <c r="K117" s="184"/>
      <c r="L117" s="188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3"/>
      <c r="C118" s="184"/>
      <c r="D118" s="185" t="s">
        <v>225</v>
      </c>
      <c r="E118" s="186"/>
      <c r="F118" s="186"/>
      <c r="G118" s="186"/>
      <c r="H118" s="186"/>
      <c r="I118" s="186"/>
      <c r="J118" s="187">
        <f>J324</f>
        <v>0</v>
      </c>
      <c r="K118" s="184"/>
      <c r="L118" s="188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64"/>
      <c r="C120" s="65"/>
      <c r="D120" s="65"/>
      <c r="E120" s="65"/>
      <c r="F120" s="65"/>
      <c r="G120" s="65"/>
      <c r="H120" s="65"/>
      <c r="I120" s="65"/>
      <c r="J120" s="65"/>
      <c r="K120" s="65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4" spans="1:31" s="2" customFormat="1" ht="6.95" customHeight="1">
      <c r="A124" s="36"/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24.95" customHeight="1">
      <c r="A125" s="36"/>
      <c r="B125" s="37"/>
      <c r="C125" s="21" t="s">
        <v>125</v>
      </c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2" customHeight="1">
      <c r="A127" s="36"/>
      <c r="B127" s="37"/>
      <c r="C127" s="30" t="s">
        <v>16</v>
      </c>
      <c r="D127" s="38"/>
      <c r="E127" s="38"/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26.25" customHeight="1">
      <c r="A128" s="36"/>
      <c r="B128" s="37"/>
      <c r="C128" s="38"/>
      <c r="D128" s="38"/>
      <c r="E128" s="172" t="str">
        <f>E7</f>
        <v>OA a SOŠ Choceň, Stavební úpravy areálu Vysokomýtská 1206, Choceň</v>
      </c>
      <c r="F128" s="30"/>
      <c r="G128" s="30"/>
      <c r="H128" s="30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2" customHeight="1">
      <c r="A129" s="36"/>
      <c r="B129" s="37"/>
      <c r="C129" s="30" t="s">
        <v>114</v>
      </c>
      <c r="D129" s="38"/>
      <c r="E129" s="38"/>
      <c r="F129" s="38"/>
      <c r="G129" s="38"/>
      <c r="H129" s="38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6.5" customHeight="1">
      <c r="A130" s="36"/>
      <c r="B130" s="37"/>
      <c r="C130" s="38"/>
      <c r="D130" s="38"/>
      <c r="E130" s="74" t="str">
        <f>E9</f>
        <v>02 - Objekt B</v>
      </c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6.95" customHeight="1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2" customHeight="1">
      <c r="A132" s="36"/>
      <c r="B132" s="37"/>
      <c r="C132" s="30" t="s">
        <v>20</v>
      </c>
      <c r="D132" s="38"/>
      <c r="E132" s="38"/>
      <c r="F132" s="25" t="str">
        <f>F12</f>
        <v>Choceň</v>
      </c>
      <c r="G132" s="38"/>
      <c r="H132" s="38"/>
      <c r="I132" s="30" t="s">
        <v>22</v>
      </c>
      <c r="J132" s="77" t="str">
        <f>IF(J12="","",J12)</f>
        <v>16. 1. 2017</v>
      </c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6.95" customHeight="1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61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25.65" customHeight="1">
      <c r="A134" s="36"/>
      <c r="B134" s="37"/>
      <c r="C134" s="30" t="s">
        <v>24</v>
      </c>
      <c r="D134" s="38"/>
      <c r="E134" s="38"/>
      <c r="F134" s="25" t="str">
        <f>E15</f>
        <v>Pardubický kraj, Komenského náměstí 125, Pardubice</v>
      </c>
      <c r="G134" s="38"/>
      <c r="H134" s="38"/>
      <c r="I134" s="30" t="s">
        <v>32</v>
      </c>
      <c r="J134" s="34" t="str">
        <f>E21</f>
        <v>Jiří Hejzlar, Ing. Jiří Hejzlar</v>
      </c>
      <c r="K134" s="38"/>
      <c r="L134" s="61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15.15" customHeight="1">
      <c r="A135" s="36"/>
      <c r="B135" s="37"/>
      <c r="C135" s="30" t="s">
        <v>30</v>
      </c>
      <c r="D135" s="38"/>
      <c r="E135" s="38"/>
      <c r="F135" s="25" t="str">
        <f>IF(E18="","",E18)</f>
        <v>Vyplň údaj</v>
      </c>
      <c r="G135" s="38"/>
      <c r="H135" s="38"/>
      <c r="I135" s="30" t="s">
        <v>36</v>
      </c>
      <c r="J135" s="34" t="str">
        <f>E24</f>
        <v xml:space="preserve"> </v>
      </c>
      <c r="K135" s="38"/>
      <c r="L135" s="61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0.3" customHeight="1">
      <c r="A136" s="36"/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61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11" customFormat="1" ht="29.25" customHeight="1">
      <c r="A137" s="189"/>
      <c r="B137" s="190"/>
      <c r="C137" s="191" t="s">
        <v>126</v>
      </c>
      <c r="D137" s="192" t="s">
        <v>64</v>
      </c>
      <c r="E137" s="192" t="s">
        <v>60</v>
      </c>
      <c r="F137" s="192" t="s">
        <v>61</v>
      </c>
      <c r="G137" s="192" t="s">
        <v>127</v>
      </c>
      <c r="H137" s="192" t="s">
        <v>128</v>
      </c>
      <c r="I137" s="192" t="s">
        <v>129</v>
      </c>
      <c r="J137" s="193" t="s">
        <v>118</v>
      </c>
      <c r="K137" s="194" t="s">
        <v>130</v>
      </c>
      <c r="L137" s="195"/>
      <c r="M137" s="98" t="s">
        <v>1</v>
      </c>
      <c r="N137" s="99" t="s">
        <v>43</v>
      </c>
      <c r="O137" s="99" t="s">
        <v>131</v>
      </c>
      <c r="P137" s="99" t="s">
        <v>132</v>
      </c>
      <c r="Q137" s="99" t="s">
        <v>133</v>
      </c>
      <c r="R137" s="99" t="s">
        <v>134</v>
      </c>
      <c r="S137" s="99" t="s">
        <v>135</v>
      </c>
      <c r="T137" s="100" t="s">
        <v>136</v>
      </c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</row>
    <row r="138" spans="1:63" s="2" customFormat="1" ht="22.8" customHeight="1">
      <c r="A138" s="36"/>
      <c r="B138" s="37"/>
      <c r="C138" s="105" t="s">
        <v>137</v>
      </c>
      <c r="D138" s="38"/>
      <c r="E138" s="38"/>
      <c r="F138" s="38"/>
      <c r="G138" s="38"/>
      <c r="H138" s="38"/>
      <c r="I138" s="38"/>
      <c r="J138" s="196">
        <f>BK138</f>
        <v>0</v>
      </c>
      <c r="K138" s="38"/>
      <c r="L138" s="42"/>
      <c r="M138" s="101"/>
      <c r="N138" s="197"/>
      <c r="O138" s="102"/>
      <c r="P138" s="198">
        <f>P139+P206</f>
        <v>0</v>
      </c>
      <c r="Q138" s="102"/>
      <c r="R138" s="198">
        <f>R139+R206</f>
        <v>95.97860394</v>
      </c>
      <c r="S138" s="102"/>
      <c r="T138" s="199">
        <f>T139+T206</f>
        <v>50.312637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78</v>
      </c>
      <c r="AU138" s="15" t="s">
        <v>120</v>
      </c>
      <c r="BK138" s="200">
        <f>BK139+BK206</f>
        <v>0</v>
      </c>
    </row>
    <row r="139" spans="1:63" s="12" customFormat="1" ht="25.9" customHeight="1">
      <c r="A139" s="12"/>
      <c r="B139" s="201"/>
      <c r="C139" s="202"/>
      <c r="D139" s="203" t="s">
        <v>78</v>
      </c>
      <c r="E139" s="204" t="s">
        <v>226</v>
      </c>
      <c r="F139" s="204" t="s">
        <v>227</v>
      </c>
      <c r="G139" s="202"/>
      <c r="H139" s="202"/>
      <c r="I139" s="205"/>
      <c r="J139" s="206">
        <f>BK139</f>
        <v>0</v>
      </c>
      <c r="K139" s="202"/>
      <c r="L139" s="207"/>
      <c r="M139" s="208"/>
      <c r="N139" s="209"/>
      <c r="O139" s="209"/>
      <c r="P139" s="210">
        <f>P140+P146+P152+P162+P182+P204</f>
        <v>0</v>
      </c>
      <c r="Q139" s="209"/>
      <c r="R139" s="210">
        <f>R140+R146+R152+R162+R182+R204</f>
        <v>84.64484062</v>
      </c>
      <c r="S139" s="209"/>
      <c r="T139" s="211">
        <f>T140+T146+T152+T162+T182+T204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2" t="s">
        <v>86</v>
      </c>
      <c r="AT139" s="213" t="s">
        <v>78</v>
      </c>
      <c r="AU139" s="213" t="s">
        <v>79</v>
      </c>
      <c r="AY139" s="212" t="s">
        <v>140</v>
      </c>
      <c r="BK139" s="214">
        <f>BK140+BK146+BK152+BK162+BK182+BK204</f>
        <v>0</v>
      </c>
    </row>
    <row r="140" spans="1:63" s="12" customFormat="1" ht="22.8" customHeight="1">
      <c r="A140" s="12"/>
      <c r="B140" s="201"/>
      <c r="C140" s="202"/>
      <c r="D140" s="203" t="s">
        <v>78</v>
      </c>
      <c r="E140" s="229" t="s">
        <v>86</v>
      </c>
      <c r="F140" s="229" t="s">
        <v>228</v>
      </c>
      <c r="G140" s="202"/>
      <c r="H140" s="202"/>
      <c r="I140" s="205"/>
      <c r="J140" s="230">
        <f>BK140</f>
        <v>0</v>
      </c>
      <c r="K140" s="202"/>
      <c r="L140" s="207"/>
      <c r="M140" s="208"/>
      <c r="N140" s="209"/>
      <c r="O140" s="209"/>
      <c r="P140" s="210">
        <f>SUM(P141:P145)</f>
        <v>0</v>
      </c>
      <c r="Q140" s="209"/>
      <c r="R140" s="210">
        <f>SUM(R141:R145)</f>
        <v>0</v>
      </c>
      <c r="S140" s="209"/>
      <c r="T140" s="211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86</v>
      </c>
      <c r="AT140" s="213" t="s">
        <v>78</v>
      </c>
      <c r="AU140" s="213" t="s">
        <v>86</v>
      </c>
      <c r="AY140" s="212" t="s">
        <v>140</v>
      </c>
      <c r="BK140" s="214">
        <f>SUM(BK141:BK145)</f>
        <v>0</v>
      </c>
    </row>
    <row r="141" spans="1:65" s="2" customFormat="1" ht="24.15" customHeight="1">
      <c r="A141" s="36"/>
      <c r="B141" s="37"/>
      <c r="C141" s="215" t="s">
        <v>86</v>
      </c>
      <c r="D141" s="215" t="s">
        <v>141</v>
      </c>
      <c r="E141" s="216" t="s">
        <v>229</v>
      </c>
      <c r="F141" s="217" t="s">
        <v>230</v>
      </c>
      <c r="G141" s="218" t="s">
        <v>231</v>
      </c>
      <c r="H141" s="219">
        <v>4.41</v>
      </c>
      <c r="I141" s="220"/>
      <c r="J141" s="221">
        <f>ROUND(I141*H141,2)</f>
        <v>0</v>
      </c>
      <c r="K141" s="222"/>
      <c r="L141" s="42"/>
      <c r="M141" s="223" t="s">
        <v>1</v>
      </c>
      <c r="N141" s="224" t="s">
        <v>44</v>
      </c>
      <c r="O141" s="8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145</v>
      </c>
      <c r="AT141" s="227" t="s">
        <v>141</v>
      </c>
      <c r="AU141" s="227" t="s">
        <v>88</v>
      </c>
      <c r="AY141" s="15" t="s">
        <v>140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86</v>
      </c>
      <c r="BK141" s="228">
        <f>ROUND(I141*H141,2)</f>
        <v>0</v>
      </c>
      <c r="BL141" s="15" t="s">
        <v>145</v>
      </c>
      <c r="BM141" s="227" t="s">
        <v>232</v>
      </c>
    </row>
    <row r="142" spans="1:65" s="2" customFormat="1" ht="33" customHeight="1">
      <c r="A142" s="36"/>
      <c r="B142" s="37"/>
      <c r="C142" s="215" t="s">
        <v>88</v>
      </c>
      <c r="D142" s="215" t="s">
        <v>141</v>
      </c>
      <c r="E142" s="216" t="s">
        <v>233</v>
      </c>
      <c r="F142" s="217" t="s">
        <v>234</v>
      </c>
      <c r="G142" s="218" t="s">
        <v>231</v>
      </c>
      <c r="H142" s="219">
        <v>4.41</v>
      </c>
      <c r="I142" s="220"/>
      <c r="J142" s="221">
        <f>ROUND(I142*H142,2)</f>
        <v>0</v>
      </c>
      <c r="K142" s="222"/>
      <c r="L142" s="42"/>
      <c r="M142" s="223" t="s">
        <v>1</v>
      </c>
      <c r="N142" s="224" t="s">
        <v>44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145</v>
      </c>
      <c r="AT142" s="227" t="s">
        <v>141</v>
      </c>
      <c r="AU142" s="227" t="s">
        <v>88</v>
      </c>
      <c r="AY142" s="15" t="s">
        <v>140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145</v>
      </c>
      <c r="BM142" s="227" t="s">
        <v>235</v>
      </c>
    </row>
    <row r="143" spans="1:65" s="2" customFormat="1" ht="24.15" customHeight="1">
      <c r="A143" s="36"/>
      <c r="B143" s="37"/>
      <c r="C143" s="215" t="s">
        <v>148</v>
      </c>
      <c r="D143" s="215" t="s">
        <v>141</v>
      </c>
      <c r="E143" s="216" t="s">
        <v>236</v>
      </c>
      <c r="F143" s="217" t="s">
        <v>237</v>
      </c>
      <c r="G143" s="218" t="s">
        <v>231</v>
      </c>
      <c r="H143" s="219">
        <v>4.41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44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145</v>
      </c>
      <c r="AT143" s="227" t="s">
        <v>141</v>
      </c>
      <c r="AU143" s="227" t="s">
        <v>88</v>
      </c>
      <c r="AY143" s="15" t="s">
        <v>140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145</v>
      </c>
      <c r="BM143" s="227" t="s">
        <v>238</v>
      </c>
    </row>
    <row r="144" spans="1:65" s="2" customFormat="1" ht="16.5" customHeight="1">
      <c r="A144" s="36"/>
      <c r="B144" s="37"/>
      <c r="C144" s="215" t="s">
        <v>145</v>
      </c>
      <c r="D144" s="215" t="s">
        <v>141</v>
      </c>
      <c r="E144" s="216" t="s">
        <v>239</v>
      </c>
      <c r="F144" s="217" t="s">
        <v>240</v>
      </c>
      <c r="G144" s="218" t="s">
        <v>231</v>
      </c>
      <c r="H144" s="219">
        <v>4.41</v>
      </c>
      <c r="I144" s="220"/>
      <c r="J144" s="221">
        <f>ROUND(I144*H144,2)</f>
        <v>0</v>
      </c>
      <c r="K144" s="222"/>
      <c r="L144" s="42"/>
      <c r="M144" s="223" t="s">
        <v>1</v>
      </c>
      <c r="N144" s="224" t="s">
        <v>44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145</v>
      </c>
      <c r="AT144" s="227" t="s">
        <v>141</v>
      </c>
      <c r="AU144" s="227" t="s">
        <v>88</v>
      </c>
      <c r="AY144" s="15" t="s">
        <v>140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86</v>
      </c>
      <c r="BK144" s="228">
        <f>ROUND(I144*H144,2)</f>
        <v>0</v>
      </c>
      <c r="BL144" s="15" t="s">
        <v>145</v>
      </c>
      <c r="BM144" s="227" t="s">
        <v>241</v>
      </c>
    </row>
    <row r="145" spans="1:65" s="2" customFormat="1" ht="24.15" customHeight="1">
      <c r="A145" s="36"/>
      <c r="B145" s="37"/>
      <c r="C145" s="215" t="s">
        <v>154</v>
      </c>
      <c r="D145" s="215" t="s">
        <v>141</v>
      </c>
      <c r="E145" s="216" t="s">
        <v>242</v>
      </c>
      <c r="F145" s="217" t="s">
        <v>243</v>
      </c>
      <c r="G145" s="218" t="s">
        <v>244</v>
      </c>
      <c r="H145" s="219">
        <v>7.05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44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145</v>
      </c>
      <c r="AT145" s="227" t="s">
        <v>141</v>
      </c>
      <c r="AU145" s="227" t="s">
        <v>88</v>
      </c>
      <c r="AY145" s="15" t="s">
        <v>140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145</v>
      </c>
      <c r="BM145" s="227" t="s">
        <v>245</v>
      </c>
    </row>
    <row r="146" spans="1:63" s="12" customFormat="1" ht="22.8" customHeight="1">
      <c r="A146" s="12"/>
      <c r="B146" s="201"/>
      <c r="C146" s="202"/>
      <c r="D146" s="203" t="s">
        <v>78</v>
      </c>
      <c r="E146" s="229" t="s">
        <v>88</v>
      </c>
      <c r="F146" s="229" t="s">
        <v>246</v>
      </c>
      <c r="G146" s="202"/>
      <c r="H146" s="202"/>
      <c r="I146" s="205"/>
      <c r="J146" s="230">
        <f>BK146</f>
        <v>0</v>
      </c>
      <c r="K146" s="202"/>
      <c r="L146" s="207"/>
      <c r="M146" s="208"/>
      <c r="N146" s="209"/>
      <c r="O146" s="209"/>
      <c r="P146" s="210">
        <f>SUM(P147:P151)</f>
        <v>0</v>
      </c>
      <c r="Q146" s="209"/>
      <c r="R146" s="210">
        <f>SUM(R147:R151)</f>
        <v>8.042024340000001</v>
      </c>
      <c r="S146" s="209"/>
      <c r="T146" s="211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2" t="s">
        <v>86</v>
      </c>
      <c r="AT146" s="213" t="s">
        <v>78</v>
      </c>
      <c r="AU146" s="213" t="s">
        <v>86</v>
      </c>
      <c r="AY146" s="212" t="s">
        <v>140</v>
      </c>
      <c r="BK146" s="214">
        <f>SUM(BK147:BK151)</f>
        <v>0</v>
      </c>
    </row>
    <row r="147" spans="1:65" s="2" customFormat="1" ht="24.15" customHeight="1">
      <c r="A147" s="36"/>
      <c r="B147" s="37"/>
      <c r="C147" s="215" t="s">
        <v>151</v>
      </c>
      <c r="D147" s="215" t="s">
        <v>141</v>
      </c>
      <c r="E147" s="216" t="s">
        <v>247</v>
      </c>
      <c r="F147" s="217" t="s">
        <v>248</v>
      </c>
      <c r="G147" s="218" t="s">
        <v>231</v>
      </c>
      <c r="H147" s="219">
        <v>1.8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44</v>
      </c>
      <c r="O147" s="89"/>
      <c r="P147" s="225">
        <f>O147*H147</f>
        <v>0</v>
      </c>
      <c r="Q147" s="225">
        <v>2.16</v>
      </c>
      <c r="R147" s="225">
        <f>Q147*H147</f>
        <v>3.8880000000000003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145</v>
      </c>
      <c r="AT147" s="227" t="s">
        <v>141</v>
      </c>
      <c r="AU147" s="227" t="s">
        <v>88</v>
      </c>
      <c r="AY147" s="15" t="s">
        <v>140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86</v>
      </c>
      <c r="BK147" s="228">
        <f>ROUND(I147*H147,2)</f>
        <v>0</v>
      </c>
      <c r="BL147" s="15" t="s">
        <v>145</v>
      </c>
      <c r="BM147" s="227" t="s">
        <v>249</v>
      </c>
    </row>
    <row r="148" spans="1:65" s="2" customFormat="1" ht="16.5" customHeight="1">
      <c r="A148" s="36"/>
      <c r="B148" s="37"/>
      <c r="C148" s="215" t="s">
        <v>161</v>
      </c>
      <c r="D148" s="215" t="s">
        <v>141</v>
      </c>
      <c r="E148" s="216" t="s">
        <v>250</v>
      </c>
      <c r="F148" s="217" t="s">
        <v>251</v>
      </c>
      <c r="G148" s="218" t="s">
        <v>231</v>
      </c>
      <c r="H148" s="219">
        <v>0.6</v>
      </c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44</v>
      </c>
      <c r="O148" s="89"/>
      <c r="P148" s="225">
        <f>O148*H148</f>
        <v>0</v>
      </c>
      <c r="Q148" s="225">
        <v>2.25634</v>
      </c>
      <c r="R148" s="225">
        <f>Q148*H148</f>
        <v>1.3538039999999998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145</v>
      </c>
      <c r="AT148" s="227" t="s">
        <v>141</v>
      </c>
      <c r="AU148" s="227" t="s">
        <v>88</v>
      </c>
      <c r="AY148" s="15" t="s">
        <v>140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145</v>
      </c>
      <c r="BM148" s="227" t="s">
        <v>252</v>
      </c>
    </row>
    <row r="149" spans="1:65" s="2" customFormat="1" ht="16.5" customHeight="1">
      <c r="A149" s="36"/>
      <c r="B149" s="37"/>
      <c r="C149" s="215" t="s">
        <v>165</v>
      </c>
      <c r="D149" s="215" t="s">
        <v>141</v>
      </c>
      <c r="E149" s="216" t="s">
        <v>253</v>
      </c>
      <c r="F149" s="217" t="s">
        <v>254</v>
      </c>
      <c r="G149" s="218" t="s">
        <v>244</v>
      </c>
      <c r="H149" s="219">
        <v>0.018</v>
      </c>
      <c r="I149" s="220"/>
      <c r="J149" s="221">
        <f>ROUND(I149*H149,2)</f>
        <v>0</v>
      </c>
      <c r="K149" s="222"/>
      <c r="L149" s="42"/>
      <c r="M149" s="223" t="s">
        <v>1</v>
      </c>
      <c r="N149" s="224" t="s">
        <v>44</v>
      </c>
      <c r="O149" s="89"/>
      <c r="P149" s="225">
        <f>O149*H149</f>
        <v>0</v>
      </c>
      <c r="Q149" s="225">
        <v>1.05306</v>
      </c>
      <c r="R149" s="225">
        <f>Q149*H149</f>
        <v>0.01895508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145</v>
      </c>
      <c r="AT149" s="227" t="s">
        <v>141</v>
      </c>
      <c r="AU149" s="227" t="s">
        <v>88</v>
      </c>
      <c r="AY149" s="15" t="s">
        <v>140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145</v>
      </c>
      <c r="BM149" s="227" t="s">
        <v>255</v>
      </c>
    </row>
    <row r="150" spans="1:65" s="2" customFormat="1" ht="16.5" customHeight="1">
      <c r="A150" s="36"/>
      <c r="B150" s="37"/>
      <c r="C150" s="215" t="s">
        <v>169</v>
      </c>
      <c r="D150" s="215" t="s">
        <v>141</v>
      </c>
      <c r="E150" s="216" t="s">
        <v>256</v>
      </c>
      <c r="F150" s="217" t="s">
        <v>257</v>
      </c>
      <c r="G150" s="218" t="s">
        <v>231</v>
      </c>
      <c r="H150" s="219">
        <v>2.205</v>
      </c>
      <c r="I150" s="220"/>
      <c r="J150" s="221">
        <f>ROUND(I150*H150,2)</f>
        <v>0</v>
      </c>
      <c r="K150" s="222"/>
      <c r="L150" s="42"/>
      <c r="M150" s="223" t="s">
        <v>1</v>
      </c>
      <c r="N150" s="224" t="s">
        <v>44</v>
      </c>
      <c r="O150" s="8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145</v>
      </c>
      <c r="AT150" s="227" t="s">
        <v>141</v>
      </c>
      <c r="AU150" s="227" t="s">
        <v>88</v>
      </c>
      <c r="AY150" s="15" t="s">
        <v>140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86</v>
      </c>
      <c r="BK150" s="228">
        <f>ROUND(I150*H150,2)</f>
        <v>0</v>
      </c>
      <c r="BL150" s="15" t="s">
        <v>145</v>
      </c>
      <c r="BM150" s="227" t="s">
        <v>258</v>
      </c>
    </row>
    <row r="151" spans="1:65" s="2" customFormat="1" ht="33" customHeight="1">
      <c r="A151" s="36"/>
      <c r="B151" s="37"/>
      <c r="C151" s="215" t="s">
        <v>157</v>
      </c>
      <c r="D151" s="215" t="s">
        <v>141</v>
      </c>
      <c r="E151" s="216" t="s">
        <v>259</v>
      </c>
      <c r="F151" s="217" t="s">
        <v>260</v>
      </c>
      <c r="G151" s="218" t="s">
        <v>261</v>
      </c>
      <c r="H151" s="219">
        <v>3.063</v>
      </c>
      <c r="I151" s="220"/>
      <c r="J151" s="221">
        <f>ROUND(I151*H151,2)</f>
        <v>0</v>
      </c>
      <c r="K151" s="222"/>
      <c r="L151" s="42"/>
      <c r="M151" s="223" t="s">
        <v>1</v>
      </c>
      <c r="N151" s="224" t="s">
        <v>44</v>
      </c>
      <c r="O151" s="89"/>
      <c r="P151" s="225">
        <f>O151*H151</f>
        <v>0</v>
      </c>
      <c r="Q151" s="225">
        <v>0.90802</v>
      </c>
      <c r="R151" s="225">
        <f>Q151*H151</f>
        <v>2.7812652600000005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145</v>
      </c>
      <c r="AT151" s="227" t="s">
        <v>141</v>
      </c>
      <c r="AU151" s="227" t="s">
        <v>88</v>
      </c>
      <c r="AY151" s="15" t="s">
        <v>140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145</v>
      </c>
      <c r="BM151" s="227" t="s">
        <v>262</v>
      </c>
    </row>
    <row r="152" spans="1:63" s="12" customFormat="1" ht="22.8" customHeight="1">
      <c r="A152" s="12"/>
      <c r="B152" s="201"/>
      <c r="C152" s="202"/>
      <c r="D152" s="203" t="s">
        <v>78</v>
      </c>
      <c r="E152" s="229" t="s">
        <v>148</v>
      </c>
      <c r="F152" s="229" t="s">
        <v>263</v>
      </c>
      <c r="G152" s="202"/>
      <c r="H152" s="202"/>
      <c r="I152" s="205"/>
      <c r="J152" s="230">
        <f>BK152</f>
        <v>0</v>
      </c>
      <c r="K152" s="202"/>
      <c r="L152" s="207"/>
      <c r="M152" s="208"/>
      <c r="N152" s="209"/>
      <c r="O152" s="209"/>
      <c r="P152" s="210">
        <f>SUM(P153:P161)</f>
        <v>0</v>
      </c>
      <c r="Q152" s="209"/>
      <c r="R152" s="210">
        <f>SUM(R153:R161)</f>
        <v>1.8548599999999997</v>
      </c>
      <c r="S152" s="209"/>
      <c r="T152" s="211">
        <f>SUM(T153:T161)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86</v>
      </c>
      <c r="AT152" s="213" t="s">
        <v>78</v>
      </c>
      <c r="AU152" s="213" t="s">
        <v>86</v>
      </c>
      <c r="AY152" s="212" t="s">
        <v>140</v>
      </c>
      <c r="BK152" s="214">
        <f>SUM(BK153:BK161)</f>
        <v>0</v>
      </c>
    </row>
    <row r="153" spans="1:65" s="2" customFormat="1" ht="33" customHeight="1">
      <c r="A153" s="36"/>
      <c r="B153" s="37"/>
      <c r="C153" s="215" t="s">
        <v>176</v>
      </c>
      <c r="D153" s="215" t="s">
        <v>141</v>
      </c>
      <c r="E153" s="216" t="s">
        <v>264</v>
      </c>
      <c r="F153" s="217" t="s">
        <v>265</v>
      </c>
      <c r="G153" s="218" t="s">
        <v>261</v>
      </c>
      <c r="H153" s="219">
        <v>36.255</v>
      </c>
      <c r="I153" s="220"/>
      <c r="J153" s="221">
        <f>ROUND(I153*H153,2)</f>
        <v>0</v>
      </c>
      <c r="K153" s="222"/>
      <c r="L153" s="42"/>
      <c r="M153" s="223" t="s">
        <v>1</v>
      </c>
      <c r="N153" s="224" t="s">
        <v>44</v>
      </c>
      <c r="O153" s="8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145</v>
      </c>
      <c r="AT153" s="227" t="s">
        <v>141</v>
      </c>
      <c r="AU153" s="227" t="s">
        <v>88</v>
      </c>
      <c r="AY153" s="15" t="s">
        <v>140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86</v>
      </c>
      <c r="BK153" s="228">
        <f>ROUND(I153*H153,2)</f>
        <v>0</v>
      </c>
      <c r="BL153" s="15" t="s">
        <v>145</v>
      </c>
      <c r="BM153" s="227" t="s">
        <v>266</v>
      </c>
    </row>
    <row r="154" spans="1:65" s="2" customFormat="1" ht="33" customHeight="1">
      <c r="A154" s="36"/>
      <c r="B154" s="37"/>
      <c r="C154" s="215" t="s">
        <v>160</v>
      </c>
      <c r="D154" s="215" t="s">
        <v>141</v>
      </c>
      <c r="E154" s="216" t="s">
        <v>267</v>
      </c>
      <c r="F154" s="217" t="s">
        <v>268</v>
      </c>
      <c r="G154" s="218" t="s">
        <v>231</v>
      </c>
      <c r="H154" s="219">
        <v>56.595</v>
      </c>
      <c r="I154" s="220"/>
      <c r="J154" s="221">
        <f>ROUND(I154*H154,2)</f>
        <v>0</v>
      </c>
      <c r="K154" s="222"/>
      <c r="L154" s="42"/>
      <c r="M154" s="223" t="s">
        <v>1</v>
      </c>
      <c r="N154" s="224" t="s">
        <v>44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145</v>
      </c>
      <c r="AT154" s="227" t="s">
        <v>141</v>
      </c>
      <c r="AU154" s="227" t="s">
        <v>88</v>
      </c>
      <c r="AY154" s="15" t="s">
        <v>140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145</v>
      </c>
      <c r="BM154" s="227" t="s">
        <v>269</v>
      </c>
    </row>
    <row r="155" spans="1:65" s="2" customFormat="1" ht="33" customHeight="1">
      <c r="A155" s="36"/>
      <c r="B155" s="37"/>
      <c r="C155" s="215" t="s">
        <v>180</v>
      </c>
      <c r="D155" s="215" t="s">
        <v>141</v>
      </c>
      <c r="E155" s="216" t="s">
        <v>270</v>
      </c>
      <c r="F155" s="217" t="s">
        <v>271</v>
      </c>
      <c r="G155" s="218" t="s">
        <v>272</v>
      </c>
      <c r="H155" s="219">
        <v>2</v>
      </c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44</v>
      </c>
      <c r="O155" s="89"/>
      <c r="P155" s="225">
        <f>O155*H155</f>
        <v>0</v>
      </c>
      <c r="Q155" s="225">
        <v>0.04026</v>
      </c>
      <c r="R155" s="225">
        <f>Q155*H155</f>
        <v>0.08052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145</v>
      </c>
      <c r="AT155" s="227" t="s">
        <v>141</v>
      </c>
      <c r="AU155" s="227" t="s">
        <v>88</v>
      </c>
      <c r="AY155" s="15" t="s">
        <v>140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145</v>
      </c>
      <c r="BM155" s="227" t="s">
        <v>273</v>
      </c>
    </row>
    <row r="156" spans="1:65" s="2" customFormat="1" ht="24.15" customHeight="1">
      <c r="A156" s="36"/>
      <c r="B156" s="37"/>
      <c r="C156" s="215" t="s">
        <v>164</v>
      </c>
      <c r="D156" s="215" t="s">
        <v>141</v>
      </c>
      <c r="E156" s="216" t="s">
        <v>274</v>
      </c>
      <c r="F156" s="217" t="s">
        <v>275</v>
      </c>
      <c r="G156" s="218" t="s">
        <v>272</v>
      </c>
      <c r="H156" s="219">
        <v>1</v>
      </c>
      <c r="I156" s="220"/>
      <c r="J156" s="221">
        <f>ROUND(I156*H156,2)</f>
        <v>0</v>
      </c>
      <c r="K156" s="222"/>
      <c r="L156" s="42"/>
      <c r="M156" s="223" t="s">
        <v>1</v>
      </c>
      <c r="N156" s="224" t="s">
        <v>44</v>
      </c>
      <c r="O156" s="89"/>
      <c r="P156" s="225">
        <f>O156*H156</f>
        <v>0</v>
      </c>
      <c r="Q156" s="225">
        <v>0.10442</v>
      </c>
      <c r="R156" s="225">
        <f>Q156*H156</f>
        <v>0.10442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145</v>
      </c>
      <c r="AT156" s="227" t="s">
        <v>141</v>
      </c>
      <c r="AU156" s="227" t="s">
        <v>88</v>
      </c>
      <c r="AY156" s="15" t="s">
        <v>140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86</v>
      </c>
      <c r="BK156" s="228">
        <f>ROUND(I156*H156,2)</f>
        <v>0</v>
      </c>
      <c r="BL156" s="15" t="s">
        <v>145</v>
      </c>
      <c r="BM156" s="227" t="s">
        <v>276</v>
      </c>
    </row>
    <row r="157" spans="1:65" s="2" customFormat="1" ht="33" customHeight="1">
      <c r="A157" s="36"/>
      <c r="B157" s="37"/>
      <c r="C157" s="215" t="s">
        <v>8</v>
      </c>
      <c r="D157" s="215" t="s">
        <v>141</v>
      </c>
      <c r="E157" s="216" t="s">
        <v>277</v>
      </c>
      <c r="F157" s="217" t="s">
        <v>278</v>
      </c>
      <c r="G157" s="218" t="s">
        <v>272</v>
      </c>
      <c r="H157" s="219">
        <v>11</v>
      </c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44</v>
      </c>
      <c r="O157" s="89"/>
      <c r="P157" s="225">
        <f>O157*H157</f>
        <v>0</v>
      </c>
      <c r="Q157" s="225">
        <v>0.14472</v>
      </c>
      <c r="R157" s="225">
        <f>Q157*H157</f>
        <v>1.5919199999999998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145</v>
      </c>
      <c r="AT157" s="227" t="s">
        <v>141</v>
      </c>
      <c r="AU157" s="227" t="s">
        <v>88</v>
      </c>
      <c r="AY157" s="15" t="s">
        <v>140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86</v>
      </c>
      <c r="BK157" s="228">
        <f>ROUND(I157*H157,2)</f>
        <v>0</v>
      </c>
      <c r="BL157" s="15" t="s">
        <v>145</v>
      </c>
      <c r="BM157" s="227" t="s">
        <v>279</v>
      </c>
    </row>
    <row r="158" spans="1:65" s="2" customFormat="1" ht="24.15" customHeight="1">
      <c r="A158" s="36"/>
      <c r="B158" s="37"/>
      <c r="C158" s="215" t="s">
        <v>168</v>
      </c>
      <c r="D158" s="215" t="s">
        <v>141</v>
      </c>
      <c r="E158" s="216" t="s">
        <v>280</v>
      </c>
      <c r="F158" s="217" t="s">
        <v>281</v>
      </c>
      <c r="G158" s="218" t="s">
        <v>244</v>
      </c>
      <c r="H158" s="219">
        <v>0.315</v>
      </c>
      <c r="I158" s="220"/>
      <c r="J158" s="221">
        <f>ROUND(I158*H158,2)</f>
        <v>0</v>
      </c>
      <c r="K158" s="222"/>
      <c r="L158" s="42"/>
      <c r="M158" s="223" t="s">
        <v>1</v>
      </c>
      <c r="N158" s="224" t="s">
        <v>44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145</v>
      </c>
      <c r="AT158" s="227" t="s">
        <v>141</v>
      </c>
      <c r="AU158" s="227" t="s">
        <v>88</v>
      </c>
      <c r="AY158" s="15" t="s">
        <v>140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145</v>
      </c>
      <c r="BM158" s="227" t="s">
        <v>282</v>
      </c>
    </row>
    <row r="159" spans="1:65" s="2" customFormat="1" ht="16.5" customHeight="1">
      <c r="A159" s="36"/>
      <c r="B159" s="37"/>
      <c r="C159" s="236" t="s">
        <v>199</v>
      </c>
      <c r="D159" s="236" t="s">
        <v>283</v>
      </c>
      <c r="E159" s="237" t="s">
        <v>284</v>
      </c>
      <c r="F159" s="238" t="s">
        <v>285</v>
      </c>
      <c r="G159" s="239" t="s">
        <v>244</v>
      </c>
      <c r="H159" s="240">
        <v>0.237</v>
      </c>
      <c r="I159" s="241"/>
      <c r="J159" s="242">
        <f>ROUND(I159*H159,2)</f>
        <v>0</v>
      </c>
      <c r="K159" s="243"/>
      <c r="L159" s="244"/>
      <c r="M159" s="245" t="s">
        <v>1</v>
      </c>
      <c r="N159" s="246" t="s">
        <v>44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165</v>
      </c>
      <c r="AT159" s="227" t="s">
        <v>283</v>
      </c>
      <c r="AU159" s="227" t="s">
        <v>88</v>
      </c>
      <c r="AY159" s="15" t="s">
        <v>140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145</v>
      </c>
      <c r="BM159" s="227" t="s">
        <v>286</v>
      </c>
    </row>
    <row r="160" spans="1:65" s="2" customFormat="1" ht="21.75" customHeight="1">
      <c r="A160" s="36"/>
      <c r="B160" s="37"/>
      <c r="C160" s="236" t="s">
        <v>172</v>
      </c>
      <c r="D160" s="236" t="s">
        <v>283</v>
      </c>
      <c r="E160" s="237" t="s">
        <v>287</v>
      </c>
      <c r="F160" s="238" t="s">
        <v>288</v>
      </c>
      <c r="G160" s="239" t="s">
        <v>244</v>
      </c>
      <c r="H160" s="240">
        <v>0.078</v>
      </c>
      <c r="I160" s="241"/>
      <c r="J160" s="242">
        <f>ROUND(I160*H160,2)</f>
        <v>0</v>
      </c>
      <c r="K160" s="243"/>
      <c r="L160" s="244"/>
      <c r="M160" s="245" t="s">
        <v>1</v>
      </c>
      <c r="N160" s="246" t="s">
        <v>44</v>
      </c>
      <c r="O160" s="89"/>
      <c r="P160" s="225">
        <f>O160*H160</f>
        <v>0</v>
      </c>
      <c r="Q160" s="225">
        <v>1</v>
      </c>
      <c r="R160" s="225">
        <f>Q160*H160</f>
        <v>0.078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165</v>
      </c>
      <c r="AT160" s="227" t="s">
        <v>283</v>
      </c>
      <c r="AU160" s="227" t="s">
        <v>88</v>
      </c>
      <c r="AY160" s="15" t="s">
        <v>140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86</v>
      </c>
      <c r="BK160" s="228">
        <f>ROUND(I160*H160,2)</f>
        <v>0</v>
      </c>
      <c r="BL160" s="15" t="s">
        <v>145</v>
      </c>
      <c r="BM160" s="227" t="s">
        <v>289</v>
      </c>
    </row>
    <row r="161" spans="1:65" s="2" customFormat="1" ht="24.15" customHeight="1">
      <c r="A161" s="36"/>
      <c r="B161" s="37"/>
      <c r="C161" s="215" t="s">
        <v>290</v>
      </c>
      <c r="D161" s="215" t="s">
        <v>141</v>
      </c>
      <c r="E161" s="216" t="s">
        <v>291</v>
      </c>
      <c r="F161" s="217" t="s">
        <v>292</v>
      </c>
      <c r="G161" s="218" t="s">
        <v>231</v>
      </c>
      <c r="H161" s="219">
        <v>0.638</v>
      </c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44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145</v>
      </c>
      <c r="AT161" s="227" t="s">
        <v>141</v>
      </c>
      <c r="AU161" s="227" t="s">
        <v>88</v>
      </c>
      <c r="AY161" s="15" t="s">
        <v>140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145</v>
      </c>
      <c r="BM161" s="227" t="s">
        <v>293</v>
      </c>
    </row>
    <row r="162" spans="1:63" s="12" customFormat="1" ht="22.8" customHeight="1">
      <c r="A162" s="12"/>
      <c r="B162" s="201"/>
      <c r="C162" s="202"/>
      <c r="D162" s="203" t="s">
        <v>78</v>
      </c>
      <c r="E162" s="229" t="s">
        <v>145</v>
      </c>
      <c r="F162" s="229" t="s">
        <v>294</v>
      </c>
      <c r="G162" s="202"/>
      <c r="H162" s="202"/>
      <c r="I162" s="205"/>
      <c r="J162" s="230">
        <f>BK162</f>
        <v>0</v>
      </c>
      <c r="K162" s="202"/>
      <c r="L162" s="207"/>
      <c r="M162" s="208"/>
      <c r="N162" s="209"/>
      <c r="O162" s="209"/>
      <c r="P162" s="210">
        <f>SUM(P163:P181)</f>
        <v>0</v>
      </c>
      <c r="Q162" s="209"/>
      <c r="R162" s="210">
        <f>SUM(R163:R181)</f>
        <v>30.946161659999998</v>
      </c>
      <c r="S162" s="209"/>
      <c r="T162" s="211">
        <f>SUM(T163:T181)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2" t="s">
        <v>86</v>
      </c>
      <c r="AT162" s="213" t="s">
        <v>78</v>
      </c>
      <c r="AU162" s="213" t="s">
        <v>86</v>
      </c>
      <c r="AY162" s="212" t="s">
        <v>140</v>
      </c>
      <c r="BK162" s="214">
        <f>SUM(BK163:BK181)</f>
        <v>0</v>
      </c>
    </row>
    <row r="163" spans="1:65" s="2" customFormat="1" ht="24.15" customHeight="1">
      <c r="A163" s="36"/>
      <c r="B163" s="37"/>
      <c r="C163" s="215" t="s">
        <v>175</v>
      </c>
      <c r="D163" s="215" t="s">
        <v>141</v>
      </c>
      <c r="E163" s="216" t="s">
        <v>295</v>
      </c>
      <c r="F163" s="217" t="s">
        <v>296</v>
      </c>
      <c r="G163" s="218" t="s">
        <v>261</v>
      </c>
      <c r="H163" s="219">
        <v>151.368</v>
      </c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44</v>
      </c>
      <c r="O163" s="89"/>
      <c r="P163" s="225">
        <f>O163*H163</f>
        <v>0</v>
      </c>
      <c r="Q163" s="225">
        <v>0.14954</v>
      </c>
      <c r="R163" s="225">
        <f>Q163*H163</f>
        <v>22.63557072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145</v>
      </c>
      <c r="AT163" s="227" t="s">
        <v>141</v>
      </c>
      <c r="AU163" s="227" t="s">
        <v>88</v>
      </c>
      <c r="AY163" s="15" t="s">
        <v>140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86</v>
      </c>
      <c r="BK163" s="228">
        <f>ROUND(I163*H163,2)</f>
        <v>0</v>
      </c>
      <c r="BL163" s="15" t="s">
        <v>145</v>
      </c>
      <c r="BM163" s="227" t="s">
        <v>297</v>
      </c>
    </row>
    <row r="164" spans="1:65" s="2" customFormat="1" ht="16.5" customHeight="1">
      <c r="A164" s="36"/>
      <c r="B164" s="37"/>
      <c r="C164" s="215" t="s">
        <v>7</v>
      </c>
      <c r="D164" s="215" t="s">
        <v>141</v>
      </c>
      <c r="E164" s="216" t="s">
        <v>298</v>
      </c>
      <c r="F164" s="217" t="s">
        <v>299</v>
      </c>
      <c r="G164" s="218" t="s">
        <v>231</v>
      </c>
      <c r="H164" s="219">
        <v>1.45</v>
      </c>
      <c r="I164" s="220"/>
      <c r="J164" s="221">
        <f>ROUND(I164*H164,2)</f>
        <v>0</v>
      </c>
      <c r="K164" s="222"/>
      <c r="L164" s="42"/>
      <c r="M164" s="223" t="s">
        <v>1</v>
      </c>
      <c r="N164" s="224" t="s">
        <v>44</v>
      </c>
      <c r="O164" s="8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145</v>
      </c>
      <c r="AT164" s="227" t="s">
        <v>141</v>
      </c>
      <c r="AU164" s="227" t="s">
        <v>88</v>
      </c>
      <c r="AY164" s="15" t="s">
        <v>140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86</v>
      </c>
      <c r="BK164" s="228">
        <f>ROUND(I164*H164,2)</f>
        <v>0</v>
      </c>
      <c r="BL164" s="15" t="s">
        <v>145</v>
      </c>
      <c r="BM164" s="227" t="s">
        <v>300</v>
      </c>
    </row>
    <row r="165" spans="1:65" s="2" customFormat="1" ht="16.5" customHeight="1">
      <c r="A165" s="36"/>
      <c r="B165" s="37"/>
      <c r="C165" s="215" t="s">
        <v>179</v>
      </c>
      <c r="D165" s="215" t="s">
        <v>141</v>
      </c>
      <c r="E165" s="216" t="s">
        <v>301</v>
      </c>
      <c r="F165" s="217" t="s">
        <v>302</v>
      </c>
      <c r="G165" s="218" t="s">
        <v>261</v>
      </c>
      <c r="H165" s="219">
        <v>14.5</v>
      </c>
      <c r="I165" s="220"/>
      <c r="J165" s="221">
        <f>ROUND(I165*H165,2)</f>
        <v>0</v>
      </c>
      <c r="K165" s="222"/>
      <c r="L165" s="42"/>
      <c r="M165" s="223" t="s">
        <v>1</v>
      </c>
      <c r="N165" s="224" t="s">
        <v>44</v>
      </c>
      <c r="O165" s="8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145</v>
      </c>
      <c r="AT165" s="227" t="s">
        <v>141</v>
      </c>
      <c r="AU165" s="227" t="s">
        <v>88</v>
      </c>
      <c r="AY165" s="15" t="s">
        <v>140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145</v>
      </c>
      <c r="BM165" s="227" t="s">
        <v>303</v>
      </c>
    </row>
    <row r="166" spans="1:65" s="2" customFormat="1" ht="16.5" customHeight="1">
      <c r="A166" s="36"/>
      <c r="B166" s="37"/>
      <c r="C166" s="215" t="s">
        <v>304</v>
      </c>
      <c r="D166" s="215" t="s">
        <v>141</v>
      </c>
      <c r="E166" s="216" t="s">
        <v>305</v>
      </c>
      <c r="F166" s="217" t="s">
        <v>306</v>
      </c>
      <c r="G166" s="218" t="s">
        <v>261</v>
      </c>
      <c r="H166" s="219">
        <v>14.5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44</v>
      </c>
      <c r="O166" s="8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145</v>
      </c>
      <c r="AT166" s="227" t="s">
        <v>141</v>
      </c>
      <c r="AU166" s="227" t="s">
        <v>88</v>
      </c>
      <c r="AY166" s="15" t="s">
        <v>140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145</v>
      </c>
      <c r="BM166" s="227" t="s">
        <v>307</v>
      </c>
    </row>
    <row r="167" spans="1:65" s="2" customFormat="1" ht="24.15" customHeight="1">
      <c r="A167" s="36"/>
      <c r="B167" s="37"/>
      <c r="C167" s="215" t="s">
        <v>183</v>
      </c>
      <c r="D167" s="215" t="s">
        <v>141</v>
      </c>
      <c r="E167" s="216" t="s">
        <v>308</v>
      </c>
      <c r="F167" s="217" t="s">
        <v>309</v>
      </c>
      <c r="G167" s="218" t="s">
        <v>261</v>
      </c>
      <c r="H167" s="219">
        <v>14.5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44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145</v>
      </c>
      <c r="AT167" s="227" t="s">
        <v>141</v>
      </c>
      <c r="AU167" s="227" t="s">
        <v>88</v>
      </c>
      <c r="AY167" s="15" t="s">
        <v>140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86</v>
      </c>
      <c r="BK167" s="228">
        <f>ROUND(I167*H167,2)</f>
        <v>0</v>
      </c>
      <c r="BL167" s="15" t="s">
        <v>145</v>
      </c>
      <c r="BM167" s="227" t="s">
        <v>310</v>
      </c>
    </row>
    <row r="168" spans="1:65" s="2" customFormat="1" ht="24.15" customHeight="1">
      <c r="A168" s="36"/>
      <c r="B168" s="37"/>
      <c r="C168" s="215" t="s">
        <v>311</v>
      </c>
      <c r="D168" s="215" t="s">
        <v>141</v>
      </c>
      <c r="E168" s="216" t="s">
        <v>312</v>
      </c>
      <c r="F168" s="217" t="s">
        <v>313</v>
      </c>
      <c r="G168" s="218" t="s">
        <v>261</v>
      </c>
      <c r="H168" s="219">
        <v>14.5</v>
      </c>
      <c r="I168" s="220"/>
      <c r="J168" s="221">
        <f>ROUND(I168*H168,2)</f>
        <v>0</v>
      </c>
      <c r="K168" s="222"/>
      <c r="L168" s="42"/>
      <c r="M168" s="223" t="s">
        <v>1</v>
      </c>
      <c r="N168" s="224" t="s">
        <v>44</v>
      </c>
      <c r="O168" s="8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145</v>
      </c>
      <c r="AT168" s="227" t="s">
        <v>141</v>
      </c>
      <c r="AU168" s="227" t="s">
        <v>88</v>
      </c>
      <c r="AY168" s="15" t="s">
        <v>140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145</v>
      </c>
      <c r="BM168" s="227" t="s">
        <v>314</v>
      </c>
    </row>
    <row r="169" spans="1:65" s="2" customFormat="1" ht="24.15" customHeight="1">
      <c r="A169" s="36"/>
      <c r="B169" s="37"/>
      <c r="C169" s="215" t="s">
        <v>186</v>
      </c>
      <c r="D169" s="215" t="s">
        <v>141</v>
      </c>
      <c r="E169" s="216" t="s">
        <v>315</v>
      </c>
      <c r="F169" s="217" t="s">
        <v>316</v>
      </c>
      <c r="G169" s="218" t="s">
        <v>261</v>
      </c>
      <c r="H169" s="219">
        <v>14.5</v>
      </c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44</v>
      </c>
      <c r="O169" s="8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145</v>
      </c>
      <c r="AT169" s="227" t="s">
        <v>141</v>
      </c>
      <c r="AU169" s="227" t="s">
        <v>88</v>
      </c>
      <c r="AY169" s="15" t="s">
        <v>140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145</v>
      </c>
      <c r="BM169" s="227" t="s">
        <v>317</v>
      </c>
    </row>
    <row r="170" spans="1:65" s="2" customFormat="1" ht="16.5" customHeight="1">
      <c r="A170" s="36"/>
      <c r="B170" s="37"/>
      <c r="C170" s="215" t="s">
        <v>318</v>
      </c>
      <c r="D170" s="215" t="s">
        <v>141</v>
      </c>
      <c r="E170" s="216" t="s">
        <v>319</v>
      </c>
      <c r="F170" s="217" t="s">
        <v>320</v>
      </c>
      <c r="G170" s="218" t="s">
        <v>244</v>
      </c>
      <c r="H170" s="219">
        <v>0.75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44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145</v>
      </c>
      <c r="AT170" s="227" t="s">
        <v>141</v>
      </c>
      <c r="AU170" s="227" t="s">
        <v>88</v>
      </c>
      <c r="AY170" s="15" t="s">
        <v>140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86</v>
      </c>
      <c r="BK170" s="228">
        <f>ROUND(I170*H170,2)</f>
        <v>0</v>
      </c>
      <c r="BL170" s="15" t="s">
        <v>145</v>
      </c>
      <c r="BM170" s="227" t="s">
        <v>321</v>
      </c>
    </row>
    <row r="171" spans="1:65" s="2" customFormat="1" ht="16.5" customHeight="1">
      <c r="A171" s="36"/>
      <c r="B171" s="37"/>
      <c r="C171" s="215" t="s">
        <v>322</v>
      </c>
      <c r="D171" s="215" t="s">
        <v>141</v>
      </c>
      <c r="E171" s="216" t="s">
        <v>323</v>
      </c>
      <c r="F171" s="217" t="s">
        <v>324</v>
      </c>
      <c r="G171" s="218" t="s">
        <v>231</v>
      </c>
      <c r="H171" s="219">
        <v>3.248</v>
      </c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44</v>
      </c>
      <c r="O171" s="89"/>
      <c r="P171" s="225">
        <f>O171*H171</f>
        <v>0</v>
      </c>
      <c r="Q171" s="225">
        <v>2.4534</v>
      </c>
      <c r="R171" s="225">
        <f>Q171*H171</f>
        <v>7.9686432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145</v>
      </c>
      <c r="AT171" s="227" t="s">
        <v>141</v>
      </c>
      <c r="AU171" s="227" t="s">
        <v>88</v>
      </c>
      <c r="AY171" s="15" t="s">
        <v>140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145</v>
      </c>
      <c r="BM171" s="227" t="s">
        <v>325</v>
      </c>
    </row>
    <row r="172" spans="1:65" s="2" customFormat="1" ht="16.5" customHeight="1">
      <c r="A172" s="36"/>
      <c r="B172" s="37"/>
      <c r="C172" s="215" t="s">
        <v>326</v>
      </c>
      <c r="D172" s="215" t="s">
        <v>141</v>
      </c>
      <c r="E172" s="216" t="s">
        <v>327</v>
      </c>
      <c r="F172" s="217" t="s">
        <v>328</v>
      </c>
      <c r="G172" s="218" t="s">
        <v>261</v>
      </c>
      <c r="H172" s="219">
        <v>14</v>
      </c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44</v>
      </c>
      <c r="O172" s="8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145</v>
      </c>
      <c r="AT172" s="227" t="s">
        <v>141</v>
      </c>
      <c r="AU172" s="227" t="s">
        <v>88</v>
      </c>
      <c r="AY172" s="15" t="s">
        <v>140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145</v>
      </c>
      <c r="BM172" s="227" t="s">
        <v>329</v>
      </c>
    </row>
    <row r="173" spans="1:65" s="2" customFormat="1" ht="16.5" customHeight="1">
      <c r="A173" s="36"/>
      <c r="B173" s="37"/>
      <c r="C173" s="215" t="s">
        <v>330</v>
      </c>
      <c r="D173" s="215" t="s">
        <v>141</v>
      </c>
      <c r="E173" s="216" t="s">
        <v>331</v>
      </c>
      <c r="F173" s="217" t="s">
        <v>332</v>
      </c>
      <c r="G173" s="218" t="s">
        <v>261</v>
      </c>
      <c r="H173" s="219">
        <v>14</v>
      </c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44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145</v>
      </c>
      <c r="AT173" s="227" t="s">
        <v>141</v>
      </c>
      <c r="AU173" s="227" t="s">
        <v>88</v>
      </c>
      <c r="AY173" s="15" t="s">
        <v>140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86</v>
      </c>
      <c r="BK173" s="228">
        <f>ROUND(I173*H173,2)</f>
        <v>0</v>
      </c>
      <c r="BL173" s="15" t="s">
        <v>145</v>
      </c>
      <c r="BM173" s="227" t="s">
        <v>333</v>
      </c>
    </row>
    <row r="174" spans="1:65" s="2" customFormat="1" ht="24.15" customHeight="1">
      <c r="A174" s="36"/>
      <c r="B174" s="37"/>
      <c r="C174" s="215" t="s">
        <v>334</v>
      </c>
      <c r="D174" s="215" t="s">
        <v>141</v>
      </c>
      <c r="E174" s="216" t="s">
        <v>335</v>
      </c>
      <c r="F174" s="217" t="s">
        <v>336</v>
      </c>
      <c r="G174" s="218" t="s">
        <v>244</v>
      </c>
      <c r="H174" s="219">
        <v>0.074</v>
      </c>
      <c r="I174" s="220"/>
      <c r="J174" s="221">
        <f>ROUND(I174*H174,2)</f>
        <v>0</v>
      </c>
      <c r="K174" s="222"/>
      <c r="L174" s="42"/>
      <c r="M174" s="223" t="s">
        <v>1</v>
      </c>
      <c r="N174" s="224" t="s">
        <v>44</v>
      </c>
      <c r="O174" s="89"/>
      <c r="P174" s="225">
        <f>O174*H174</f>
        <v>0</v>
      </c>
      <c r="Q174" s="225">
        <v>1.05156</v>
      </c>
      <c r="R174" s="225">
        <f>Q174*H174</f>
        <v>0.07781544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145</v>
      </c>
      <c r="AT174" s="227" t="s">
        <v>141</v>
      </c>
      <c r="AU174" s="227" t="s">
        <v>88</v>
      </c>
      <c r="AY174" s="15" t="s">
        <v>140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86</v>
      </c>
      <c r="BK174" s="228">
        <f>ROUND(I174*H174,2)</f>
        <v>0</v>
      </c>
      <c r="BL174" s="15" t="s">
        <v>145</v>
      </c>
      <c r="BM174" s="227" t="s">
        <v>337</v>
      </c>
    </row>
    <row r="175" spans="1:65" s="2" customFormat="1" ht="24.15" customHeight="1">
      <c r="A175" s="36"/>
      <c r="B175" s="37"/>
      <c r="C175" s="215" t="s">
        <v>338</v>
      </c>
      <c r="D175" s="215" t="s">
        <v>141</v>
      </c>
      <c r="E175" s="216" t="s">
        <v>339</v>
      </c>
      <c r="F175" s="217" t="s">
        <v>340</v>
      </c>
      <c r="G175" s="218" t="s">
        <v>244</v>
      </c>
      <c r="H175" s="219">
        <v>0.228</v>
      </c>
      <c r="I175" s="220"/>
      <c r="J175" s="221">
        <f>ROUND(I175*H175,2)</f>
        <v>0</v>
      </c>
      <c r="K175" s="222"/>
      <c r="L175" s="42"/>
      <c r="M175" s="223" t="s">
        <v>1</v>
      </c>
      <c r="N175" s="224" t="s">
        <v>44</v>
      </c>
      <c r="O175" s="89"/>
      <c r="P175" s="225">
        <f>O175*H175</f>
        <v>0</v>
      </c>
      <c r="Q175" s="225">
        <v>1.05256</v>
      </c>
      <c r="R175" s="225">
        <f>Q175*H175</f>
        <v>0.23998368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145</v>
      </c>
      <c r="AT175" s="227" t="s">
        <v>141</v>
      </c>
      <c r="AU175" s="227" t="s">
        <v>88</v>
      </c>
      <c r="AY175" s="15" t="s">
        <v>140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86</v>
      </c>
      <c r="BK175" s="228">
        <f>ROUND(I175*H175,2)</f>
        <v>0</v>
      </c>
      <c r="BL175" s="15" t="s">
        <v>145</v>
      </c>
      <c r="BM175" s="227" t="s">
        <v>341</v>
      </c>
    </row>
    <row r="176" spans="1:65" s="2" customFormat="1" ht="21.75" customHeight="1">
      <c r="A176" s="36"/>
      <c r="B176" s="37"/>
      <c r="C176" s="215" t="s">
        <v>342</v>
      </c>
      <c r="D176" s="215" t="s">
        <v>141</v>
      </c>
      <c r="E176" s="216" t="s">
        <v>343</v>
      </c>
      <c r="F176" s="217" t="s">
        <v>344</v>
      </c>
      <c r="G176" s="218" t="s">
        <v>231</v>
      </c>
      <c r="H176" s="219">
        <v>0.326</v>
      </c>
      <c r="I176" s="220"/>
      <c r="J176" s="221">
        <f>ROUND(I176*H176,2)</f>
        <v>0</v>
      </c>
      <c r="K176" s="222"/>
      <c r="L176" s="42"/>
      <c r="M176" s="223" t="s">
        <v>1</v>
      </c>
      <c r="N176" s="224" t="s">
        <v>44</v>
      </c>
      <c r="O176" s="89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145</v>
      </c>
      <c r="AT176" s="227" t="s">
        <v>141</v>
      </c>
      <c r="AU176" s="227" t="s">
        <v>88</v>
      </c>
      <c r="AY176" s="15" t="s">
        <v>140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145</v>
      </c>
      <c r="BM176" s="227" t="s">
        <v>345</v>
      </c>
    </row>
    <row r="177" spans="1:65" s="2" customFormat="1" ht="24.15" customHeight="1">
      <c r="A177" s="36"/>
      <c r="B177" s="37"/>
      <c r="C177" s="215" t="s">
        <v>346</v>
      </c>
      <c r="D177" s="215" t="s">
        <v>141</v>
      </c>
      <c r="E177" s="216" t="s">
        <v>347</v>
      </c>
      <c r="F177" s="217" t="s">
        <v>348</v>
      </c>
      <c r="G177" s="218" t="s">
        <v>244</v>
      </c>
      <c r="H177" s="219">
        <v>0.018</v>
      </c>
      <c r="I177" s="220"/>
      <c r="J177" s="221">
        <f>ROUND(I177*H177,2)</f>
        <v>0</v>
      </c>
      <c r="K177" s="222"/>
      <c r="L177" s="42"/>
      <c r="M177" s="223" t="s">
        <v>1</v>
      </c>
      <c r="N177" s="224" t="s">
        <v>44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145</v>
      </c>
      <c r="AT177" s="227" t="s">
        <v>141</v>
      </c>
      <c r="AU177" s="227" t="s">
        <v>88</v>
      </c>
      <c r="AY177" s="15" t="s">
        <v>140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145</v>
      </c>
      <c r="BM177" s="227" t="s">
        <v>349</v>
      </c>
    </row>
    <row r="178" spans="1:65" s="2" customFormat="1" ht="24.15" customHeight="1">
      <c r="A178" s="36"/>
      <c r="B178" s="37"/>
      <c r="C178" s="215" t="s">
        <v>350</v>
      </c>
      <c r="D178" s="215" t="s">
        <v>141</v>
      </c>
      <c r="E178" s="216" t="s">
        <v>351</v>
      </c>
      <c r="F178" s="217" t="s">
        <v>352</v>
      </c>
      <c r="G178" s="218" t="s">
        <v>244</v>
      </c>
      <c r="H178" s="219">
        <v>0.01</v>
      </c>
      <c r="I178" s="220"/>
      <c r="J178" s="221">
        <f>ROUND(I178*H178,2)</f>
        <v>0</v>
      </c>
      <c r="K178" s="222"/>
      <c r="L178" s="42"/>
      <c r="M178" s="223" t="s">
        <v>1</v>
      </c>
      <c r="N178" s="224" t="s">
        <v>44</v>
      </c>
      <c r="O178" s="8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145</v>
      </c>
      <c r="AT178" s="227" t="s">
        <v>141</v>
      </c>
      <c r="AU178" s="227" t="s">
        <v>88</v>
      </c>
      <c r="AY178" s="15" t="s">
        <v>140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86</v>
      </c>
      <c r="BK178" s="228">
        <f>ROUND(I178*H178,2)</f>
        <v>0</v>
      </c>
      <c r="BL178" s="15" t="s">
        <v>145</v>
      </c>
      <c r="BM178" s="227" t="s">
        <v>353</v>
      </c>
    </row>
    <row r="179" spans="1:65" s="2" customFormat="1" ht="24.15" customHeight="1">
      <c r="A179" s="36"/>
      <c r="B179" s="37"/>
      <c r="C179" s="215" t="s">
        <v>354</v>
      </c>
      <c r="D179" s="215" t="s">
        <v>141</v>
      </c>
      <c r="E179" s="216" t="s">
        <v>355</v>
      </c>
      <c r="F179" s="217" t="s">
        <v>356</v>
      </c>
      <c r="G179" s="218" t="s">
        <v>261</v>
      </c>
      <c r="H179" s="219">
        <v>2.763</v>
      </c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44</v>
      </c>
      <c r="O179" s="89"/>
      <c r="P179" s="225">
        <f>O179*H179</f>
        <v>0</v>
      </c>
      <c r="Q179" s="225">
        <v>0.00874</v>
      </c>
      <c r="R179" s="225">
        <f>Q179*H179</f>
        <v>0.02414862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145</v>
      </c>
      <c r="AT179" s="227" t="s">
        <v>141</v>
      </c>
      <c r="AU179" s="227" t="s">
        <v>88</v>
      </c>
      <c r="AY179" s="15" t="s">
        <v>140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145</v>
      </c>
      <c r="BM179" s="227" t="s">
        <v>357</v>
      </c>
    </row>
    <row r="180" spans="1:65" s="2" customFormat="1" ht="24.15" customHeight="1">
      <c r="A180" s="36"/>
      <c r="B180" s="37"/>
      <c r="C180" s="215" t="s">
        <v>358</v>
      </c>
      <c r="D180" s="215" t="s">
        <v>141</v>
      </c>
      <c r="E180" s="216" t="s">
        <v>359</v>
      </c>
      <c r="F180" s="217" t="s">
        <v>360</v>
      </c>
      <c r="G180" s="218" t="s">
        <v>261</v>
      </c>
      <c r="H180" s="219">
        <v>2.763</v>
      </c>
      <c r="I180" s="220"/>
      <c r="J180" s="221">
        <f>ROUND(I180*H180,2)</f>
        <v>0</v>
      </c>
      <c r="K180" s="222"/>
      <c r="L180" s="42"/>
      <c r="M180" s="223" t="s">
        <v>1</v>
      </c>
      <c r="N180" s="224" t="s">
        <v>44</v>
      </c>
      <c r="O180" s="8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145</v>
      </c>
      <c r="AT180" s="227" t="s">
        <v>141</v>
      </c>
      <c r="AU180" s="227" t="s">
        <v>88</v>
      </c>
      <c r="AY180" s="15" t="s">
        <v>140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145</v>
      </c>
      <c r="BM180" s="227" t="s">
        <v>361</v>
      </c>
    </row>
    <row r="181" spans="1:65" s="2" customFormat="1" ht="24.15" customHeight="1">
      <c r="A181" s="36"/>
      <c r="B181" s="37"/>
      <c r="C181" s="215" t="s">
        <v>362</v>
      </c>
      <c r="D181" s="215" t="s">
        <v>141</v>
      </c>
      <c r="E181" s="216" t="s">
        <v>363</v>
      </c>
      <c r="F181" s="217" t="s">
        <v>364</v>
      </c>
      <c r="G181" s="218" t="s">
        <v>231</v>
      </c>
      <c r="H181" s="219">
        <v>0.915</v>
      </c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44</v>
      </c>
      <c r="O181" s="8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145</v>
      </c>
      <c r="AT181" s="227" t="s">
        <v>141</v>
      </c>
      <c r="AU181" s="227" t="s">
        <v>88</v>
      </c>
      <c r="AY181" s="15" t="s">
        <v>140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86</v>
      </c>
      <c r="BK181" s="228">
        <f>ROUND(I181*H181,2)</f>
        <v>0</v>
      </c>
      <c r="BL181" s="15" t="s">
        <v>145</v>
      </c>
      <c r="BM181" s="227" t="s">
        <v>365</v>
      </c>
    </row>
    <row r="182" spans="1:63" s="12" customFormat="1" ht="22.8" customHeight="1">
      <c r="A182" s="12"/>
      <c r="B182" s="201"/>
      <c r="C182" s="202"/>
      <c r="D182" s="203" t="s">
        <v>78</v>
      </c>
      <c r="E182" s="229" t="s">
        <v>151</v>
      </c>
      <c r="F182" s="229" t="s">
        <v>366</v>
      </c>
      <c r="G182" s="202"/>
      <c r="H182" s="202"/>
      <c r="I182" s="205"/>
      <c r="J182" s="230">
        <f>BK182</f>
        <v>0</v>
      </c>
      <c r="K182" s="202"/>
      <c r="L182" s="207"/>
      <c r="M182" s="208"/>
      <c r="N182" s="209"/>
      <c r="O182" s="209"/>
      <c r="P182" s="210">
        <f>SUM(P183:P203)</f>
        <v>0</v>
      </c>
      <c r="Q182" s="209"/>
      <c r="R182" s="210">
        <f>SUM(R183:R203)</f>
        <v>43.801794619999995</v>
      </c>
      <c r="S182" s="209"/>
      <c r="T182" s="211">
        <f>SUM(T183:T203)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2" t="s">
        <v>86</v>
      </c>
      <c r="AT182" s="213" t="s">
        <v>78</v>
      </c>
      <c r="AU182" s="213" t="s">
        <v>86</v>
      </c>
      <c r="AY182" s="212" t="s">
        <v>140</v>
      </c>
      <c r="BK182" s="214">
        <f>SUM(BK183:BK203)</f>
        <v>0</v>
      </c>
    </row>
    <row r="183" spans="1:65" s="2" customFormat="1" ht="24.15" customHeight="1">
      <c r="A183" s="36"/>
      <c r="B183" s="37"/>
      <c r="C183" s="215" t="s">
        <v>367</v>
      </c>
      <c r="D183" s="215" t="s">
        <v>141</v>
      </c>
      <c r="E183" s="216" t="s">
        <v>368</v>
      </c>
      <c r="F183" s="217" t="s">
        <v>369</v>
      </c>
      <c r="G183" s="218" t="s">
        <v>261</v>
      </c>
      <c r="H183" s="219">
        <v>142.9</v>
      </c>
      <c r="I183" s="220"/>
      <c r="J183" s="221">
        <f>ROUND(I183*H183,2)</f>
        <v>0</v>
      </c>
      <c r="K183" s="222"/>
      <c r="L183" s="42"/>
      <c r="M183" s="223" t="s">
        <v>1</v>
      </c>
      <c r="N183" s="224" t="s">
        <v>44</v>
      </c>
      <c r="O183" s="89"/>
      <c r="P183" s="225">
        <f>O183*H183</f>
        <v>0</v>
      </c>
      <c r="Q183" s="225">
        <v>0.00735</v>
      </c>
      <c r="R183" s="225">
        <f>Q183*H183</f>
        <v>1.050315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145</v>
      </c>
      <c r="AT183" s="227" t="s">
        <v>141</v>
      </c>
      <c r="AU183" s="227" t="s">
        <v>88</v>
      </c>
      <c r="AY183" s="15" t="s">
        <v>140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145</v>
      </c>
      <c r="BM183" s="227" t="s">
        <v>370</v>
      </c>
    </row>
    <row r="184" spans="1:65" s="2" customFormat="1" ht="24.15" customHeight="1">
      <c r="A184" s="36"/>
      <c r="B184" s="37"/>
      <c r="C184" s="215" t="s">
        <v>371</v>
      </c>
      <c r="D184" s="215" t="s">
        <v>141</v>
      </c>
      <c r="E184" s="216" t="s">
        <v>372</v>
      </c>
      <c r="F184" s="217" t="s">
        <v>373</v>
      </c>
      <c r="G184" s="218" t="s">
        <v>261</v>
      </c>
      <c r="H184" s="219">
        <v>142.9</v>
      </c>
      <c r="I184" s="220"/>
      <c r="J184" s="221">
        <f>ROUND(I184*H184,2)</f>
        <v>0</v>
      </c>
      <c r="K184" s="222"/>
      <c r="L184" s="42"/>
      <c r="M184" s="223" t="s">
        <v>1</v>
      </c>
      <c r="N184" s="224" t="s">
        <v>44</v>
      </c>
      <c r="O184" s="89"/>
      <c r="P184" s="225">
        <f>O184*H184</f>
        <v>0</v>
      </c>
      <c r="Q184" s="225">
        <v>0.01838</v>
      </c>
      <c r="R184" s="225">
        <f>Q184*H184</f>
        <v>2.6265020000000003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145</v>
      </c>
      <c r="AT184" s="227" t="s">
        <v>141</v>
      </c>
      <c r="AU184" s="227" t="s">
        <v>88</v>
      </c>
      <c r="AY184" s="15" t="s">
        <v>140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145</v>
      </c>
      <c r="BM184" s="227" t="s">
        <v>374</v>
      </c>
    </row>
    <row r="185" spans="1:65" s="2" customFormat="1" ht="24.15" customHeight="1">
      <c r="A185" s="36"/>
      <c r="B185" s="37"/>
      <c r="C185" s="215" t="s">
        <v>375</v>
      </c>
      <c r="D185" s="215" t="s">
        <v>141</v>
      </c>
      <c r="E185" s="216" t="s">
        <v>376</v>
      </c>
      <c r="F185" s="217" t="s">
        <v>377</v>
      </c>
      <c r="G185" s="218" t="s">
        <v>261</v>
      </c>
      <c r="H185" s="219">
        <v>266.9</v>
      </c>
      <c r="I185" s="220"/>
      <c r="J185" s="221">
        <f>ROUND(I185*H185,2)</f>
        <v>0</v>
      </c>
      <c r="K185" s="222"/>
      <c r="L185" s="42"/>
      <c r="M185" s="223" t="s">
        <v>1</v>
      </c>
      <c r="N185" s="224" t="s">
        <v>44</v>
      </c>
      <c r="O185" s="89"/>
      <c r="P185" s="225">
        <f>O185*H185</f>
        <v>0</v>
      </c>
      <c r="Q185" s="225">
        <v>0.017</v>
      </c>
      <c r="R185" s="225">
        <f>Q185*H185</f>
        <v>4.5373</v>
      </c>
      <c r="S185" s="225">
        <v>0</v>
      </c>
      <c r="T185" s="22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145</v>
      </c>
      <c r="AT185" s="227" t="s">
        <v>141</v>
      </c>
      <c r="AU185" s="227" t="s">
        <v>88</v>
      </c>
      <c r="AY185" s="15" t="s">
        <v>140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5" t="s">
        <v>86</v>
      </c>
      <c r="BK185" s="228">
        <f>ROUND(I185*H185,2)</f>
        <v>0</v>
      </c>
      <c r="BL185" s="15" t="s">
        <v>145</v>
      </c>
      <c r="BM185" s="227" t="s">
        <v>378</v>
      </c>
    </row>
    <row r="186" spans="1:65" s="2" customFormat="1" ht="37.8" customHeight="1">
      <c r="A186" s="36"/>
      <c r="B186" s="37"/>
      <c r="C186" s="215" t="s">
        <v>379</v>
      </c>
      <c r="D186" s="215" t="s">
        <v>141</v>
      </c>
      <c r="E186" s="216" t="s">
        <v>380</v>
      </c>
      <c r="F186" s="217" t="s">
        <v>381</v>
      </c>
      <c r="G186" s="218" t="s">
        <v>382</v>
      </c>
      <c r="H186" s="219">
        <v>28.553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44</v>
      </c>
      <c r="O186" s="89"/>
      <c r="P186" s="225">
        <f>O186*H186</f>
        <v>0</v>
      </c>
      <c r="Q186" s="225">
        <v>0.0016</v>
      </c>
      <c r="R186" s="225">
        <f>Q186*H186</f>
        <v>0.045684800000000005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145</v>
      </c>
      <c r="AT186" s="227" t="s">
        <v>141</v>
      </c>
      <c r="AU186" s="227" t="s">
        <v>88</v>
      </c>
      <c r="AY186" s="15" t="s">
        <v>140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86</v>
      </c>
      <c r="BK186" s="228">
        <f>ROUND(I186*H186,2)</f>
        <v>0</v>
      </c>
      <c r="BL186" s="15" t="s">
        <v>145</v>
      </c>
      <c r="BM186" s="227" t="s">
        <v>383</v>
      </c>
    </row>
    <row r="187" spans="1:65" s="2" customFormat="1" ht="24.15" customHeight="1">
      <c r="A187" s="36"/>
      <c r="B187" s="37"/>
      <c r="C187" s="236" t="s">
        <v>384</v>
      </c>
      <c r="D187" s="236" t="s">
        <v>283</v>
      </c>
      <c r="E187" s="237" t="s">
        <v>385</v>
      </c>
      <c r="F187" s="238" t="s">
        <v>386</v>
      </c>
      <c r="G187" s="239" t="s">
        <v>261</v>
      </c>
      <c r="H187" s="240">
        <v>6.282</v>
      </c>
      <c r="I187" s="241"/>
      <c r="J187" s="242">
        <f>ROUND(I187*H187,2)</f>
        <v>0</v>
      </c>
      <c r="K187" s="243"/>
      <c r="L187" s="244"/>
      <c r="M187" s="245" t="s">
        <v>1</v>
      </c>
      <c r="N187" s="246" t="s">
        <v>44</v>
      </c>
      <c r="O187" s="89"/>
      <c r="P187" s="225">
        <f>O187*H187</f>
        <v>0</v>
      </c>
      <c r="Q187" s="225">
        <v>0.00068</v>
      </c>
      <c r="R187" s="225">
        <f>Q187*H187</f>
        <v>0.00427176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165</v>
      </c>
      <c r="AT187" s="227" t="s">
        <v>283</v>
      </c>
      <c r="AU187" s="227" t="s">
        <v>88</v>
      </c>
      <c r="AY187" s="15" t="s">
        <v>140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145</v>
      </c>
      <c r="BM187" s="227" t="s">
        <v>387</v>
      </c>
    </row>
    <row r="188" spans="1:65" s="2" customFormat="1" ht="24.15" customHeight="1">
      <c r="A188" s="36"/>
      <c r="B188" s="37"/>
      <c r="C188" s="215" t="s">
        <v>388</v>
      </c>
      <c r="D188" s="215" t="s">
        <v>141</v>
      </c>
      <c r="E188" s="216" t="s">
        <v>389</v>
      </c>
      <c r="F188" s="217" t="s">
        <v>390</v>
      </c>
      <c r="G188" s="218" t="s">
        <v>261</v>
      </c>
      <c r="H188" s="219">
        <v>251.559</v>
      </c>
      <c r="I188" s="220"/>
      <c r="J188" s="221">
        <f>ROUND(I188*H188,2)</f>
        <v>0</v>
      </c>
      <c r="K188" s="222"/>
      <c r="L188" s="42"/>
      <c r="M188" s="223" t="s">
        <v>1</v>
      </c>
      <c r="N188" s="224" t="s">
        <v>44</v>
      </c>
      <c r="O188" s="89"/>
      <c r="P188" s="225">
        <f>O188*H188</f>
        <v>0</v>
      </c>
      <c r="Q188" s="225">
        <v>0.00735</v>
      </c>
      <c r="R188" s="225">
        <f>Q188*H188</f>
        <v>1.84895865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145</v>
      </c>
      <c r="AT188" s="227" t="s">
        <v>141</v>
      </c>
      <c r="AU188" s="227" t="s">
        <v>88</v>
      </c>
      <c r="AY188" s="15" t="s">
        <v>140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86</v>
      </c>
      <c r="BK188" s="228">
        <f>ROUND(I188*H188,2)</f>
        <v>0</v>
      </c>
      <c r="BL188" s="15" t="s">
        <v>145</v>
      </c>
      <c r="BM188" s="227" t="s">
        <v>391</v>
      </c>
    </row>
    <row r="189" spans="1:65" s="2" customFormat="1" ht="24.15" customHeight="1">
      <c r="A189" s="36"/>
      <c r="B189" s="37"/>
      <c r="C189" s="215" t="s">
        <v>392</v>
      </c>
      <c r="D189" s="215" t="s">
        <v>141</v>
      </c>
      <c r="E189" s="216" t="s">
        <v>393</v>
      </c>
      <c r="F189" s="217" t="s">
        <v>394</v>
      </c>
      <c r="G189" s="218" t="s">
        <v>261</v>
      </c>
      <c r="H189" s="219">
        <v>251.559</v>
      </c>
      <c r="I189" s="220"/>
      <c r="J189" s="221">
        <f>ROUND(I189*H189,2)</f>
        <v>0</v>
      </c>
      <c r="K189" s="222"/>
      <c r="L189" s="42"/>
      <c r="M189" s="223" t="s">
        <v>1</v>
      </c>
      <c r="N189" s="224" t="s">
        <v>44</v>
      </c>
      <c r="O189" s="89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145</v>
      </c>
      <c r="AT189" s="227" t="s">
        <v>141</v>
      </c>
      <c r="AU189" s="227" t="s">
        <v>88</v>
      </c>
      <c r="AY189" s="15" t="s">
        <v>140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86</v>
      </c>
      <c r="BK189" s="228">
        <f>ROUND(I189*H189,2)</f>
        <v>0</v>
      </c>
      <c r="BL189" s="15" t="s">
        <v>145</v>
      </c>
      <c r="BM189" s="227" t="s">
        <v>395</v>
      </c>
    </row>
    <row r="190" spans="1:65" s="2" customFormat="1" ht="24.15" customHeight="1">
      <c r="A190" s="36"/>
      <c r="B190" s="37"/>
      <c r="C190" s="215" t="s">
        <v>396</v>
      </c>
      <c r="D190" s="215" t="s">
        <v>141</v>
      </c>
      <c r="E190" s="216" t="s">
        <v>397</v>
      </c>
      <c r="F190" s="217" t="s">
        <v>398</v>
      </c>
      <c r="G190" s="218" t="s">
        <v>261</v>
      </c>
      <c r="H190" s="219">
        <v>280.315</v>
      </c>
      <c r="I190" s="220"/>
      <c r="J190" s="221">
        <f>ROUND(I190*H190,2)</f>
        <v>0</v>
      </c>
      <c r="K190" s="222"/>
      <c r="L190" s="42"/>
      <c r="M190" s="223" t="s">
        <v>1</v>
      </c>
      <c r="N190" s="224" t="s">
        <v>44</v>
      </c>
      <c r="O190" s="89"/>
      <c r="P190" s="225">
        <f>O190*H190</f>
        <v>0</v>
      </c>
      <c r="Q190" s="225">
        <v>0.017</v>
      </c>
      <c r="R190" s="225">
        <f>Q190*H190</f>
        <v>4.7653550000000005</v>
      </c>
      <c r="S190" s="225">
        <v>0</v>
      </c>
      <c r="T190" s="22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145</v>
      </c>
      <c r="AT190" s="227" t="s">
        <v>141</v>
      </c>
      <c r="AU190" s="227" t="s">
        <v>88</v>
      </c>
      <c r="AY190" s="15" t="s">
        <v>140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145</v>
      </c>
      <c r="BM190" s="227" t="s">
        <v>399</v>
      </c>
    </row>
    <row r="191" spans="1:65" s="2" customFormat="1" ht="24.15" customHeight="1">
      <c r="A191" s="36"/>
      <c r="B191" s="37"/>
      <c r="C191" s="215" t="s">
        <v>400</v>
      </c>
      <c r="D191" s="215" t="s">
        <v>141</v>
      </c>
      <c r="E191" s="216" t="s">
        <v>401</v>
      </c>
      <c r="F191" s="217" t="s">
        <v>402</v>
      </c>
      <c r="G191" s="218" t="s">
        <v>261</v>
      </c>
      <c r="H191" s="219">
        <v>379.893</v>
      </c>
      <c r="I191" s="220"/>
      <c r="J191" s="221">
        <f>ROUND(I191*H191,2)</f>
        <v>0</v>
      </c>
      <c r="K191" s="222"/>
      <c r="L191" s="42"/>
      <c r="M191" s="223" t="s">
        <v>1</v>
      </c>
      <c r="N191" s="224" t="s">
        <v>44</v>
      </c>
      <c r="O191" s="89"/>
      <c r="P191" s="225">
        <f>O191*H191</f>
        <v>0</v>
      </c>
      <c r="Q191" s="225">
        <v>0.02363</v>
      </c>
      <c r="R191" s="225">
        <f>Q191*H191</f>
        <v>8.97687159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145</v>
      </c>
      <c r="AT191" s="227" t="s">
        <v>141</v>
      </c>
      <c r="AU191" s="227" t="s">
        <v>88</v>
      </c>
      <c r="AY191" s="15" t="s">
        <v>140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86</v>
      </c>
      <c r="BK191" s="228">
        <f>ROUND(I191*H191,2)</f>
        <v>0</v>
      </c>
      <c r="BL191" s="15" t="s">
        <v>145</v>
      </c>
      <c r="BM191" s="227" t="s">
        <v>403</v>
      </c>
    </row>
    <row r="192" spans="1:65" s="2" customFormat="1" ht="24.15" customHeight="1">
      <c r="A192" s="36"/>
      <c r="B192" s="37"/>
      <c r="C192" s="215" t="s">
        <v>404</v>
      </c>
      <c r="D192" s="215" t="s">
        <v>141</v>
      </c>
      <c r="E192" s="216" t="s">
        <v>405</v>
      </c>
      <c r="F192" s="217" t="s">
        <v>406</v>
      </c>
      <c r="G192" s="218" t="s">
        <v>261</v>
      </c>
      <c r="H192" s="219">
        <v>379.893</v>
      </c>
      <c r="I192" s="220"/>
      <c r="J192" s="221">
        <f>ROUND(I192*H192,2)</f>
        <v>0</v>
      </c>
      <c r="K192" s="222"/>
      <c r="L192" s="42"/>
      <c r="M192" s="223" t="s">
        <v>1</v>
      </c>
      <c r="N192" s="224" t="s">
        <v>44</v>
      </c>
      <c r="O192" s="89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145</v>
      </c>
      <c r="AT192" s="227" t="s">
        <v>141</v>
      </c>
      <c r="AU192" s="227" t="s">
        <v>88</v>
      </c>
      <c r="AY192" s="15" t="s">
        <v>140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86</v>
      </c>
      <c r="BK192" s="228">
        <f>ROUND(I192*H192,2)</f>
        <v>0</v>
      </c>
      <c r="BL192" s="15" t="s">
        <v>145</v>
      </c>
      <c r="BM192" s="227" t="s">
        <v>407</v>
      </c>
    </row>
    <row r="193" spans="1:65" s="2" customFormat="1" ht="24.15" customHeight="1">
      <c r="A193" s="36"/>
      <c r="B193" s="37"/>
      <c r="C193" s="215" t="s">
        <v>408</v>
      </c>
      <c r="D193" s="215" t="s">
        <v>141</v>
      </c>
      <c r="E193" s="216" t="s">
        <v>409</v>
      </c>
      <c r="F193" s="217" t="s">
        <v>410</v>
      </c>
      <c r="G193" s="218" t="s">
        <v>261</v>
      </c>
      <c r="H193" s="219">
        <v>379.893</v>
      </c>
      <c r="I193" s="220"/>
      <c r="J193" s="221">
        <f>ROUND(I193*H193,2)</f>
        <v>0</v>
      </c>
      <c r="K193" s="222"/>
      <c r="L193" s="42"/>
      <c r="M193" s="223" t="s">
        <v>1</v>
      </c>
      <c r="N193" s="224" t="s">
        <v>44</v>
      </c>
      <c r="O193" s="89"/>
      <c r="P193" s="225">
        <f>O193*H193</f>
        <v>0</v>
      </c>
      <c r="Q193" s="225">
        <v>0.00735</v>
      </c>
      <c r="R193" s="225">
        <f>Q193*H193</f>
        <v>2.7922135499999996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145</v>
      </c>
      <c r="AT193" s="227" t="s">
        <v>141</v>
      </c>
      <c r="AU193" s="227" t="s">
        <v>88</v>
      </c>
      <c r="AY193" s="15" t="s">
        <v>140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145</v>
      </c>
      <c r="BM193" s="227" t="s">
        <v>411</v>
      </c>
    </row>
    <row r="194" spans="1:65" s="2" customFormat="1" ht="24.15" customHeight="1">
      <c r="A194" s="36"/>
      <c r="B194" s="37"/>
      <c r="C194" s="215" t="s">
        <v>412</v>
      </c>
      <c r="D194" s="215" t="s">
        <v>141</v>
      </c>
      <c r="E194" s="216" t="s">
        <v>413</v>
      </c>
      <c r="F194" s="217" t="s">
        <v>414</v>
      </c>
      <c r="G194" s="218" t="s">
        <v>261</v>
      </c>
      <c r="H194" s="219">
        <v>379.893</v>
      </c>
      <c r="I194" s="220"/>
      <c r="J194" s="221">
        <f>ROUND(I194*H194,2)</f>
        <v>0</v>
      </c>
      <c r="K194" s="222"/>
      <c r="L194" s="42"/>
      <c r="M194" s="223" t="s">
        <v>1</v>
      </c>
      <c r="N194" s="224" t="s">
        <v>44</v>
      </c>
      <c r="O194" s="89"/>
      <c r="P194" s="225">
        <f>O194*H194</f>
        <v>0</v>
      </c>
      <c r="Q194" s="225">
        <v>0.00489</v>
      </c>
      <c r="R194" s="225">
        <f>Q194*H194</f>
        <v>1.8576767699999999</v>
      </c>
      <c r="S194" s="225">
        <v>0</v>
      </c>
      <c r="T194" s="22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145</v>
      </c>
      <c r="AT194" s="227" t="s">
        <v>141</v>
      </c>
      <c r="AU194" s="227" t="s">
        <v>88</v>
      </c>
      <c r="AY194" s="15" t="s">
        <v>140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5" t="s">
        <v>86</v>
      </c>
      <c r="BK194" s="228">
        <f>ROUND(I194*H194,2)</f>
        <v>0</v>
      </c>
      <c r="BL194" s="15" t="s">
        <v>145</v>
      </c>
      <c r="BM194" s="227" t="s">
        <v>415</v>
      </c>
    </row>
    <row r="195" spans="1:65" s="2" customFormat="1" ht="24.15" customHeight="1">
      <c r="A195" s="36"/>
      <c r="B195" s="37"/>
      <c r="C195" s="215" t="s">
        <v>416</v>
      </c>
      <c r="D195" s="215" t="s">
        <v>141</v>
      </c>
      <c r="E195" s="216" t="s">
        <v>417</v>
      </c>
      <c r="F195" s="217" t="s">
        <v>418</v>
      </c>
      <c r="G195" s="218" t="s">
        <v>382</v>
      </c>
      <c r="H195" s="219">
        <v>172.15</v>
      </c>
      <c r="I195" s="220"/>
      <c r="J195" s="221">
        <f>ROUND(I195*H195,2)</f>
        <v>0</v>
      </c>
      <c r="K195" s="222"/>
      <c r="L195" s="42"/>
      <c r="M195" s="223" t="s">
        <v>1</v>
      </c>
      <c r="N195" s="224" t="s">
        <v>44</v>
      </c>
      <c r="O195" s="89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145</v>
      </c>
      <c r="AT195" s="227" t="s">
        <v>141</v>
      </c>
      <c r="AU195" s="227" t="s">
        <v>88</v>
      </c>
      <c r="AY195" s="15" t="s">
        <v>140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86</v>
      </c>
      <c r="BK195" s="228">
        <f>ROUND(I195*H195,2)</f>
        <v>0</v>
      </c>
      <c r="BL195" s="15" t="s">
        <v>145</v>
      </c>
      <c r="BM195" s="227" t="s">
        <v>419</v>
      </c>
    </row>
    <row r="196" spans="1:65" s="2" customFormat="1" ht="16.5" customHeight="1">
      <c r="A196" s="36"/>
      <c r="B196" s="37"/>
      <c r="C196" s="236" t="s">
        <v>420</v>
      </c>
      <c r="D196" s="236" t="s">
        <v>283</v>
      </c>
      <c r="E196" s="237" t="s">
        <v>421</v>
      </c>
      <c r="F196" s="238" t="s">
        <v>422</v>
      </c>
      <c r="G196" s="239" t="s">
        <v>382</v>
      </c>
      <c r="H196" s="240">
        <v>172.15</v>
      </c>
      <c r="I196" s="241"/>
      <c r="J196" s="242">
        <f>ROUND(I196*H196,2)</f>
        <v>0</v>
      </c>
      <c r="K196" s="243"/>
      <c r="L196" s="244"/>
      <c r="M196" s="245" t="s">
        <v>1</v>
      </c>
      <c r="N196" s="246" t="s">
        <v>44</v>
      </c>
      <c r="O196" s="8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165</v>
      </c>
      <c r="AT196" s="227" t="s">
        <v>283</v>
      </c>
      <c r="AU196" s="227" t="s">
        <v>88</v>
      </c>
      <c r="AY196" s="15" t="s">
        <v>140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5" t="s">
        <v>86</v>
      </c>
      <c r="BK196" s="228">
        <f>ROUND(I196*H196,2)</f>
        <v>0</v>
      </c>
      <c r="BL196" s="15" t="s">
        <v>145</v>
      </c>
      <c r="BM196" s="227" t="s">
        <v>423</v>
      </c>
    </row>
    <row r="197" spans="1:65" s="2" customFormat="1" ht="24.15" customHeight="1">
      <c r="A197" s="36"/>
      <c r="B197" s="37"/>
      <c r="C197" s="215" t="s">
        <v>424</v>
      </c>
      <c r="D197" s="215" t="s">
        <v>141</v>
      </c>
      <c r="E197" s="216" t="s">
        <v>425</v>
      </c>
      <c r="F197" s="217" t="s">
        <v>426</v>
      </c>
      <c r="G197" s="218" t="s">
        <v>382</v>
      </c>
      <c r="H197" s="219">
        <v>136.2</v>
      </c>
      <c r="I197" s="220"/>
      <c r="J197" s="221">
        <f>ROUND(I197*H197,2)</f>
        <v>0</v>
      </c>
      <c r="K197" s="222"/>
      <c r="L197" s="42"/>
      <c r="M197" s="223" t="s">
        <v>1</v>
      </c>
      <c r="N197" s="224" t="s">
        <v>44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145</v>
      </c>
      <c r="AT197" s="227" t="s">
        <v>141</v>
      </c>
      <c r="AU197" s="227" t="s">
        <v>88</v>
      </c>
      <c r="AY197" s="15" t="s">
        <v>140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145</v>
      </c>
      <c r="BM197" s="227" t="s">
        <v>427</v>
      </c>
    </row>
    <row r="198" spans="1:65" s="2" customFormat="1" ht="24.15" customHeight="1">
      <c r="A198" s="36"/>
      <c r="B198" s="37"/>
      <c r="C198" s="236" t="s">
        <v>428</v>
      </c>
      <c r="D198" s="236" t="s">
        <v>283</v>
      </c>
      <c r="E198" s="237" t="s">
        <v>429</v>
      </c>
      <c r="F198" s="238" t="s">
        <v>430</v>
      </c>
      <c r="G198" s="239" t="s">
        <v>382</v>
      </c>
      <c r="H198" s="240">
        <v>136.2</v>
      </c>
      <c r="I198" s="241"/>
      <c r="J198" s="242">
        <f>ROUND(I198*H198,2)</f>
        <v>0</v>
      </c>
      <c r="K198" s="243"/>
      <c r="L198" s="244"/>
      <c r="M198" s="245" t="s">
        <v>1</v>
      </c>
      <c r="N198" s="246" t="s">
        <v>44</v>
      </c>
      <c r="O198" s="89"/>
      <c r="P198" s="225">
        <f>O198*H198</f>
        <v>0</v>
      </c>
      <c r="Q198" s="225">
        <v>4E-05</v>
      </c>
      <c r="R198" s="225">
        <f>Q198*H198</f>
        <v>0.005448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165</v>
      </c>
      <c r="AT198" s="227" t="s">
        <v>283</v>
      </c>
      <c r="AU198" s="227" t="s">
        <v>88</v>
      </c>
      <c r="AY198" s="15" t="s">
        <v>140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86</v>
      </c>
      <c r="BK198" s="228">
        <f>ROUND(I198*H198,2)</f>
        <v>0</v>
      </c>
      <c r="BL198" s="15" t="s">
        <v>145</v>
      </c>
      <c r="BM198" s="227" t="s">
        <v>431</v>
      </c>
    </row>
    <row r="199" spans="1:65" s="2" customFormat="1" ht="24.15" customHeight="1">
      <c r="A199" s="36"/>
      <c r="B199" s="37"/>
      <c r="C199" s="215" t="s">
        <v>432</v>
      </c>
      <c r="D199" s="215" t="s">
        <v>141</v>
      </c>
      <c r="E199" s="216" t="s">
        <v>433</v>
      </c>
      <c r="F199" s="217" t="s">
        <v>434</v>
      </c>
      <c r="G199" s="218" t="s">
        <v>261</v>
      </c>
      <c r="H199" s="219">
        <v>16.35</v>
      </c>
      <c r="I199" s="220"/>
      <c r="J199" s="221">
        <f>ROUND(I199*H199,2)</f>
        <v>0</v>
      </c>
      <c r="K199" s="222"/>
      <c r="L199" s="42"/>
      <c r="M199" s="223" t="s">
        <v>1</v>
      </c>
      <c r="N199" s="224" t="s">
        <v>44</v>
      </c>
      <c r="O199" s="89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145</v>
      </c>
      <c r="AT199" s="227" t="s">
        <v>141</v>
      </c>
      <c r="AU199" s="227" t="s">
        <v>88</v>
      </c>
      <c r="AY199" s="15" t="s">
        <v>140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86</v>
      </c>
      <c r="BK199" s="228">
        <f>ROUND(I199*H199,2)</f>
        <v>0</v>
      </c>
      <c r="BL199" s="15" t="s">
        <v>145</v>
      </c>
      <c r="BM199" s="227" t="s">
        <v>435</v>
      </c>
    </row>
    <row r="200" spans="1:65" s="2" customFormat="1" ht="24.15" customHeight="1">
      <c r="A200" s="36"/>
      <c r="B200" s="37"/>
      <c r="C200" s="215" t="s">
        <v>436</v>
      </c>
      <c r="D200" s="215" t="s">
        <v>141</v>
      </c>
      <c r="E200" s="216" t="s">
        <v>437</v>
      </c>
      <c r="F200" s="217" t="s">
        <v>438</v>
      </c>
      <c r="G200" s="218" t="s">
        <v>261</v>
      </c>
      <c r="H200" s="219">
        <v>70.675</v>
      </c>
      <c r="I200" s="220"/>
      <c r="J200" s="221">
        <f>ROUND(I200*H200,2)</f>
        <v>0</v>
      </c>
      <c r="K200" s="222"/>
      <c r="L200" s="42"/>
      <c r="M200" s="223" t="s">
        <v>1</v>
      </c>
      <c r="N200" s="224" t="s">
        <v>44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145</v>
      </c>
      <c r="AT200" s="227" t="s">
        <v>141</v>
      </c>
      <c r="AU200" s="227" t="s">
        <v>88</v>
      </c>
      <c r="AY200" s="15" t="s">
        <v>140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145</v>
      </c>
      <c r="BM200" s="227" t="s">
        <v>439</v>
      </c>
    </row>
    <row r="201" spans="1:65" s="2" customFormat="1" ht="24.15" customHeight="1">
      <c r="A201" s="36"/>
      <c r="B201" s="37"/>
      <c r="C201" s="215" t="s">
        <v>440</v>
      </c>
      <c r="D201" s="215" t="s">
        <v>141</v>
      </c>
      <c r="E201" s="216" t="s">
        <v>441</v>
      </c>
      <c r="F201" s="217" t="s">
        <v>442</v>
      </c>
      <c r="G201" s="218" t="s">
        <v>231</v>
      </c>
      <c r="H201" s="219">
        <v>2.575</v>
      </c>
      <c r="I201" s="220"/>
      <c r="J201" s="221">
        <f>ROUND(I201*H201,2)</f>
        <v>0</v>
      </c>
      <c r="K201" s="222"/>
      <c r="L201" s="42"/>
      <c r="M201" s="223" t="s">
        <v>1</v>
      </c>
      <c r="N201" s="224" t="s">
        <v>44</v>
      </c>
      <c r="O201" s="89"/>
      <c r="P201" s="225">
        <f>O201*H201</f>
        <v>0</v>
      </c>
      <c r="Q201" s="225">
        <v>2.25634</v>
      </c>
      <c r="R201" s="225">
        <f>Q201*H201</f>
        <v>5.8100755</v>
      </c>
      <c r="S201" s="225">
        <v>0</v>
      </c>
      <c r="T201" s="22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145</v>
      </c>
      <c r="AT201" s="227" t="s">
        <v>141</v>
      </c>
      <c r="AU201" s="227" t="s">
        <v>88</v>
      </c>
      <c r="AY201" s="15" t="s">
        <v>140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5" t="s">
        <v>86</v>
      </c>
      <c r="BK201" s="228">
        <f>ROUND(I201*H201,2)</f>
        <v>0</v>
      </c>
      <c r="BL201" s="15" t="s">
        <v>145</v>
      </c>
      <c r="BM201" s="227" t="s">
        <v>443</v>
      </c>
    </row>
    <row r="202" spans="1:65" s="2" customFormat="1" ht="24.15" customHeight="1">
      <c r="A202" s="36"/>
      <c r="B202" s="37"/>
      <c r="C202" s="215" t="s">
        <v>444</v>
      </c>
      <c r="D202" s="215" t="s">
        <v>141</v>
      </c>
      <c r="E202" s="216" t="s">
        <v>445</v>
      </c>
      <c r="F202" s="217" t="s">
        <v>446</v>
      </c>
      <c r="G202" s="218" t="s">
        <v>231</v>
      </c>
      <c r="H202" s="219">
        <v>2.575</v>
      </c>
      <c r="I202" s="220"/>
      <c r="J202" s="221">
        <f>ROUND(I202*H202,2)</f>
        <v>0</v>
      </c>
      <c r="K202" s="222"/>
      <c r="L202" s="42"/>
      <c r="M202" s="223" t="s">
        <v>1</v>
      </c>
      <c r="N202" s="224" t="s">
        <v>44</v>
      </c>
      <c r="O202" s="89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145</v>
      </c>
      <c r="AT202" s="227" t="s">
        <v>141</v>
      </c>
      <c r="AU202" s="227" t="s">
        <v>88</v>
      </c>
      <c r="AY202" s="15" t="s">
        <v>140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5" t="s">
        <v>86</v>
      </c>
      <c r="BK202" s="228">
        <f>ROUND(I202*H202,2)</f>
        <v>0</v>
      </c>
      <c r="BL202" s="15" t="s">
        <v>145</v>
      </c>
      <c r="BM202" s="227" t="s">
        <v>447</v>
      </c>
    </row>
    <row r="203" spans="1:65" s="2" customFormat="1" ht="24.15" customHeight="1">
      <c r="A203" s="36"/>
      <c r="B203" s="37"/>
      <c r="C203" s="215" t="s">
        <v>448</v>
      </c>
      <c r="D203" s="215" t="s">
        <v>141</v>
      </c>
      <c r="E203" s="216" t="s">
        <v>449</v>
      </c>
      <c r="F203" s="217" t="s">
        <v>450</v>
      </c>
      <c r="G203" s="218" t="s">
        <v>261</v>
      </c>
      <c r="H203" s="219">
        <v>150.494</v>
      </c>
      <c r="I203" s="220"/>
      <c r="J203" s="221">
        <f>ROUND(I203*H203,2)</f>
        <v>0</v>
      </c>
      <c r="K203" s="222"/>
      <c r="L203" s="42"/>
      <c r="M203" s="223" t="s">
        <v>1</v>
      </c>
      <c r="N203" s="224" t="s">
        <v>44</v>
      </c>
      <c r="O203" s="89"/>
      <c r="P203" s="225">
        <f>O203*H203</f>
        <v>0</v>
      </c>
      <c r="Q203" s="225">
        <v>0.063</v>
      </c>
      <c r="R203" s="225">
        <f>Q203*H203</f>
        <v>9.481122000000001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145</v>
      </c>
      <c r="AT203" s="227" t="s">
        <v>141</v>
      </c>
      <c r="AU203" s="227" t="s">
        <v>88</v>
      </c>
      <c r="AY203" s="15" t="s">
        <v>140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145</v>
      </c>
      <c r="BM203" s="227" t="s">
        <v>451</v>
      </c>
    </row>
    <row r="204" spans="1:63" s="12" customFormat="1" ht="22.8" customHeight="1">
      <c r="A204" s="12"/>
      <c r="B204" s="201"/>
      <c r="C204" s="202"/>
      <c r="D204" s="203" t="s">
        <v>78</v>
      </c>
      <c r="E204" s="229" t="s">
        <v>452</v>
      </c>
      <c r="F204" s="229" t="s">
        <v>453</v>
      </c>
      <c r="G204" s="202"/>
      <c r="H204" s="202"/>
      <c r="I204" s="205"/>
      <c r="J204" s="230">
        <f>BK204</f>
        <v>0</v>
      </c>
      <c r="K204" s="202"/>
      <c r="L204" s="207"/>
      <c r="M204" s="208"/>
      <c r="N204" s="209"/>
      <c r="O204" s="209"/>
      <c r="P204" s="210">
        <f>P205</f>
        <v>0</v>
      </c>
      <c r="Q204" s="209"/>
      <c r="R204" s="210">
        <f>R205</f>
        <v>0</v>
      </c>
      <c r="S204" s="209"/>
      <c r="T204" s="211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2" t="s">
        <v>86</v>
      </c>
      <c r="AT204" s="213" t="s">
        <v>78</v>
      </c>
      <c r="AU204" s="213" t="s">
        <v>86</v>
      </c>
      <c r="AY204" s="212" t="s">
        <v>140</v>
      </c>
      <c r="BK204" s="214">
        <f>BK205</f>
        <v>0</v>
      </c>
    </row>
    <row r="205" spans="1:65" s="2" customFormat="1" ht="16.5" customHeight="1">
      <c r="A205" s="36"/>
      <c r="B205" s="37"/>
      <c r="C205" s="215" t="s">
        <v>454</v>
      </c>
      <c r="D205" s="215" t="s">
        <v>141</v>
      </c>
      <c r="E205" s="216" t="s">
        <v>455</v>
      </c>
      <c r="F205" s="217" t="s">
        <v>456</v>
      </c>
      <c r="G205" s="218" t="s">
        <v>244</v>
      </c>
      <c r="H205" s="219">
        <v>84.647</v>
      </c>
      <c r="I205" s="220"/>
      <c r="J205" s="221">
        <f>ROUND(I205*H205,2)</f>
        <v>0</v>
      </c>
      <c r="K205" s="222"/>
      <c r="L205" s="42"/>
      <c r="M205" s="223" t="s">
        <v>1</v>
      </c>
      <c r="N205" s="224" t="s">
        <v>44</v>
      </c>
      <c r="O205" s="89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145</v>
      </c>
      <c r="AT205" s="227" t="s">
        <v>141</v>
      </c>
      <c r="AU205" s="227" t="s">
        <v>88</v>
      </c>
      <c r="AY205" s="15" t="s">
        <v>140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5" t="s">
        <v>86</v>
      </c>
      <c r="BK205" s="228">
        <f>ROUND(I205*H205,2)</f>
        <v>0</v>
      </c>
      <c r="BL205" s="15" t="s">
        <v>145</v>
      </c>
      <c r="BM205" s="227" t="s">
        <v>457</v>
      </c>
    </row>
    <row r="206" spans="1:63" s="12" customFormat="1" ht="25.9" customHeight="1">
      <c r="A206" s="12"/>
      <c r="B206" s="201"/>
      <c r="C206" s="202"/>
      <c r="D206" s="203" t="s">
        <v>78</v>
      </c>
      <c r="E206" s="204" t="s">
        <v>458</v>
      </c>
      <c r="F206" s="204" t="s">
        <v>459</v>
      </c>
      <c r="G206" s="202"/>
      <c r="H206" s="202"/>
      <c r="I206" s="205"/>
      <c r="J206" s="206">
        <f>BK206</f>
        <v>0</v>
      </c>
      <c r="K206" s="202"/>
      <c r="L206" s="207"/>
      <c r="M206" s="208"/>
      <c r="N206" s="209"/>
      <c r="O206" s="209"/>
      <c r="P206" s="210">
        <f>P207+P223+P228+P234+P243+P252+P258+P263+P271+P296+P302+P309+P319+P324</f>
        <v>0</v>
      </c>
      <c r="Q206" s="209"/>
      <c r="R206" s="210">
        <f>R207+R223+R228+R234+R243+R252+R258+R263+R271+R296+R302+R309+R319+R324</f>
        <v>11.333763320000003</v>
      </c>
      <c r="S206" s="209"/>
      <c r="T206" s="211">
        <f>T207+T223+T228+T234+T243+T252+T258+T263+T271+T296+T302+T309+T319+T324</f>
        <v>50.312637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2" t="s">
        <v>88</v>
      </c>
      <c r="AT206" s="213" t="s">
        <v>78</v>
      </c>
      <c r="AU206" s="213" t="s">
        <v>79</v>
      </c>
      <c r="AY206" s="212" t="s">
        <v>140</v>
      </c>
      <c r="BK206" s="214">
        <f>BK207+BK223+BK228+BK234+BK243+BK252+BK258+BK263+BK271+BK296+BK302+BK309+BK319+BK324</f>
        <v>0</v>
      </c>
    </row>
    <row r="207" spans="1:63" s="12" customFormat="1" ht="22.8" customHeight="1">
      <c r="A207" s="12"/>
      <c r="B207" s="201"/>
      <c r="C207" s="202"/>
      <c r="D207" s="203" t="s">
        <v>78</v>
      </c>
      <c r="E207" s="229" t="s">
        <v>169</v>
      </c>
      <c r="F207" s="229" t="s">
        <v>460</v>
      </c>
      <c r="G207" s="202"/>
      <c r="H207" s="202"/>
      <c r="I207" s="205"/>
      <c r="J207" s="230">
        <f>BK207</f>
        <v>0</v>
      </c>
      <c r="K207" s="202"/>
      <c r="L207" s="207"/>
      <c r="M207" s="208"/>
      <c r="N207" s="209"/>
      <c r="O207" s="209"/>
      <c r="P207" s="210">
        <f>SUM(P208:P222)</f>
        <v>0</v>
      </c>
      <c r="Q207" s="209"/>
      <c r="R207" s="210">
        <f>SUM(R208:R222)</f>
        <v>0.0005615</v>
      </c>
      <c r="S207" s="209"/>
      <c r="T207" s="211">
        <f>SUM(T208:T222)</f>
        <v>50.312637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2" t="s">
        <v>86</v>
      </c>
      <c r="AT207" s="213" t="s">
        <v>78</v>
      </c>
      <c r="AU207" s="213" t="s">
        <v>86</v>
      </c>
      <c r="AY207" s="212" t="s">
        <v>140</v>
      </c>
      <c r="BK207" s="214">
        <f>SUM(BK208:BK222)</f>
        <v>0</v>
      </c>
    </row>
    <row r="208" spans="1:65" s="2" customFormat="1" ht="33" customHeight="1">
      <c r="A208" s="36"/>
      <c r="B208" s="37"/>
      <c r="C208" s="215" t="s">
        <v>461</v>
      </c>
      <c r="D208" s="215" t="s">
        <v>141</v>
      </c>
      <c r="E208" s="216" t="s">
        <v>462</v>
      </c>
      <c r="F208" s="217" t="s">
        <v>463</v>
      </c>
      <c r="G208" s="218" t="s">
        <v>261</v>
      </c>
      <c r="H208" s="219">
        <v>421.76</v>
      </c>
      <c r="I208" s="220"/>
      <c r="J208" s="221">
        <f>ROUND(I208*H208,2)</f>
        <v>0</v>
      </c>
      <c r="K208" s="222"/>
      <c r="L208" s="42"/>
      <c r="M208" s="223" t="s">
        <v>1</v>
      </c>
      <c r="N208" s="224" t="s">
        <v>44</v>
      </c>
      <c r="O208" s="89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145</v>
      </c>
      <c r="AT208" s="227" t="s">
        <v>141</v>
      </c>
      <c r="AU208" s="227" t="s">
        <v>88</v>
      </c>
      <c r="AY208" s="15" t="s">
        <v>140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5" t="s">
        <v>86</v>
      </c>
      <c r="BK208" s="228">
        <f>ROUND(I208*H208,2)</f>
        <v>0</v>
      </c>
      <c r="BL208" s="15" t="s">
        <v>145</v>
      </c>
      <c r="BM208" s="227" t="s">
        <v>464</v>
      </c>
    </row>
    <row r="209" spans="1:65" s="2" customFormat="1" ht="33" customHeight="1">
      <c r="A209" s="36"/>
      <c r="B209" s="37"/>
      <c r="C209" s="215" t="s">
        <v>465</v>
      </c>
      <c r="D209" s="215" t="s">
        <v>141</v>
      </c>
      <c r="E209" s="216" t="s">
        <v>466</v>
      </c>
      <c r="F209" s="217" t="s">
        <v>467</v>
      </c>
      <c r="G209" s="218" t="s">
        <v>261</v>
      </c>
      <c r="H209" s="219">
        <v>18979.2</v>
      </c>
      <c r="I209" s="220"/>
      <c r="J209" s="221">
        <f>ROUND(I209*H209,2)</f>
        <v>0</v>
      </c>
      <c r="K209" s="222"/>
      <c r="L209" s="42"/>
      <c r="M209" s="223" t="s">
        <v>1</v>
      </c>
      <c r="N209" s="224" t="s">
        <v>44</v>
      </c>
      <c r="O209" s="89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145</v>
      </c>
      <c r="AT209" s="227" t="s">
        <v>141</v>
      </c>
      <c r="AU209" s="227" t="s">
        <v>88</v>
      </c>
      <c r="AY209" s="15" t="s">
        <v>140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5" t="s">
        <v>86</v>
      </c>
      <c r="BK209" s="228">
        <f>ROUND(I209*H209,2)</f>
        <v>0</v>
      </c>
      <c r="BL209" s="15" t="s">
        <v>145</v>
      </c>
      <c r="BM209" s="227" t="s">
        <v>468</v>
      </c>
    </row>
    <row r="210" spans="1:65" s="2" customFormat="1" ht="33" customHeight="1">
      <c r="A210" s="36"/>
      <c r="B210" s="37"/>
      <c r="C210" s="215" t="s">
        <v>469</v>
      </c>
      <c r="D210" s="215" t="s">
        <v>141</v>
      </c>
      <c r="E210" s="216" t="s">
        <v>470</v>
      </c>
      <c r="F210" s="217" t="s">
        <v>471</v>
      </c>
      <c r="G210" s="218" t="s">
        <v>261</v>
      </c>
      <c r="H210" s="219">
        <v>421.76</v>
      </c>
      <c r="I210" s="220"/>
      <c r="J210" s="221">
        <f>ROUND(I210*H210,2)</f>
        <v>0</v>
      </c>
      <c r="K210" s="222"/>
      <c r="L210" s="42"/>
      <c r="M210" s="223" t="s">
        <v>1</v>
      </c>
      <c r="N210" s="224" t="s">
        <v>44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145</v>
      </c>
      <c r="AT210" s="227" t="s">
        <v>141</v>
      </c>
      <c r="AU210" s="227" t="s">
        <v>88</v>
      </c>
      <c r="AY210" s="15" t="s">
        <v>140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145</v>
      </c>
      <c r="BM210" s="227" t="s">
        <v>472</v>
      </c>
    </row>
    <row r="211" spans="1:65" s="2" customFormat="1" ht="16.5" customHeight="1">
      <c r="A211" s="36"/>
      <c r="B211" s="37"/>
      <c r="C211" s="215" t="s">
        <v>473</v>
      </c>
      <c r="D211" s="215" t="s">
        <v>141</v>
      </c>
      <c r="E211" s="216" t="s">
        <v>474</v>
      </c>
      <c r="F211" s="217" t="s">
        <v>475</v>
      </c>
      <c r="G211" s="218" t="s">
        <v>261</v>
      </c>
      <c r="H211" s="219">
        <v>421.76</v>
      </c>
      <c r="I211" s="220"/>
      <c r="J211" s="221">
        <f>ROUND(I211*H211,2)</f>
        <v>0</v>
      </c>
      <c r="K211" s="222"/>
      <c r="L211" s="42"/>
      <c r="M211" s="223" t="s">
        <v>1</v>
      </c>
      <c r="N211" s="224" t="s">
        <v>44</v>
      </c>
      <c r="O211" s="89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145</v>
      </c>
      <c r="AT211" s="227" t="s">
        <v>141</v>
      </c>
      <c r="AU211" s="227" t="s">
        <v>88</v>
      </c>
      <c r="AY211" s="15" t="s">
        <v>140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5" t="s">
        <v>86</v>
      </c>
      <c r="BK211" s="228">
        <f>ROUND(I211*H211,2)</f>
        <v>0</v>
      </c>
      <c r="BL211" s="15" t="s">
        <v>145</v>
      </c>
      <c r="BM211" s="227" t="s">
        <v>476</v>
      </c>
    </row>
    <row r="212" spans="1:65" s="2" customFormat="1" ht="21.75" customHeight="1">
      <c r="A212" s="36"/>
      <c r="B212" s="37"/>
      <c r="C212" s="215" t="s">
        <v>477</v>
      </c>
      <c r="D212" s="215" t="s">
        <v>141</v>
      </c>
      <c r="E212" s="216" t="s">
        <v>478</v>
      </c>
      <c r="F212" s="217" t="s">
        <v>479</v>
      </c>
      <c r="G212" s="218" t="s">
        <v>261</v>
      </c>
      <c r="H212" s="219">
        <v>18979.2</v>
      </c>
      <c r="I212" s="220"/>
      <c r="J212" s="221">
        <f>ROUND(I212*H212,2)</f>
        <v>0</v>
      </c>
      <c r="K212" s="222"/>
      <c r="L212" s="42"/>
      <c r="M212" s="223" t="s">
        <v>1</v>
      </c>
      <c r="N212" s="224" t="s">
        <v>44</v>
      </c>
      <c r="O212" s="89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7" t="s">
        <v>145</v>
      </c>
      <c r="AT212" s="227" t="s">
        <v>141</v>
      </c>
      <c r="AU212" s="227" t="s">
        <v>88</v>
      </c>
      <c r="AY212" s="15" t="s">
        <v>140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5" t="s">
        <v>86</v>
      </c>
      <c r="BK212" s="228">
        <f>ROUND(I212*H212,2)</f>
        <v>0</v>
      </c>
      <c r="BL212" s="15" t="s">
        <v>145</v>
      </c>
      <c r="BM212" s="227" t="s">
        <v>480</v>
      </c>
    </row>
    <row r="213" spans="1:65" s="2" customFormat="1" ht="21.75" customHeight="1">
      <c r="A213" s="36"/>
      <c r="B213" s="37"/>
      <c r="C213" s="215" t="s">
        <v>481</v>
      </c>
      <c r="D213" s="215" t="s">
        <v>141</v>
      </c>
      <c r="E213" s="216" t="s">
        <v>482</v>
      </c>
      <c r="F213" s="217" t="s">
        <v>483</v>
      </c>
      <c r="G213" s="218" t="s">
        <v>261</v>
      </c>
      <c r="H213" s="219">
        <v>421.76</v>
      </c>
      <c r="I213" s="220"/>
      <c r="J213" s="221">
        <f>ROUND(I213*H213,2)</f>
        <v>0</v>
      </c>
      <c r="K213" s="222"/>
      <c r="L213" s="42"/>
      <c r="M213" s="223" t="s">
        <v>1</v>
      </c>
      <c r="N213" s="224" t="s">
        <v>44</v>
      </c>
      <c r="O213" s="89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7" t="s">
        <v>145</v>
      </c>
      <c r="AT213" s="227" t="s">
        <v>141</v>
      </c>
      <c r="AU213" s="227" t="s">
        <v>88</v>
      </c>
      <c r="AY213" s="15" t="s">
        <v>140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5" t="s">
        <v>86</v>
      </c>
      <c r="BK213" s="228">
        <f>ROUND(I213*H213,2)</f>
        <v>0</v>
      </c>
      <c r="BL213" s="15" t="s">
        <v>145</v>
      </c>
      <c r="BM213" s="227" t="s">
        <v>484</v>
      </c>
    </row>
    <row r="214" spans="1:65" s="2" customFormat="1" ht="33" customHeight="1">
      <c r="A214" s="36"/>
      <c r="B214" s="37"/>
      <c r="C214" s="215" t="s">
        <v>485</v>
      </c>
      <c r="D214" s="215" t="s">
        <v>141</v>
      </c>
      <c r="E214" s="216" t="s">
        <v>486</v>
      </c>
      <c r="F214" s="217" t="s">
        <v>487</v>
      </c>
      <c r="G214" s="218" t="s">
        <v>261</v>
      </c>
      <c r="H214" s="219">
        <v>409.8</v>
      </c>
      <c r="I214" s="220"/>
      <c r="J214" s="221">
        <f>ROUND(I214*H214,2)</f>
        <v>0</v>
      </c>
      <c r="K214" s="222"/>
      <c r="L214" s="42"/>
      <c r="M214" s="223" t="s">
        <v>1</v>
      </c>
      <c r="N214" s="224" t="s">
        <v>44</v>
      </c>
      <c r="O214" s="89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7" t="s">
        <v>145</v>
      </c>
      <c r="AT214" s="227" t="s">
        <v>141</v>
      </c>
      <c r="AU214" s="227" t="s">
        <v>88</v>
      </c>
      <c r="AY214" s="15" t="s">
        <v>140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5" t="s">
        <v>86</v>
      </c>
      <c r="BK214" s="228">
        <f>ROUND(I214*H214,2)</f>
        <v>0</v>
      </c>
      <c r="BL214" s="15" t="s">
        <v>145</v>
      </c>
      <c r="BM214" s="227" t="s">
        <v>488</v>
      </c>
    </row>
    <row r="215" spans="1:65" s="2" customFormat="1" ht="24.15" customHeight="1">
      <c r="A215" s="36"/>
      <c r="B215" s="37"/>
      <c r="C215" s="215" t="s">
        <v>489</v>
      </c>
      <c r="D215" s="215" t="s">
        <v>141</v>
      </c>
      <c r="E215" s="216" t="s">
        <v>490</v>
      </c>
      <c r="F215" s="217" t="s">
        <v>491</v>
      </c>
      <c r="G215" s="218" t="s">
        <v>261</v>
      </c>
      <c r="H215" s="219">
        <v>409.8</v>
      </c>
      <c r="I215" s="220"/>
      <c r="J215" s="221">
        <f>ROUND(I215*H215,2)</f>
        <v>0</v>
      </c>
      <c r="K215" s="222"/>
      <c r="L215" s="42"/>
      <c r="M215" s="223" t="s">
        <v>1</v>
      </c>
      <c r="N215" s="224" t="s">
        <v>44</v>
      </c>
      <c r="O215" s="89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145</v>
      </c>
      <c r="AT215" s="227" t="s">
        <v>141</v>
      </c>
      <c r="AU215" s="227" t="s">
        <v>88</v>
      </c>
      <c r="AY215" s="15" t="s">
        <v>140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5" t="s">
        <v>86</v>
      </c>
      <c r="BK215" s="228">
        <f>ROUND(I215*H215,2)</f>
        <v>0</v>
      </c>
      <c r="BL215" s="15" t="s">
        <v>145</v>
      </c>
      <c r="BM215" s="227" t="s">
        <v>492</v>
      </c>
    </row>
    <row r="216" spans="1:65" s="2" customFormat="1" ht="24.15" customHeight="1">
      <c r="A216" s="36"/>
      <c r="B216" s="37"/>
      <c r="C216" s="215" t="s">
        <v>493</v>
      </c>
      <c r="D216" s="215" t="s">
        <v>141</v>
      </c>
      <c r="E216" s="216" t="s">
        <v>494</v>
      </c>
      <c r="F216" s="217" t="s">
        <v>495</v>
      </c>
      <c r="G216" s="218" t="s">
        <v>261</v>
      </c>
      <c r="H216" s="219">
        <v>2.675</v>
      </c>
      <c r="I216" s="220"/>
      <c r="J216" s="221">
        <f>ROUND(I216*H216,2)</f>
        <v>0</v>
      </c>
      <c r="K216" s="222"/>
      <c r="L216" s="42"/>
      <c r="M216" s="223" t="s">
        <v>1</v>
      </c>
      <c r="N216" s="224" t="s">
        <v>44</v>
      </c>
      <c r="O216" s="89"/>
      <c r="P216" s="225">
        <f>O216*H216</f>
        <v>0</v>
      </c>
      <c r="Q216" s="225">
        <v>0.00018</v>
      </c>
      <c r="R216" s="225">
        <f>Q216*H216</f>
        <v>0.0004815</v>
      </c>
      <c r="S216" s="225">
        <v>0</v>
      </c>
      <c r="T216" s="22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7" t="s">
        <v>145</v>
      </c>
      <c r="AT216" s="227" t="s">
        <v>141</v>
      </c>
      <c r="AU216" s="227" t="s">
        <v>88</v>
      </c>
      <c r="AY216" s="15" t="s">
        <v>140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5" t="s">
        <v>86</v>
      </c>
      <c r="BK216" s="228">
        <f>ROUND(I216*H216,2)</f>
        <v>0</v>
      </c>
      <c r="BL216" s="15" t="s">
        <v>145</v>
      </c>
      <c r="BM216" s="227" t="s">
        <v>496</v>
      </c>
    </row>
    <row r="217" spans="1:65" s="2" customFormat="1" ht="24.15" customHeight="1">
      <c r="A217" s="36"/>
      <c r="B217" s="37"/>
      <c r="C217" s="215" t="s">
        <v>497</v>
      </c>
      <c r="D217" s="215" t="s">
        <v>141</v>
      </c>
      <c r="E217" s="216" t="s">
        <v>498</v>
      </c>
      <c r="F217" s="217" t="s">
        <v>499</v>
      </c>
      <c r="G217" s="218" t="s">
        <v>272</v>
      </c>
      <c r="H217" s="219">
        <v>8</v>
      </c>
      <c r="I217" s="220"/>
      <c r="J217" s="221">
        <f>ROUND(I217*H217,2)</f>
        <v>0</v>
      </c>
      <c r="K217" s="222"/>
      <c r="L217" s="42"/>
      <c r="M217" s="223" t="s">
        <v>1</v>
      </c>
      <c r="N217" s="224" t="s">
        <v>44</v>
      </c>
      <c r="O217" s="89"/>
      <c r="P217" s="225">
        <f>O217*H217</f>
        <v>0</v>
      </c>
      <c r="Q217" s="225">
        <v>1E-05</v>
      </c>
      <c r="R217" s="225">
        <f>Q217*H217</f>
        <v>8E-05</v>
      </c>
      <c r="S217" s="225">
        <v>0</v>
      </c>
      <c r="T217" s="22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7" t="s">
        <v>145</v>
      </c>
      <c r="AT217" s="227" t="s">
        <v>141</v>
      </c>
      <c r="AU217" s="227" t="s">
        <v>88</v>
      </c>
      <c r="AY217" s="15" t="s">
        <v>140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5" t="s">
        <v>86</v>
      </c>
      <c r="BK217" s="228">
        <f>ROUND(I217*H217,2)</f>
        <v>0</v>
      </c>
      <c r="BL217" s="15" t="s">
        <v>145</v>
      </c>
      <c r="BM217" s="227" t="s">
        <v>500</v>
      </c>
    </row>
    <row r="218" spans="1:65" s="2" customFormat="1" ht="21.75" customHeight="1">
      <c r="A218" s="36"/>
      <c r="B218" s="37"/>
      <c r="C218" s="215" t="s">
        <v>501</v>
      </c>
      <c r="D218" s="215" t="s">
        <v>141</v>
      </c>
      <c r="E218" s="216" t="s">
        <v>502</v>
      </c>
      <c r="F218" s="217" t="s">
        <v>503</v>
      </c>
      <c r="G218" s="218" t="s">
        <v>261</v>
      </c>
      <c r="H218" s="219">
        <v>93.431</v>
      </c>
      <c r="I218" s="220"/>
      <c r="J218" s="221">
        <f>ROUND(I218*H218,2)</f>
        <v>0</v>
      </c>
      <c r="K218" s="222"/>
      <c r="L218" s="42"/>
      <c r="M218" s="223" t="s">
        <v>1</v>
      </c>
      <c r="N218" s="224" t="s">
        <v>44</v>
      </c>
      <c r="O218" s="89"/>
      <c r="P218" s="225">
        <f>O218*H218</f>
        <v>0</v>
      </c>
      <c r="Q218" s="225">
        <v>0</v>
      </c>
      <c r="R218" s="225">
        <f>Q218*H218</f>
        <v>0</v>
      </c>
      <c r="S218" s="225">
        <v>0.261</v>
      </c>
      <c r="T218" s="226">
        <f>S218*H218</f>
        <v>24.385491000000002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7" t="s">
        <v>145</v>
      </c>
      <c r="AT218" s="227" t="s">
        <v>141</v>
      </c>
      <c r="AU218" s="227" t="s">
        <v>88</v>
      </c>
      <c r="AY218" s="15" t="s">
        <v>140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5" t="s">
        <v>86</v>
      </c>
      <c r="BK218" s="228">
        <f>ROUND(I218*H218,2)</f>
        <v>0</v>
      </c>
      <c r="BL218" s="15" t="s">
        <v>145</v>
      </c>
      <c r="BM218" s="227" t="s">
        <v>504</v>
      </c>
    </row>
    <row r="219" spans="1:65" s="2" customFormat="1" ht="24.15" customHeight="1">
      <c r="A219" s="36"/>
      <c r="B219" s="37"/>
      <c r="C219" s="215" t="s">
        <v>505</v>
      </c>
      <c r="D219" s="215" t="s">
        <v>141</v>
      </c>
      <c r="E219" s="216" t="s">
        <v>506</v>
      </c>
      <c r="F219" s="217" t="s">
        <v>507</v>
      </c>
      <c r="G219" s="218" t="s">
        <v>231</v>
      </c>
      <c r="H219" s="219">
        <v>5.729</v>
      </c>
      <c r="I219" s="220"/>
      <c r="J219" s="221">
        <f>ROUND(I219*H219,2)</f>
        <v>0</v>
      </c>
      <c r="K219" s="222"/>
      <c r="L219" s="42"/>
      <c r="M219" s="223" t="s">
        <v>1</v>
      </c>
      <c r="N219" s="224" t="s">
        <v>44</v>
      </c>
      <c r="O219" s="89"/>
      <c r="P219" s="225">
        <f>O219*H219</f>
        <v>0</v>
      </c>
      <c r="Q219" s="225">
        <v>0</v>
      </c>
      <c r="R219" s="225">
        <f>Q219*H219</f>
        <v>0</v>
      </c>
      <c r="S219" s="225">
        <v>1.95</v>
      </c>
      <c r="T219" s="226">
        <f>S219*H219</f>
        <v>11.17155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7" t="s">
        <v>145</v>
      </c>
      <c r="AT219" s="227" t="s">
        <v>141</v>
      </c>
      <c r="AU219" s="227" t="s">
        <v>88</v>
      </c>
      <c r="AY219" s="15" t="s">
        <v>140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5" t="s">
        <v>86</v>
      </c>
      <c r="BK219" s="228">
        <f>ROUND(I219*H219,2)</f>
        <v>0</v>
      </c>
      <c r="BL219" s="15" t="s">
        <v>145</v>
      </c>
      <c r="BM219" s="227" t="s">
        <v>508</v>
      </c>
    </row>
    <row r="220" spans="1:65" s="2" customFormat="1" ht="33" customHeight="1">
      <c r="A220" s="36"/>
      <c r="B220" s="37"/>
      <c r="C220" s="215" t="s">
        <v>509</v>
      </c>
      <c r="D220" s="215" t="s">
        <v>141</v>
      </c>
      <c r="E220" s="216" t="s">
        <v>510</v>
      </c>
      <c r="F220" s="217" t="s">
        <v>511</v>
      </c>
      <c r="G220" s="218" t="s">
        <v>231</v>
      </c>
      <c r="H220" s="219">
        <v>6.18</v>
      </c>
      <c r="I220" s="220"/>
      <c r="J220" s="221">
        <f>ROUND(I220*H220,2)</f>
        <v>0</v>
      </c>
      <c r="K220" s="222"/>
      <c r="L220" s="42"/>
      <c r="M220" s="223" t="s">
        <v>1</v>
      </c>
      <c r="N220" s="224" t="s">
        <v>44</v>
      </c>
      <c r="O220" s="89"/>
      <c r="P220" s="225">
        <f>O220*H220</f>
        <v>0</v>
      </c>
      <c r="Q220" s="225">
        <v>0</v>
      </c>
      <c r="R220" s="225">
        <f>Q220*H220</f>
        <v>0</v>
      </c>
      <c r="S220" s="225">
        <v>2.2</v>
      </c>
      <c r="T220" s="226">
        <f>S220*H220</f>
        <v>13.596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7" t="s">
        <v>145</v>
      </c>
      <c r="AT220" s="227" t="s">
        <v>141</v>
      </c>
      <c r="AU220" s="227" t="s">
        <v>88</v>
      </c>
      <c r="AY220" s="15" t="s">
        <v>140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5" t="s">
        <v>86</v>
      </c>
      <c r="BK220" s="228">
        <f>ROUND(I220*H220,2)</f>
        <v>0</v>
      </c>
      <c r="BL220" s="15" t="s">
        <v>145</v>
      </c>
      <c r="BM220" s="227" t="s">
        <v>512</v>
      </c>
    </row>
    <row r="221" spans="1:65" s="2" customFormat="1" ht="24.15" customHeight="1">
      <c r="A221" s="36"/>
      <c r="B221" s="37"/>
      <c r="C221" s="215" t="s">
        <v>513</v>
      </c>
      <c r="D221" s="215" t="s">
        <v>141</v>
      </c>
      <c r="E221" s="216" t="s">
        <v>514</v>
      </c>
      <c r="F221" s="217" t="s">
        <v>515</v>
      </c>
      <c r="G221" s="218" t="s">
        <v>261</v>
      </c>
      <c r="H221" s="219">
        <v>42.948</v>
      </c>
      <c r="I221" s="220"/>
      <c r="J221" s="221">
        <f>ROUND(I221*H221,2)</f>
        <v>0</v>
      </c>
      <c r="K221" s="222"/>
      <c r="L221" s="42"/>
      <c r="M221" s="223" t="s">
        <v>1</v>
      </c>
      <c r="N221" s="224" t="s">
        <v>44</v>
      </c>
      <c r="O221" s="89"/>
      <c r="P221" s="225">
        <f>O221*H221</f>
        <v>0</v>
      </c>
      <c r="Q221" s="225">
        <v>0</v>
      </c>
      <c r="R221" s="225">
        <f>Q221*H221</f>
        <v>0</v>
      </c>
      <c r="S221" s="225">
        <v>0.027</v>
      </c>
      <c r="T221" s="226">
        <f>S221*H221</f>
        <v>1.159596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7" t="s">
        <v>145</v>
      </c>
      <c r="AT221" s="227" t="s">
        <v>141</v>
      </c>
      <c r="AU221" s="227" t="s">
        <v>88</v>
      </c>
      <c r="AY221" s="15" t="s">
        <v>140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5" t="s">
        <v>86</v>
      </c>
      <c r="BK221" s="228">
        <f>ROUND(I221*H221,2)</f>
        <v>0</v>
      </c>
      <c r="BL221" s="15" t="s">
        <v>145</v>
      </c>
      <c r="BM221" s="227" t="s">
        <v>516</v>
      </c>
    </row>
    <row r="222" spans="1:65" s="2" customFormat="1" ht="24.15" customHeight="1">
      <c r="A222" s="36"/>
      <c r="B222" s="37"/>
      <c r="C222" s="215" t="s">
        <v>517</v>
      </c>
      <c r="D222" s="215" t="s">
        <v>141</v>
      </c>
      <c r="E222" s="216" t="s">
        <v>518</v>
      </c>
      <c r="F222" s="217" t="s">
        <v>519</v>
      </c>
      <c r="G222" s="218" t="s">
        <v>231</v>
      </c>
      <c r="H222" s="219">
        <v>114.84</v>
      </c>
      <c r="I222" s="220"/>
      <c r="J222" s="221">
        <f>ROUND(I222*H222,2)</f>
        <v>0</v>
      </c>
      <c r="K222" s="222"/>
      <c r="L222" s="42"/>
      <c r="M222" s="223" t="s">
        <v>1</v>
      </c>
      <c r="N222" s="224" t="s">
        <v>44</v>
      </c>
      <c r="O222" s="89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7" t="s">
        <v>145</v>
      </c>
      <c r="AT222" s="227" t="s">
        <v>141</v>
      </c>
      <c r="AU222" s="227" t="s">
        <v>88</v>
      </c>
      <c r="AY222" s="15" t="s">
        <v>140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5" t="s">
        <v>86</v>
      </c>
      <c r="BK222" s="228">
        <f>ROUND(I222*H222,2)</f>
        <v>0</v>
      </c>
      <c r="BL222" s="15" t="s">
        <v>145</v>
      </c>
      <c r="BM222" s="227" t="s">
        <v>520</v>
      </c>
    </row>
    <row r="223" spans="1:63" s="12" customFormat="1" ht="22.8" customHeight="1">
      <c r="A223" s="12"/>
      <c r="B223" s="201"/>
      <c r="C223" s="202"/>
      <c r="D223" s="203" t="s">
        <v>78</v>
      </c>
      <c r="E223" s="229" t="s">
        <v>521</v>
      </c>
      <c r="F223" s="229" t="s">
        <v>522</v>
      </c>
      <c r="G223" s="202"/>
      <c r="H223" s="202"/>
      <c r="I223" s="205"/>
      <c r="J223" s="230">
        <f>BK223</f>
        <v>0</v>
      </c>
      <c r="K223" s="202"/>
      <c r="L223" s="207"/>
      <c r="M223" s="208"/>
      <c r="N223" s="209"/>
      <c r="O223" s="209"/>
      <c r="P223" s="210">
        <f>SUM(P224:P227)</f>
        <v>0</v>
      </c>
      <c r="Q223" s="209"/>
      <c r="R223" s="210">
        <f>SUM(R224:R227)</f>
        <v>0</v>
      </c>
      <c r="S223" s="209"/>
      <c r="T223" s="211">
        <f>SUM(T224:T227)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2" t="s">
        <v>86</v>
      </c>
      <c r="AT223" s="213" t="s">
        <v>78</v>
      </c>
      <c r="AU223" s="213" t="s">
        <v>86</v>
      </c>
      <c r="AY223" s="212" t="s">
        <v>140</v>
      </c>
      <c r="BK223" s="214">
        <f>SUM(BK224:BK227)</f>
        <v>0</v>
      </c>
    </row>
    <row r="224" spans="1:65" s="2" customFormat="1" ht="24.15" customHeight="1">
      <c r="A224" s="36"/>
      <c r="B224" s="37"/>
      <c r="C224" s="215" t="s">
        <v>523</v>
      </c>
      <c r="D224" s="215" t="s">
        <v>141</v>
      </c>
      <c r="E224" s="216" t="s">
        <v>524</v>
      </c>
      <c r="F224" s="217" t="s">
        <v>525</v>
      </c>
      <c r="G224" s="218" t="s">
        <v>244</v>
      </c>
      <c r="H224" s="219">
        <v>44.482</v>
      </c>
      <c r="I224" s="220"/>
      <c r="J224" s="221">
        <f>ROUND(I224*H224,2)</f>
        <v>0</v>
      </c>
      <c r="K224" s="222"/>
      <c r="L224" s="42"/>
      <c r="M224" s="223" t="s">
        <v>1</v>
      </c>
      <c r="N224" s="224" t="s">
        <v>44</v>
      </c>
      <c r="O224" s="89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7" t="s">
        <v>145</v>
      </c>
      <c r="AT224" s="227" t="s">
        <v>141</v>
      </c>
      <c r="AU224" s="227" t="s">
        <v>88</v>
      </c>
      <c r="AY224" s="15" t="s">
        <v>140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5" t="s">
        <v>86</v>
      </c>
      <c r="BK224" s="228">
        <f>ROUND(I224*H224,2)</f>
        <v>0</v>
      </c>
      <c r="BL224" s="15" t="s">
        <v>145</v>
      </c>
      <c r="BM224" s="227" t="s">
        <v>526</v>
      </c>
    </row>
    <row r="225" spans="1:65" s="2" customFormat="1" ht="24.15" customHeight="1">
      <c r="A225" s="36"/>
      <c r="B225" s="37"/>
      <c r="C225" s="215" t="s">
        <v>527</v>
      </c>
      <c r="D225" s="215" t="s">
        <v>141</v>
      </c>
      <c r="E225" s="216" t="s">
        <v>528</v>
      </c>
      <c r="F225" s="217" t="s">
        <v>529</v>
      </c>
      <c r="G225" s="218" t="s">
        <v>244</v>
      </c>
      <c r="H225" s="219">
        <v>44.482</v>
      </c>
      <c r="I225" s="220"/>
      <c r="J225" s="221">
        <f>ROUND(I225*H225,2)</f>
        <v>0</v>
      </c>
      <c r="K225" s="222"/>
      <c r="L225" s="42"/>
      <c r="M225" s="223" t="s">
        <v>1</v>
      </c>
      <c r="N225" s="224" t="s">
        <v>44</v>
      </c>
      <c r="O225" s="89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7" t="s">
        <v>145</v>
      </c>
      <c r="AT225" s="227" t="s">
        <v>141</v>
      </c>
      <c r="AU225" s="227" t="s">
        <v>88</v>
      </c>
      <c r="AY225" s="15" t="s">
        <v>140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5" t="s">
        <v>86</v>
      </c>
      <c r="BK225" s="228">
        <f>ROUND(I225*H225,2)</f>
        <v>0</v>
      </c>
      <c r="BL225" s="15" t="s">
        <v>145</v>
      </c>
      <c r="BM225" s="227" t="s">
        <v>530</v>
      </c>
    </row>
    <row r="226" spans="1:65" s="2" customFormat="1" ht="24.15" customHeight="1">
      <c r="A226" s="36"/>
      <c r="B226" s="37"/>
      <c r="C226" s="215" t="s">
        <v>531</v>
      </c>
      <c r="D226" s="215" t="s">
        <v>141</v>
      </c>
      <c r="E226" s="216" t="s">
        <v>532</v>
      </c>
      <c r="F226" s="217" t="s">
        <v>533</v>
      </c>
      <c r="G226" s="218" t="s">
        <v>244</v>
      </c>
      <c r="H226" s="219">
        <v>44.482</v>
      </c>
      <c r="I226" s="220"/>
      <c r="J226" s="221">
        <f>ROUND(I226*H226,2)</f>
        <v>0</v>
      </c>
      <c r="K226" s="222"/>
      <c r="L226" s="42"/>
      <c r="M226" s="223" t="s">
        <v>1</v>
      </c>
      <c r="N226" s="224" t="s">
        <v>44</v>
      </c>
      <c r="O226" s="89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7" t="s">
        <v>145</v>
      </c>
      <c r="AT226" s="227" t="s">
        <v>141</v>
      </c>
      <c r="AU226" s="227" t="s">
        <v>88</v>
      </c>
      <c r="AY226" s="15" t="s">
        <v>140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5" t="s">
        <v>86</v>
      </c>
      <c r="BK226" s="228">
        <f>ROUND(I226*H226,2)</f>
        <v>0</v>
      </c>
      <c r="BL226" s="15" t="s">
        <v>145</v>
      </c>
      <c r="BM226" s="227" t="s">
        <v>534</v>
      </c>
    </row>
    <row r="227" spans="1:65" s="2" customFormat="1" ht="24.15" customHeight="1">
      <c r="A227" s="36"/>
      <c r="B227" s="37"/>
      <c r="C227" s="215" t="s">
        <v>535</v>
      </c>
      <c r="D227" s="215" t="s">
        <v>141</v>
      </c>
      <c r="E227" s="216" t="s">
        <v>536</v>
      </c>
      <c r="F227" s="217" t="s">
        <v>537</v>
      </c>
      <c r="G227" s="218" t="s">
        <v>244</v>
      </c>
      <c r="H227" s="219">
        <v>44.482</v>
      </c>
      <c r="I227" s="220"/>
      <c r="J227" s="221">
        <f>ROUND(I227*H227,2)</f>
        <v>0</v>
      </c>
      <c r="K227" s="222"/>
      <c r="L227" s="42"/>
      <c r="M227" s="223" t="s">
        <v>1</v>
      </c>
      <c r="N227" s="224" t="s">
        <v>44</v>
      </c>
      <c r="O227" s="89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27" t="s">
        <v>145</v>
      </c>
      <c r="AT227" s="227" t="s">
        <v>141</v>
      </c>
      <c r="AU227" s="227" t="s">
        <v>88</v>
      </c>
      <c r="AY227" s="15" t="s">
        <v>140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5" t="s">
        <v>86</v>
      </c>
      <c r="BK227" s="228">
        <f>ROUND(I227*H227,2)</f>
        <v>0</v>
      </c>
      <c r="BL227" s="15" t="s">
        <v>145</v>
      </c>
      <c r="BM227" s="227" t="s">
        <v>538</v>
      </c>
    </row>
    <row r="228" spans="1:63" s="12" customFormat="1" ht="22.8" customHeight="1">
      <c r="A228" s="12"/>
      <c r="B228" s="201"/>
      <c r="C228" s="202"/>
      <c r="D228" s="203" t="s">
        <v>78</v>
      </c>
      <c r="E228" s="229" t="s">
        <v>539</v>
      </c>
      <c r="F228" s="229" t="s">
        <v>540</v>
      </c>
      <c r="G228" s="202"/>
      <c r="H228" s="202"/>
      <c r="I228" s="205"/>
      <c r="J228" s="230">
        <f>BK228</f>
        <v>0</v>
      </c>
      <c r="K228" s="202"/>
      <c r="L228" s="207"/>
      <c r="M228" s="208"/>
      <c r="N228" s="209"/>
      <c r="O228" s="209"/>
      <c r="P228" s="210">
        <f>SUM(P229:P233)</f>
        <v>0</v>
      </c>
      <c r="Q228" s="209"/>
      <c r="R228" s="210">
        <f>SUM(R229:R233)</f>
        <v>0.27192</v>
      </c>
      <c r="S228" s="209"/>
      <c r="T228" s="211">
        <f>SUM(T229:T233)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88</v>
      </c>
      <c r="AT228" s="213" t="s">
        <v>78</v>
      </c>
      <c r="AU228" s="213" t="s">
        <v>86</v>
      </c>
      <c r="AY228" s="212" t="s">
        <v>140</v>
      </c>
      <c r="BK228" s="214">
        <f>SUM(BK229:BK233)</f>
        <v>0</v>
      </c>
    </row>
    <row r="229" spans="1:65" s="2" customFormat="1" ht="24.15" customHeight="1">
      <c r="A229" s="36"/>
      <c r="B229" s="37"/>
      <c r="C229" s="215" t="s">
        <v>541</v>
      </c>
      <c r="D229" s="215" t="s">
        <v>141</v>
      </c>
      <c r="E229" s="216" t="s">
        <v>542</v>
      </c>
      <c r="F229" s="217" t="s">
        <v>543</v>
      </c>
      <c r="G229" s="218" t="s">
        <v>261</v>
      </c>
      <c r="H229" s="219">
        <v>51.5</v>
      </c>
      <c r="I229" s="220"/>
      <c r="J229" s="221">
        <f>ROUND(I229*H229,2)</f>
        <v>0</v>
      </c>
      <c r="K229" s="222"/>
      <c r="L229" s="42"/>
      <c r="M229" s="223" t="s">
        <v>1</v>
      </c>
      <c r="N229" s="224" t="s">
        <v>44</v>
      </c>
      <c r="O229" s="89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7" t="s">
        <v>168</v>
      </c>
      <c r="AT229" s="227" t="s">
        <v>141</v>
      </c>
      <c r="AU229" s="227" t="s">
        <v>88</v>
      </c>
      <c r="AY229" s="15" t="s">
        <v>140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5" t="s">
        <v>86</v>
      </c>
      <c r="BK229" s="228">
        <f>ROUND(I229*H229,2)</f>
        <v>0</v>
      </c>
      <c r="BL229" s="15" t="s">
        <v>168</v>
      </c>
      <c r="BM229" s="227" t="s">
        <v>544</v>
      </c>
    </row>
    <row r="230" spans="1:65" s="2" customFormat="1" ht="16.5" customHeight="1">
      <c r="A230" s="36"/>
      <c r="B230" s="37"/>
      <c r="C230" s="236" t="s">
        <v>545</v>
      </c>
      <c r="D230" s="236" t="s">
        <v>283</v>
      </c>
      <c r="E230" s="237" t="s">
        <v>546</v>
      </c>
      <c r="F230" s="238" t="s">
        <v>547</v>
      </c>
      <c r="G230" s="239" t="s">
        <v>244</v>
      </c>
      <c r="H230" s="240">
        <v>0.015</v>
      </c>
      <c r="I230" s="241"/>
      <c r="J230" s="242">
        <f>ROUND(I230*H230,2)</f>
        <v>0</v>
      </c>
      <c r="K230" s="243"/>
      <c r="L230" s="244"/>
      <c r="M230" s="245" t="s">
        <v>1</v>
      </c>
      <c r="N230" s="246" t="s">
        <v>44</v>
      </c>
      <c r="O230" s="89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7" t="s">
        <v>338</v>
      </c>
      <c r="AT230" s="227" t="s">
        <v>283</v>
      </c>
      <c r="AU230" s="227" t="s">
        <v>88</v>
      </c>
      <c r="AY230" s="15" t="s">
        <v>140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5" t="s">
        <v>86</v>
      </c>
      <c r="BK230" s="228">
        <f>ROUND(I230*H230,2)</f>
        <v>0</v>
      </c>
      <c r="BL230" s="15" t="s">
        <v>168</v>
      </c>
      <c r="BM230" s="227" t="s">
        <v>548</v>
      </c>
    </row>
    <row r="231" spans="1:65" s="2" customFormat="1" ht="24.15" customHeight="1">
      <c r="A231" s="36"/>
      <c r="B231" s="37"/>
      <c r="C231" s="215" t="s">
        <v>549</v>
      </c>
      <c r="D231" s="215" t="s">
        <v>141</v>
      </c>
      <c r="E231" s="216" t="s">
        <v>550</v>
      </c>
      <c r="F231" s="217" t="s">
        <v>551</v>
      </c>
      <c r="G231" s="218" t="s">
        <v>261</v>
      </c>
      <c r="H231" s="219">
        <v>51.5</v>
      </c>
      <c r="I231" s="220"/>
      <c r="J231" s="221">
        <f>ROUND(I231*H231,2)</f>
        <v>0</v>
      </c>
      <c r="K231" s="222"/>
      <c r="L231" s="42"/>
      <c r="M231" s="223" t="s">
        <v>1</v>
      </c>
      <c r="N231" s="224" t="s">
        <v>44</v>
      </c>
      <c r="O231" s="89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7" t="s">
        <v>168</v>
      </c>
      <c r="AT231" s="227" t="s">
        <v>141</v>
      </c>
      <c r="AU231" s="227" t="s">
        <v>88</v>
      </c>
      <c r="AY231" s="15" t="s">
        <v>140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5" t="s">
        <v>86</v>
      </c>
      <c r="BK231" s="228">
        <f>ROUND(I231*H231,2)</f>
        <v>0</v>
      </c>
      <c r="BL231" s="15" t="s">
        <v>168</v>
      </c>
      <c r="BM231" s="227" t="s">
        <v>552</v>
      </c>
    </row>
    <row r="232" spans="1:65" s="2" customFormat="1" ht="24.15" customHeight="1">
      <c r="A232" s="36"/>
      <c r="B232" s="37"/>
      <c r="C232" s="236" t="s">
        <v>553</v>
      </c>
      <c r="D232" s="236" t="s">
        <v>283</v>
      </c>
      <c r="E232" s="237" t="s">
        <v>554</v>
      </c>
      <c r="F232" s="238" t="s">
        <v>555</v>
      </c>
      <c r="G232" s="239" t="s">
        <v>261</v>
      </c>
      <c r="H232" s="240">
        <v>56.65</v>
      </c>
      <c r="I232" s="241"/>
      <c r="J232" s="242">
        <f>ROUND(I232*H232,2)</f>
        <v>0</v>
      </c>
      <c r="K232" s="243"/>
      <c r="L232" s="244"/>
      <c r="M232" s="245" t="s">
        <v>1</v>
      </c>
      <c r="N232" s="246" t="s">
        <v>44</v>
      </c>
      <c r="O232" s="89"/>
      <c r="P232" s="225">
        <f>O232*H232</f>
        <v>0</v>
      </c>
      <c r="Q232" s="225">
        <v>0.0048</v>
      </c>
      <c r="R232" s="225">
        <f>Q232*H232</f>
        <v>0.27192</v>
      </c>
      <c r="S232" s="225">
        <v>0</v>
      </c>
      <c r="T232" s="22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7" t="s">
        <v>338</v>
      </c>
      <c r="AT232" s="227" t="s">
        <v>283</v>
      </c>
      <c r="AU232" s="227" t="s">
        <v>88</v>
      </c>
      <c r="AY232" s="15" t="s">
        <v>140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5" t="s">
        <v>86</v>
      </c>
      <c r="BK232" s="228">
        <f>ROUND(I232*H232,2)</f>
        <v>0</v>
      </c>
      <c r="BL232" s="15" t="s">
        <v>168</v>
      </c>
      <c r="BM232" s="227" t="s">
        <v>556</v>
      </c>
    </row>
    <row r="233" spans="1:65" s="2" customFormat="1" ht="24.15" customHeight="1">
      <c r="A233" s="36"/>
      <c r="B233" s="37"/>
      <c r="C233" s="215" t="s">
        <v>557</v>
      </c>
      <c r="D233" s="215" t="s">
        <v>141</v>
      </c>
      <c r="E233" s="216" t="s">
        <v>558</v>
      </c>
      <c r="F233" s="217" t="s">
        <v>559</v>
      </c>
      <c r="G233" s="218" t="s">
        <v>244</v>
      </c>
      <c r="H233" s="219">
        <v>0.272</v>
      </c>
      <c r="I233" s="220"/>
      <c r="J233" s="221">
        <f>ROUND(I233*H233,2)</f>
        <v>0</v>
      </c>
      <c r="K233" s="222"/>
      <c r="L233" s="42"/>
      <c r="M233" s="223" t="s">
        <v>1</v>
      </c>
      <c r="N233" s="224" t="s">
        <v>44</v>
      </c>
      <c r="O233" s="89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7" t="s">
        <v>168</v>
      </c>
      <c r="AT233" s="227" t="s">
        <v>141</v>
      </c>
      <c r="AU233" s="227" t="s">
        <v>88</v>
      </c>
      <c r="AY233" s="15" t="s">
        <v>140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5" t="s">
        <v>86</v>
      </c>
      <c r="BK233" s="228">
        <f>ROUND(I233*H233,2)</f>
        <v>0</v>
      </c>
      <c r="BL233" s="15" t="s">
        <v>168</v>
      </c>
      <c r="BM233" s="227" t="s">
        <v>560</v>
      </c>
    </row>
    <row r="234" spans="1:63" s="12" customFormat="1" ht="22.8" customHeight="1">
      <c r="A234" s="12"/>
      <c r="B234" s="201"/>
      <c r="C234" s="202"/>
      <c r="D234" s="203" t="s">
        <v>78</v>
      </c>
      <c r="E234" s="229" t="s">
        <v>561</v>
      </c>
      <c r="F234" s="229" t="s">
        <v>562</v>
      </c>
      <c r="G234" s="202"/>
      <c r="H234" s="202"/>
      <c r="I234" s="205"/>
      <c r="J234" s="230">
        <f>BK234</f>
        <v>0</v>
      </c>
      <c r="K234" s="202"/>
      <c r="L234" s="207"/>
      <c r="M234" s="208"/>
      <c r="N234" s="209"/>
      <c r="O234" s="209"/>
      <c r="P234" s="210">
        <f>SUM(P235:P242)</f>
        <v>0</v>
      </c>
      <c r="Q234" s="209"/>
      <c r="R234" s="210">
        <f>SUM(R235:R242)</f>
        <v>0</v>
      </c>
      <c r="S234" s="209"/>
      <c r="T234" s="211">
        <f>SUM(T235:T242)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2" t="s">
        <v>88</v>
      </c>
      <c r="AT234" s="213" t="s">
        <v>78</v>
      </c>
      <c r="AU234" s="213" t="s">
        <v>86</v>
      </c>
      <c r="AY234" s="212" t="s">
        <v>140</v>
      </c>
      <c r="BK234" s="214">
        <f>SUM(BK235:BK242)</f>
        <v>0</v>
      </c>
    </row>
    <row r="235" spans="1:65" s="2" customFormat="1" ht="24.15" customHeight="1">
      <c r="A235" s="36"/>
      <c r="B235" s="37"/>
      <c r="C235" s="215" t="s">
        <v>563</v>
      </c>
      <c r="D235" s="215" t="s">
        <v>141</v>
      </c>
      <c r="E235" s="216" t="s">
        <v>564</v>
      </c>
      <c r="F235" s="217" t="s">
        <v>565</v>
      </c>
      <c r="G235" s="218" t="s">
        <v>261</v>
      </c>
      <c r="H235" s="219">
        <v>156.166</v>
      </c>
      <c r="I235" s="220"/>
      <c r="J235" s="221">
        <f>ROUND(I235*H235,2)</f>
        <v>0</v>
      </c>
      <c r="K235" s="222"/>
      <c r="L235" s="42"/>
      <c r="M235" s="223" t="s">
        <v>1</v>
      </c>
      <c r="N235" s="224" t="s">
        <v>44</v>
      </c>
      <c r="O235" s="89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7" t="s">
        <v>168</v>
      </c>
      <c r="AT235" s="227" t="s">
        <v>141</v>
      </c>
      <c r="AU235" s="227" t="s">
        <v>88</v>
      </c>
      <c r="AY235" s="15" t="s">
        <v>140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5" t="s">
        <v>86</v>
      </c>
      <c r="BK235" s="228">
        <f>ROUND(I235*H235,2)</f>
        <v>0</v>
      </c>
      <c r="BL235" s="15" t="s">
        <v>168</v>
      </c>
      <c r="BM235" s="227" t="s">
        <v>566</v>
      </c>
    </row>
    <row r="236" spans="1:65" s="2" customFormat="1" ht="16.5" customHeight="1">
      <c r="A236" s="36"/>
      <c r="B236" s="37"/>
      <c r="C236" s="236" t="s">
        <v>567</v>
      </c>
      <c r="D236" s="236" t="s">
        <v>283</v>
      </c>
      <c r="E236" s="237" t="s">
        <v>546</v>
      </c>
      <c r="F236" s="238" t="s">
        <v>547</v>
      </c>
      <c r="G236" s="239" t="s">
        <v>244</v>
      </c>
      <c r="H236" s="240">
        <v>0.046</v>
      </c>
      <c r="I236" s="241"/>
      <c r="J236" s="242">
        <f>ROUND(I236*H236,2)</f>
        <v>0</v>
      </c>
      <c r="K236" s="243"/>
      <c r="L236" s="244"/>
      <c r="M236" s="245" t="s">
        <v>1</v>
      </c>
      <c r="N236" s="246" t="s">
        <v>44</v>
      </c>
      <c r="O236" s="89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7" t="s">
        <v>338</v>
      </c>
      <c r="AT236" s="227" t="s">
        <v>283</v>
      </c>
      <c r="AU236" s="227" t="s">
        <v>88</v>
      </c>
      <c r="AY236" s="15" t="s">
        <v>140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5" t="s">
        <v>86</v>
      </c>
      <c r="BK236" s="228">
        <f>ROUND(I236*H236,2)</f>
        <v>0</v>
      </c>
      <c r="BL236" s="15" t="s">
        <v>168</v>
      </c>
      <c r="BM236" s="227" t="s">
        <v>568</v>
      </c>
    </row>
    <row r="237" spans="1:65" s="2" customFormat="1" ht="24.15" customHeight="1">
      <c r="A237" s="36"/>
      <c r="B237" s="37"/>
      <c r="C237" s="215" t="s">
        <v>569</v>
      </c>
      <c r="D237" s="215" t="s">
        <v>141</v>
      </c>
      <c r="E237" s="216" t="s">
        <v>570</v>
      </c>
      <c r="F237" s="217" t="s">
        <v>571</v>
      </c>
      <c r="G237" s="218" t="s">
        <v>261</v>
      </c>
      <c r="H237" s="219">
        <v>156.166</v>
      </c>
      <c r="I237" s="220"/>
      <c r="J237" s="221">
        <f>ROUND(I237*H237,2)</f>
        <v>0</v>
      </c>
      <c r="K237" s="222"/>
      <c r="L237" s="42"/>
      <c r="M237" s="223" t="s">
        <v>1</v>
      </c>
      <c r="N237" s="224" t="s">
        <v>44</v>
      </c>
      <c r="O237" s="89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168</v>
      </c>
      <c r="AT237" s="227" t="s">
        <v>141</v>
      </c>
      <c r="AU237" s="227" t="s">
        <v>88</v>
      </c>
      <c r="AY237" s="15" t="s">
        <v>140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5" t="s">
        <v>86</v>
      </c>
      <c r="BK237" s="228">
        <f>ROUND(I237*H237,2)</f>
        <v>0</v>
      </c>
      <c r="BL237" s="15" t="s">
        <v>168</v>
      </c>
      <c r="BM237" s="227" t="s">
        <v>572</v>
      </c>
    </row>
    <row r="238" spans="1:65" s="2" customFormat="1" ht="24.15" customHeight="1">
      <c r="A238" s="36"/>
      <c r="B238" s="37"/>
      <c r="C238" s="236" t="s">
        <v>573</v>
      </c>
      <c r="D238" s="236" t="s">
        <v>283</v>
      </c>
      <c r="E238" s="237" t="s">
        <v>574</v>
      </c>
      <c r="F238" s="238" t="s">
        <v>575</v>
      </c>
      <c r="G238" s="239" t="s">
        <v>261</v>
      </c>
      <c r="H238" s="240">
        <v>171.78</v>
      </c>
      <c r="I238" s="241"/>
      <c r="J238" s="242">
        <f>ROUND(I238*H238,2)</f>
        <v>0</v>
      </c>
      <c r="K238" s="243"/>
      <c r="L238" s="244"/>
      <c r="M238" s="245" t="s">
        <v>1</v>
      </c>
      <c r="N238" s="246" t="s">
        <v>44</v>
      </c>
      <c r="O238" s="89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7" t="s">
        <v>338</v>
      </c>
      <c r="AT238" s="227" t="s">
        <v>283</v>
      </c>
      <c r="AU238" s="227" t="s">
        <v>88</v>
      </c>
      <c r="AY238" s="15" t="s">
        <v>140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5" t="s">
        <v>86</v>
      </c>
      <c r="BK238" s="228">
        <f>ROUND(I238*H238,2)</f>
        <v>0</v>
      </c>
      <c r="BL238" s="15" t="s">
        <v>168</v>
      </c>
      <c r="BM238" s="227" t="s">
        <v>576</v>
      </c>
    </row>
    <row r="239" spans="1:65" s="2" customFormat="1" ht="24.15" customHeight="1">
      <c r="A239" s="36"/>
      <c r="B239" s="37"/>
      <c r="C239" s="215" t="s">
        <v>577</v>
      </c>
      <c r="D239" s="215" t="s">
        <v>141</v>
      </c>
      <c r="E239" s="216" t="s">
        <v>578</v>
      </c>
      <c r="F239" s="217" t="s">
        <v>579</v>
      </c>
      <c r="G239" s="218" t="s">
        <v>261</v>
      </c>
      <c r="H239" s="219">
        <v>312.33</v>
      </c>
      <c r="I239" s="220"/>
      <c r="J239" s="221">
        <f>ROUND(I239*H239,2)</f>
        <v>0</v>
      </c>
      <c r="K239" s="222"/>
      <c r="L239" s="42"/>
      <c r="M239" s="223" t="s">
        <v>1</v>
      </c>
      <c r="N239" s="224" t="s">
        <v>44</v>
      </c>
      <c r="O239" s="89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7" t="s">
        <v>168</v>
      </c>
      <c r="AT239" s="227" t="s">
        <v>141</v>
      </c>
      <c r="AU239" s="227" t="s">
        <v>88</v>
      </c>
      <c r="AY239" s="15" t="s">
        <v>140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5" t="s">
        <v>86</v>
      </c>
      <c r="BK239" s="228">
        <f>ROUND(I239*H239,2)</f>
        <v>0</v>
      </c>
      <c r="BL239" s="15" t="s">
        <v>168</v>
      </c>
      <c r="BM239" s="227" t="s">
        <v>580</v>
      </c>
    </row>
    <row r="240" spans="1:65" s="2" customFormat="1" ht="24.15" customHeight="1">
      <c r="A240" s="36"/>
      <c r="B240" s="37"/>
      <c r="C240" s="236" t="s">
        <v>581</v>
      </c>
      <c r="D240" s="236" t="s">
        <v>283</v>
      </c>
      <c r="E240" s="237" t="s">
        <v>582</v>
      </c>
      <c r="F240" s="238" t="s">
        <v>583</v>
      </c>
      <c r="G240" s="239" t="s">
        <v>261</v>
      </c>
      <c r="H240" s="240">
        <v>171.78</v>
      </c>
      <c r="I240" s="241"/>
      <c r="J240" s="242">
        <f>ROUND(I240*H240,2)</f>
        <v>0</v>
      </c>
      <c r="K240" s="243"/>
      <c r="L240" s="244"/>
      <c r="M240" s="245" t="s">
        <v>1</v>
      </c>
      <c r="N240" s="246" t="s">
        <v>44</v>
      </c>
      <c r="O240" s="89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7" t="s">
        <v>338</v>
      </c>
      <c r="AT240" s="227" t="s">
        <v>283</v>
      </c>
      <c r="AU240" s="227" t="s">
        <v>88</v>
      </c>
      <c r="AY240" s="15" t="s">
        <v>140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5" t="s">
        <v>86</v>
      </c>
      <c r="BK240" s="228">
        <f>ROUND(I240*H240,2)</f>
        <v>0</v>
      </c>
      <c r="BL240" s="15" t="s">
        <v>168</v>
      </c>
      <c r="BM240" s="227" t="s">
        <v>584</v>
      </c>
    </row>
    <row r="241" spans="1:65" s="2" customFormat="1" ht="24.15" customHeight="1">
      <c r="A241" s="36"/>
      <c r="B241" s="37"/>
      <c r="C241" s="236" t="s">
        <v>585</v>
      </c>
      <c r="D241" s="236" t="s">
        <v>283</v>
      </c>
      <c r="E241" s="237" t="s">
        <v>586</v>
      </c>
      <c r="F241" s="238" t="s">
        <v>587</v>
      </c>
      <c r="G241" s="239" t="s">
        <v>261</v>
      </c>
      <c r="H241" s="240">
        <v>171.78</v>
      </c>
      <c r="I241" s="241"/>
      <c r="J241" s="242">
        <f>ROUND(I241*H241,2)</f>
        <v>0</v>
      </c>
      <c r="K241" s="243"/>
      <c r="L241" s="244"/>
      <c r="M241" s="245" t="s">
        <v>1</v>
      </c>
      <c r="N241" s="246" t="s">
        <v>44</v>
      </c>
      <c r="O241" s="89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7" t="s">
        <v>338</v>
      </c>
      <c r="AT241" s="227" t="s">
        <v>283</v>
      </c>
      <c r="AU241" s="227" t="s">
        <v>88</v>
      </c>
      <c r="AY241" s="15" t="s">
        <v>140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5" t="s">
        <v>86</v>
      </c>
      <c r="BK241" s="228">
        <f>ROUND(I241*H241,2)</f>
        <v>0</v>
      </c>
      <c r="BL241" s="15" t="s">
        <v>168</v>
      </c>
      <c r="BM241" s="227" t="s">
        <v>588</v>
      </c>
    </row>
    <row r="242" spans="1:65" s="2" customFormat="1" ht="24.15" customHeight="1">
      <c r="A242" s="36"/>
      <c r="B242" s="37"/>
      <c r="C242" s="215" t="s">
        <v>589</v>
      </c>
      <c r="D242" s="215" t="s">
        <v>141</v>
      </c>
      <c r="E242" s="216" t="s">
        <v>590</v>
      </c>
      <c r="F242" s="217" t="s">
        <v>591</v>
      </c>
      <c r="G242" s="218" t="s">
        <v>244</v>
      </c>
      <c r="H242" s="219">
        <v>0.97</v>
      </c>
      <c r="I242" s="220"/>
      <c r="J242" s="221">
        <f>ROUND(I242*H242,2)</f>
        <v>0</v>
      </c>
      <c r="K242" s="222"/>
      <c r="L242" s="42"/>
      <c r="M242" s="223" t="s">
        <v>1</v>
      </c>
      <c r="N242" s="224" t="s">
        <v>44</v>
      </c>
      <c r="O242" s="89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7" t="s">
        <v>168</v>
      </c>
      <c r="AT242" s="227" t="s">
        <v>141</v>
      </c>
      <c r="AU242" s="227" t="s">
        <v>88</v>
      </c>
      <c r="AY242" s="15" t="s">
        <v>140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5" t="s">
        <v>86</v>
      </c>
      <c r="BK242" s="228">
        <f>ROUND(I242*H242,2)</f>
        <v>0</v>
      </c>
      <c r="BL242" s="15" t="s">
        <v>168</v>
      </c>
      <c r="BM242" s="227" t="s">
        <v>592</v>
      </c>
    </row>
    <row r="243" spans="1:63" s="12" customFormat="1" ht="22.8" customHeight="1">
      <c r="A243" s="12"/>
      <c r="B243" s="201"/>
      <c r="C243" s="202"/>
      <c r="D243" s="203" t="s">
        <v>78</v>
      </c>
      <c r="E243" s="229" t="s">
        <v>593</v>
      </c>
      <c r="F243" s="229" t="s">
        <v>594</v>
      </c>
      <c r="G243" s="202"/>
      <c r="H243" s="202"/>
      <c r="I243" s="205"/>
      <c r="J243" s="230">
        <f>BK243</f>
        <v>0</v>
      </c>
      <c r="K243" s="202"/>
      <c r="L243" s="207"/>
      <c r="M243" s="208"/>
      <c r="N243" s="209"/>
      <c r="O243" s="209"/>
      <c r="P243" s="210">
        <f>SUM(P244:P251)</f>
        <v>0</v>
      </c>
      <c r="Q243" s="209"/>
      <c r="R243" s="210">
        <f>SUM(R244:R251)</f>
        <v>1.08347324</v>
      </c>
      <c r="S243" s="209"/>
      <c r="T243" s="211">
        <f>SUM(T244:T251)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2" t="s">
        <v>88</v>
      </c>
      <c r="AT243" s="213" t="s">
        <v>78</v>
      </c>
      <c r="AU243" s="213" t="s">
        <v>86</v>
      </c>
      <c r="AY243" s="212" t="s">
        <v>140</v>
      </c>
      <c r="BK243" s="214">
        <f>SUM(BK244:BK251)</f>
        <v>0</v>
      </c>
    </row>
    <row r="244" spans="1:65" s="2" customFormat="1" ht="24.15" customHeight="1">
      <c r="A244" s="36"/>
      <c r="B244" s="37"/>
      <c r="C244" s="215" t="s">
        <v>595</v>
      </c>
      <c r="D244" s="215" t="s">
        <v>141</v>
      </c>
      <c r="E244" s="216" t="s">
        <v>596</v>
      </c>
      <c r="F244" s="217" t="s">
        <v>597</v>
      </c>
      <c r="G244" s="218" t="s">
        <v>261</v>
      </c>
      <c r="H244" s="219">
        <v>201.994</v>
      </c>
      <c r="I244" s="220"/>
      <c r="J244" s="221">
        <f>ROUND(I244*H244,2)</f>
        <v>0</v>
      </c>
      <c r="K244" s="222"/>
      <c r="L244" s="42"/>
      <c r="M244" s="223" t="s">
        <v>1</v>
      </c>
      <c r="N244" s="224" t="s">
        <v>44</v>
      </c>
      <c r="O244" s="89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27" t="s">
        <v>168</v>
      </c>
      <c r="AT244" s="227" t="s">
        <v>141</v>
      </c>
      <c r="AU244" s="227" t="s">
        <v>88</v>
      </c>
      <c r="AY244" s="15" t="s">
        <v>140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5" t="s">
        <v>86</v>
      </c>
      <c r="BK244" s="228">
        <f>ROUND(I244*H244,2)</f>
        <v>0</v>
      </c>
      <c r="BL244" s="15" t="s">
        <v>168</v>
      </c>
      <c r="BM244" s="227" t="s">
        <v>598</v>
      </c>
    </row>
    <row r="245" spans="1:65" s="2" customFormat="1" ht="16.5" customHeight="1">
      <c r="A245" s="36"/>
      <c r="B245" s="37"/>
      <c r="C245" s="236" t="s">
        <v>599</v>
      </c>
      <c r="D245" s="236" t="s">
        <v>283</v>
      </c>
      <c r="E245" s="237" t="s">
        <v>600</v>
      </c>
      <c r="F245" s="238" t="s">
        <v>601</v>
      </c>
      <c r="G245" s="239" t="s">
        <v>261</v>
      </c>
      <c r="H245" s="240">
        <v>150.494</v>
      </c>
      <c r="I245" s="241"/>
      <c r="J245" s="242">
        <f>ROUND(I245*H245,2)</f>
        <v>0</v>
      </c>
      <c r="K245" s="243"/>
      <c r="L245" s="244"/>
      <c r="M245" s="245" t="s">
        <v>1</v>
      </c>
      <c r="N245" s="246" t="s">
        <v>44</v>
      </c>
      <c r="O245" s="89"/>
      <c r="P245" s="225">
        <f>O245*H245</f>
        <v>0</v>
      </c>
      <c r="Q245" s="225">
        <v>0.00046</v>
      </c>
      <c r="R245" s="225">
        <f>Q245*H245</f>
        <v>0.06922724</v>
      </c>
      <c r="S245" s="225">
        <v>0</v>
      </c>
      <c r="T245" s="22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7" t="s">
        <v>338</v>
      </c>
      <c r="AT245" s="227" t="s">
        <v>283</v>
      </c>
      <c r="AU245" s="227" t="s">
        <v>88</v>
      </c>
      <c r="AY245" s="15" t="s">
        <v>140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5" t="s">
        <v>86</v>
      </c>
      <c r="BK245" s="228">
        <f>ROUND(I245*H245,2)</f>
        <v>0</v>
      </c>
      <c r="BL245" s="15" t="s">
        <v>168</v>
      </c>
      <c r="BM245" s="227" t="s">
        <v>602</v>
      </c>
    </row>
    <row r="246" spans="1:65" s="2" customFormat="1" ht="24.15" customHeight="1">
      <c r="A246" s="36"/>
      <c r="B246" s="37"/>
      <c r="C246" s="236" t="s">
        <v>603</v>
      </c>
      <c r="D246" s="236" t="s">
        <v>283</v>
      </c>
      <c r="E246" s="237" t="s">
        <v>604</v>
      </c>
      <c r="F246" s="238" t="s">
        <v>605</v>
      </c>
      <c r="G246" s="239" t="s">
        <v>261</v>
      </c>
      <c r="H246" s="240">
        <v>51.5</v>
      </c>
      <c r="I246" s="241"/>
      <c r="J246" s="242">
        <f>ROUND(I246*H246,2)</f>
        <v>0</v>
      </c>
      <c r="K246" s="243"/>
      <c r="L246" s="244"/>
      <c r="M246" s="245" t="s">
        <v>1</v>
      </c>
      <c r="N246" s="246" t="s">
        <v>44</v>
      </c>
      <c r="O246" s="89"/>
      <c r="P246" s="225">
        <f>O246*H246</f>
        <v>0</v>
      </c>
      <c r="Q246" s="225">
        <v>0.0015</v>
      </c>
      <c r="R246" s="225">
        <f>Q246*H246</f>
        <v>0.07725</v>
      </c>
      <c r="S246" s="225">
        <v>0</v>
      </c>
      <c r="T246" s="22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7" t="s">
        <v>338</v>
      </c>
      <c r="AT246" s="227" t="s">
        <v>283</v>
      </c>
      <c r="AU246" s="227" t="s">
        <v>88</v>
      </c>
      <c r="AY246" s="15" t="s">
        <v>140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5" t="s">
        <v>86</v>
      </c>
      <c r="BK246" s="228">
        <f>ROUND(I246*H246,2)</f>
        <v>0</v>
      </c>
      <c r="BL246" s="15" t="s">
        <v>168</v>
      </c>
      <c r="BM246" s="227" t="s">
        <v>606</v>
      </c>
    </row>
    <row r="247" spans="1:65" s="2" customFormat="1" ht="24.15" customHeight="1">
      <c r="A247" s="36"/>
      <c r="B247" s="37"/>
      <c r="C247" s="215" t="s">
        <v>607</v>
      </c>
      <c r="D247" s="215" t="s">
        <v>141</v>
      </c>
      <c r="E247" s="216" t="s">
        <v>608</v>
      </c>
      <c r="F247" s="217" t="s">
        <v>609</v>
      </c>
      <c r="G247" s="218" t="s">
        <v>261</v>
      </c>
      <c r="H247" s="219">
        <v>156.166</v>
      </c>
      <c r="I247" s="220"/>
      <c r="J247" s="221">
        <f>ROUND(I247*H247,2)</f>
        <v>0</v>
      </c>
      <c r="K247" s="222"/>
      <c r="L247" s="42"/>
      <c r="M247" s="223" t="s">
        <v>1</v>
      </c>
      <c r="N247" s="224" t="s">
        <v>44</v>
      </c>
      <c r="O247" s="89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27" t="s">
        <v>168</v>
      </c>
      <c r="AT247" s="227" t="s">
        <v>141</v>
      </c>
      <c r="AU247" s="227" t="s">
        <v>88</v>
      </c>
      <c r="AY247" s="15" t="s">
        <v>140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5" t="s">
        <v>86</v>
      </c>
      <c r="BK247" s="228">
        <f>ROUND(I247*H247,2)</f>
        <v>0</v>
      </c>
      <c r="BL247" s="15" t="s">
        <v>168</v>
      </c>
      <c r="BM247" s="227" t="s">
        <v>610</v>
      </c>
    </row>
    <row r="248" spans="1:65" s="2" customFormat="1" ht="33" customHeight="1">
      <c r="A248" s="36"/>
      <c r="B248" s="37"/>
      <c r="C248" s="236" t="s">
        <v>611</v>
      </c>
      <c r="D248" s="236" t="s">
        <v>283</v>
      </c>
      <c r="E248" s="237" t="s">
        <v>612</v>
      </c>
      <c r="F248" s="238" t="s">
        <v>613</v>
      </c>
      <c r="G248" s="239" t="s">
        <v>231</v>
      </c>
      <c r="H248" s="240">
        <v>10.151</v>
      </c>
      <c r="I248" s="241"/>
      <c r="J248" s="242">
        <f>ROUND(I248*H248,2)</f>
        <v>0</v>
      </c>
      <c r="K248" s="243"/>
      <c r="L248" s="244"/>
      <c r="M248" s="245" t="s">
        <v>1</v>
      </c>
      <c r="N248" s="246" t="s">
        <v>44</v>
      </c>
      <c r="O248" s="89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7" t="s">
        <v>338</v>
      </c>
      <c r="AT248" s="227" t="s">
        <v>283</v>
      </c>
      <c r="AU248" s="227" t="s">
        <v>88</v>
      </c>
      <c r="AY248" s="15" t="s">
        <v>140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5" t="s">
        <v>86</v>
      </c>
      <c r="BK248" s="228">
        <f>ROUND(I248*H248,2)</f>
        <v>0</v>
      </c>
      <c r="BL248" s="15" t="s">
        <v>168</v>
      </c>
      <c r="BM248" s="227" t="s">
        <v>614</v>
      </c>
    </row>
    <row r="249" spans="1:65" s="2" customFormat="1" ht="33" customHeight="1">
      <c r="A249" s="36"/>
      <c r="B249" s="37"/>
      <c r="C249" s="215" t="s">
        <v>615</v>
      </c>
      <c r="D249" s="215" t="s">
        <v>141</v>
      </c>
      <c r="E249" s="216" t="s">
        <v>616</v>
      </c>
      <c r="F249" s="217" t="s">
        <v>617</v>
      </c>
      <c r="G249" s="218" t="s">
        <v>261</v>
      </c>
      <c r="H249" s="219">
        <v>156.166</v>
      </c>
      <c r="I249" s="220"/>
      <c r="J249" s="221">
        <f>ROUND(I249*H249,2)</f>
        <v>0</v>
      </c>
      <c r="K249" s="222"/>
      <c r="L249" s="42"/>
      <c r="M249" s="223" t="s">
        <v>1</v>
      </c>
      <c r="N249" s="224" t="s">
        <v>44</v>
      </c>
      <c r="O249" s="89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27" t="s">
        <v>168</v>
      </c>
      <c r="AT249" s="227" t="s">
        <v>141</v>
      </c>
      <c r="AU249" s="227" t="s">
        <v>88</v>
      </c>
      <c r="AY249" s="15" t="s">
        <v>140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5" t="s">
        <v>86</v>
      </c>
      <c r="BK249" s="228">
        <f>ROUND(I249*H249,2)</f>
        <v>0</v>
      </c>
      <c r="BL249" s="15" t="s">
        <v>168</v>
      </c>
      <c r="BM249" s="227" t="s">
        <v>618</v>
      </c>
    </row>
    <row r="250" spans="1:65" s="2" customFormat="1" ht="24.15" customHeight="1">
      <c r="A250" s="36"/>
      <c r="B250" s="37"/>
      <c r="C250" s="236" t="s">
        <v>619</v>
      </c>
      <c r="D250" s="236" t="s">
        <v>283</v>
      </c>
      <c r="E250" s="237" t="s">
        <v>620</v>
      </c>
      <c r="F250" s="238" t="s">
        <v>621</v>
      </c>
      <c r="G250" s="239" t="s">
        <v>261</v>
      </c>
      <c r="H250" s="240">
        <v>156.166</v>
      </c>
      <c r="I250" s="241"/>
      <c r="J250" s="242">
        <f>ROUND(I250*H250,2)</f>
        <v>0</v>
      </c>
      <c r="K250" s="243"/>
      <c r="L250" s="244"/>
      <c r="M250" s="245" t="s">
        <v>1</v>
      </c>
      <c r="N250" s="246" t="s">
        <v>44</v>
      </c>
      <c r="O250" s="89"/>
      <c r="P250" s="225">
        <f>O250*H250</f>
        <v>0</v>
      </c>
      <c r="Q250" s="225">
        <v>0.006</v>
      </c>
      <c r="R250" s="225">
        <f>Q250*H250</f>
        <v>0.936996</v>
      </c>
      <c r="S250" s="225">
        <v>0</v>
      </c>
      <c r="T250" s="22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7" t="s">
        <v>338</v>
      </c>
      <c r="AT250" s="227" t="s">
        <v>283</v>
      </c>
      <c r="AU250" s="227" t="s">
        <v>88</v>
      </c>
      <c r="AY250" s="15" t="s">
        <v>140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5" t="s">
        <v>86</v>
      </c>
      <c r="BK250" s="228">
        <f>ROUND(I250*H250,2)</f>
        <v>0</v>
      </c>
      <c r="BL250" s="15" t="s">
        <v>168</v>
      </c>
      <c r="BM250" s="227" t="s">
        <v>622</v>
      </c>
    </row>
    <row r="251" spans="1:65" s="2" customFormat="1" ht="24.15" customHeight="1">
      <c r="A251" s="36"/>
      <c r="B251" s="37"/>
      <c r="C251" s="215" t="s">
        <v>623</v>
      </c>
      <c r="D251" s="215" t="s">
        <v>141</v>
      </c>
      <c r="E251" s="216" t="s">
        <v>624</v>
      </c>
      <c r="F251" s="217" t="s">
        <v>625</v>
      </c>
      <c r="G251" s="218" t="s">
        <v>244</v>
      </c>
      <c r="H251" s="219">
        <v>1.083</v>
      </c>
      <c r="I251" s="220"/>
      <c r="J251" s="221">
        <f>ROUND(I251*H251,2)</f>
        <v>0</v>
      </c>
      <c r="K251" s="222"/>
      <c r="L251" s="42"/>
      <c r="M251" s="223" t="s">
        <v>1</v>
      </c>
      <c r="N251" s="224" t="s">
        <v>44</v>
      </c>
      <c r="O251" s="89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27" t="s">
        <v>168</v>
      </c>
      <c r="AT251" s="227" t="s">
        <v>141</v>
      </c>
      <c r="AU251" s="227" t="s">
        <v>88</v>
      </c>
      <c r="AY251" s="15" t="s">
        <v>140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5" t="s">
        <v>86</v>
      </c>
      <c r="BK251" s="228">
        <f>ROUND(I251*H251,2)</f>
        <v>0</v>
      </c>
      <c r="BL251" s="15" t="s">
        <v>168</v>
      </c>
      <c r="BM251" s="227" t="s">
        <v>626</v>
      </c>
    </row>
    <row r="252" spans="1:63" s="12" customFormat="1" ht="22.8" customHeight="1">
      <c r="A252" s="12"/>
      <c r="B252" s="201"/>
      <c r="C252" s="202"/>
      <c r="D252" s="203" t="s">
        <v>78</v>
      </c>
      <c r="E252" s="229" t="s">
        <v>627</v>
      </c>
      <c r="F252" s="229" t="s">
        <v>628</v>
      </c>
      <c r="G252" s="202"/>
      <c r="H252" s="202"/>
      <c r="I252" s="205"/>
      <c r="J252" s="230">
        <f>BK252</f>
        <v>0</v>
      </c>
      <c r="K252" s="202"/>
      <c r="L252" s="207"/>
      <c r="M252" s="208"/>
      <c r="N252" s="209"/>
      <c r="O252" s="209"/>
      <c r="P252" s="210">
        <f>SUM(P253:P257)</f>
        <v>0</v>
      </c>
      <c r="Q252" s="209"/>
      <c r="R252" s="210">
        <f>SUM(R253:R257)</f>
        <v>3.2102696400000004</v>
      </c>
      <c r="S252" s="209"/>
      <c r="T252" s="211">
        <f>SUM(T253:T257)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2" t="s">
        <v>88</v>
      </c>
      <c r="AT252" s="213" t="s">
        <v>78</v>
      </c>
      <c r="AU252" s="213" t="s">
        <v>86</v>
      </c>
      <c r="AY252" s="212" t="s">
        <v>140</v>
      </c>
      <c r="BK252" s="214">
        <f>SUM(BK253:BK257)</f>
        <v>0</v>
      </c>
    </row>
    <row r="253" spans="1:65" s="2" customFormat="1" ht="24.15" customHeight="1">
      <c r="A253" s="36"/>
      <c r="B253" s="37"/>
      <c r="C253" s="215" t="s">
        <v>629</v>
      </c>
      <c r="D253" s="215" t="s">
        <v>141</v>
      </c>
      <c r="E253" s="216" t="s">
        <v>630</v>
      </c>
      <c r="F253" s="217" t="s">
        <v>631</v>
      </c>
      <c r="G253" s="218" t="s">
        <v>382</v>
      </c>
      <c r="H253" s="219">
        <v>30.25</v>
      </c>
      <c r="I253" s="220"/>
      <c r="J253" s="221">
        <f>ROUND(I253*H253,2)</f>
        <v>0</v>
      </c>
      <c r="K253" s="222"/>
      <c r="L253" s="42"/>
      <c r="M253" s="223" t="s">
        <v>1</v>
      </c>
      <c r="N253" s="224" t="s">
        <v>44</v>
      </c>
      <c r="O253" s="89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7" t="s">
        <v>168</v>
      </c>
      <c r="AT253" s="227" t="s">
        <v>141</v>
      </c>
      <c r="AU253" s="227" t="s">
        <v>88</v>
      </c>
      <c r="AY253" s="15" t="s">
        <v>140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5" t="s">
        <v>86</v>
      </c>
      <c r="BK253" s="228">
        <f>ROUND(I253*H253,2)</f>
        <v>0</v>
      </c>
      <c r="BL253" s="15" t="s">
        <v>168</v>
      </c>
      <c r="BM253" s="227" t="s">
        <v>632</v>
      </c>
    </row>
    <row r="254" spans="1:65" s="2" customFormat="1" ht="16.5" customHeight="1">
      <c r="A254" s="36"/>
      <c r="B254" s="37"/>
      <c r="C254" s="236" t="s">
        <v>633</v>
      </c>
      <c r="D254" s="236" t="s">
        <v>283</v>
      </c>
      <c r="E254" s="237" t="s">
        <v>634</v>
      </c>
      <c r="F254" s="238" t="s">
        <v>635</v>
      </c>
      <c r="G254" s="239" t="s">
        <v>231</v>
      </c>
      <c r="H254" s="240">
        <v>0.327</v>
      </c>
      <c r="I254" s="241"/>
      <c r="J254" s="242">
        <f>ROUND(I254*H254,2)</f>
        <v>0</v>
      </c>
      <c r="K254" s="243"/>
      <c r="L254" s="244"/>
      <c r="M254" s="245" t="s">
        <v>1</v>
      </c>
      <c r="N254" s="246" t="s">
        <v>44</v>
      </c>
      <c r="O254" s="89"/>
      <c r="P254" s="225">
        <f>O254*H254</f>
        <v>0</v>
      </c>
      <c r="Q254" s="225">
        <v>0.55</v>
      </c>
      <c r="R254" s="225">
        <f>Q254*H254</f>
        <v>0.17985</v>
      </c>
      <c r="S254" s="225">
        <v>0</v>
      </c>
      <c r="T254" s="226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7" t="s">
        <v>338</v>
      </c>
      <c r="AT254" s="227" t="s">
        <v>283</v>
      </c>
      <c r="AU254" s="227" t="s">
        <v>88</v>
      </c>
      <c r="AY254" s="15" t="s">
        <v>140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5" t="s">
        <v>86</v>
      </c>
      <c r="BK254" s="228">
        <f>ROUND(I254*H254,2)</f>
        <v>0</v>
      </c>
      <c r="BL254" s="15" t="s">
        <v>168</v>
      </c>
      <c r="BM254" s="227" t="s">
        <v>636</v>
      </c>
    </row>
    <row r="255" spans="1:65" s="2" customFormat="1" ht="24.15" customHeight="1">
      <c r="A255" s="36"/>
      <c r="B255" s="37"/>
      <c r="C255" s="215" t="s">
        <v>637</v>
      </c>
      <c r="D255" s="215" t="s">
        <v>141</v>
      </c>
      <c r="E255" s="216" t="s">
        <v>638</v>
      </c>
      <c r="F255" s="217" t="s">
        <v>639</v>
      </c>
      <c r="G255" s="218" t="s">
        <v>261</v>
      </c>
      <c r="H255" s="219">
        <v>6.05</v>
      </c>
      <c r="I255" s="220"/>
      <c r="J255" s="221">
        <f>ROUND(I255*H255,2)</f>
        <v>0</v>
      </c>
      <c r="K255" s="222"/>
      <c r="L255" s="42"/>
      <c r="M255" s="223" t="s">
        <v>1</v>
      </c>
      <c r="N255" s="224" t="s">
        <v>44</v>
      </c>
      <c r="O255" s="89"/>
      <c r="P255" s="225">
        <f>O255*H255</f>
        <v>0</v>
      </c>
      <c r="Q255" s="225">
        <v>0.01434</v>
      </c>
      <c r="R255" s="225">
        <f>Q255*H255</f>
        <v>0.086757</v>
      </c>
      <c r="S255" s="225">
        <v>0</v>
      </c>
      <c r="T255" s="22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7" t="s">
        <v>168</v>
      </c>
      <c r="AT255" s="227" t="s">
        <v>141</v>
      </c>
      <c r="AU255" s="227" t="s">
        <v>88</v>
      </c>
      <c r="AY255" s="15" t="s">
        <v>140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5" t="s">
        <v>86</v>
      </c>
      <c r="BK255" s="228">
        <f>ROUND(I255*H255,2)</f>
        <v>0</v>
      </c>
      <c r="BL255" s="15" t="s">
        <v>168</v>
      </c>
      <c r="BM255" s="227" t="s">
        <v>640</v>
      </c>
    </row>
    <row r="256" spans="1:65" s="2" customFormat="1" ht="24.15" customHeight="1">
      <c r="A256" s="36"/>
      <c r="B256" s="37"/>
      <c r="C256" s="215" t="s">
        <v>641</v>
      </c>
      <c r="D256" s="215" t="s">
        <v>141</v>
      </c>
      <c r="E256" s="216" t="s">
        <v>642</v>
      </c>
      <c r="F256" s="217" t="s">
        <v>643</v>
      </c>
      <c r="G256" s="218" t="s">
        <v>261</v>
      </c>
      <c r="H256" s="219">
        <v>300.988</v>
      </c>
      <c r="I256" s="220"/>
      <c r="J256" s="221">
        <f>ROUND(I256*H256,2)</f>
        <v>0</v>
      </c>
      <c r="K256" s="222"/>
      <c r="L256" s="42"/>
      <c r="M256" s="223" t="s">
        <v>1</v>
      </c>
      <c r="N256" s="224" t="s">
        <v>44</v>
      </c>
      <c r="O256" s="89"/>
      <c r="P256" s="225">
        <f>O256*H256</f>
        <v>0</v>
      </c>
      <c r="Q256" s="225">
        <v>0.00978</v>
      </c>
      <c r="R256" s="225">
        <f>Q256*H256</f>
        <v>2.9436626400000003</v>
      </c>
      <c r="S256" s="225">
        <v>0</v>
      </c>
      <c r="T256" s="22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7" t="s">
        <v>168</v>
      </c>
      <c r="AT256" s="227" t="s">
        <v>141</v>
      </c>
      <c r="AU256" s="227" t="s">
        <v>88</v>
      </c>
      <c r="AY256" s="15" t="s">
        <v>140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5" t="s">
        <v>86</v>
      </c>
      <c r="BK256" s="228">
        <f>ROUND(I256*H256,2)</f>
        <v>0</v>
      </c>
      <c r="BL256" s="15" t="s">
        <v>168</v>
      </c>
      <c r="BM256" s="227" t="s">
        <v>644</v>
      </c>
    </row>
    <row r="257" spans="1:65" s="2" customFormat="1" ht="24.15" customHeight="1">
      <c r="A257" s="36"/>
      <c r="B257" s="37"/>
      <c r="C257" s="215" t="s">
        <v>645</v>
      </c>
      <c r="D257" s="215" t="s">
        <v>141</v>
      </c>
      <c r="E257" s="216" t="s">
        <v>646</v>
      </c>
      <c r="F257" s="217" t="s">
        <v>647</v>
      </c>
      <c r="G257" s="218" t="s">
        <v>244</v>
      </c>
      <c r="H257" s="219">
        <v>3.21</v>
      </c>
      <c r="I257" s="220"/>
      <c r="J257" s="221">
        <f>ROUND(I257*H257,2)</f>
        <v>0</v>
      </c>
      <c r="K257" s="222"/>
      <c r="L257" s="42"/>
      <c r="M257" s="223" t="s">
        <v>1</v>
      </c>
      <c r="N257" s="224" t="s">
        <v>44</v>
      </c>
      <c r="O257" s="89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7" t="s">
        <v>168</v>
      </c>
      <c r="AT257" s="227" t="s">
        <v>141</v>
      </c>
      <c r="AU257" s="227" t="s">
        <v>88</v>
      </c>
      <c r="AY257" s="15" t="s">
        <v>140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5" t="s">
        <v>86</v>
      </c>
      <c r="BK257" s="228">
        <f>ROUND(I257*H257,2)</f>
        <v>0</v>
      </c>
      <c r="BL257" s="15" t="s">
        <v>168</v>
      </c>
      <c r="BM257" s="227" t="s">
        <v>648</v>
      </c>
    </row>
    <row r="258" spans="1:63" s="12" customFormat="1" ht="22.8" customHeight="1">
      <c r="A258" s="12"/>
      <c r="B258" s="201"/>
      <c r="C258" s="202"/>
      <c r="D258" s="203" t="s">
        <v>78</v>
      </c>
      <c r="E258" s="229" t="s">
        <v>649</v>
      </c>
      <c r="F258" s="229" t="s">
        <v>650</v>
      </c>
      <c r="G258" s="202"/>
      <c r="H258" s="202"/>
      <c r="I258" s="205"/>
      <c r="J258" s="230">
        <f>BK258</f>
        <v>0</v>
      </c>
      <c r="K258" s="202"/>
      <c r="L258" s="207"/>
      <c r="M258" s="208"/>
      <c r="N258" s="209"/>
      <c r="O258" s="209"/>
      <c r="P258" s="210">
        <f>SUM(P259:P262)</f>
        <v>0</v>
      </c>
      <c r="Q258" s="209"/>
      <c r="R258" s="210">
        <f>SUM(R259:R262)</f>
        <v>4.618106440000001</v>
      </c>
      <c r="S258" s="209"/>
      <c r="T258" s="211">
        <f>SUM(T259:T262)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2" t="s">
        <v>88</v>
      </c>
      <c r="AT258" s="213" t="s">
        <v>78</v>
      </c>
      <c r="AU258" s="213" t="s">
        <v>86</v>
      </c>
      <c r="AY258" s="212" t="s">
        <v>140</v>
      </c>
      <c r="BK258" s="214">
        <f>SUM(BK259:BK262)</f>
        <v>0</v>
      </c>
    </row>
    <row r="259" spans="1:65" s="2" customFormat="1" ht="24.15" customHeight="1">
      <c r="A259" s="36"/>
      <c r="B259" s="37"/>
      <c r="C259" s="215" t="s">
        <v>651</v>
      </c>
      <c r="D259" s="215" t="s">
        <v>141</v>
      </c>
      <c r="E259" s="216" t="s">
        <v>652</v>
      </c>
      <c r="F259" s="217" t="s">
        <v>653</v>
      </c>
      <c r="G259" s="218" t="s">
        <v>261</v>
      </c>
      <c r="H259" s="219">
        <v>76.19</v>
      </c>
      <c r="I259" s="220"/>
      <c r="J259" s="221">
        <f>ROUND(I259*H259,2)</f>
        <v>0</v>
      </c>
      <c r="K259" s="222"/>
      <c r="L259" s="42"/>
      <c r="M259" s="223" t="s">
        <v>1</v>
      </c>
      <c r="N259" s="224" t="s">
        <v>44</v>
      </c>
      <c r="O259" s="89"/>
      <c r="P259" s="225">
        <f>O259*H259</f>
        <v>0</v>
      </c>
      <c r="Q259" s="225">
        <v>0.02261</v>
      </c>
      <c r="R259" s="225">
        <f>Q259*H259</f>
        <v>1.7226559000000001</v>
      </c>
      <c r="S259" s="225">
        <v>0</v>
      </c>
      <c r="T259" s="22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7" t="s">
        <v>168</v>
      </c>
      <c r="AT259" s="227" t="s">
        <v>141</v>
      </c>
      <c r="AU259" s="227" t="s">
        <v>88</v>
      </c>
      <c r="AY259" s="15" t="s">
        <v>140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5" t="s">
        <v>86</v>
      </c>
      <c r="BK259" s="228">
        <f>ROUND(I259*H259,2)</f>
        <v>0</v>
      </c>
      <c r="BL259" s="15" t="s">
        <v>168</v>
      </c>
      <c r="BM259" s="227" t="s">
        <v>654</v>
      </c>
    </row>
    <row r="260" spans="1:65" s="2" customFormat="1" ht="24.15" customHeight="1">
      <c r="A260" s="36"/>
      <c r="B260" s="37"/>
      <c r="C260" s="215" t="s">
        <v>655</v>
      </c>
      <c r="D260" s="215" t="s">
        <v>141</v>
      </c>
      <c r="E260" s="216" t="s">
        <v>656</v>
      </c>
      <c r="F260" s="217" t="s">
        <v>657</v>
      </c>
      <c r="G260" s="218" t="s">
        <v>261</v>
      </c>
      <c r="H260" s="219">
        <v>61.158</v>
      </c>
      <c r="I260" s="220"/>
      <c r="J260" s="221">
        <f>ROUND(I260*H260,2)</f>
        <v>0</v>
      </c>
      <c r="K260" s="222"/>
      <c r="L260" s="42"/>
      <c r="M260" s="223" t="s">
        <v>1</v>
      </c>
      <c r="N260" s="224" t="s">
        <v>44</v>
      </c>
      <c r="O260" s="89"/>
      <c r="P260" s="225">
        <f>O260*H260</f>
        <v>0</v>
      </c>
      <c r="Q260" s="225">
        <v>0.04513</v>
      </c>
      <c r="R260" s="225">
        <f>Q260*H260</f>
        <v>2.7600605400000005</v>
      </c>
      <c r="S260" s="225">
        <v>0</v>
      </c>
      <c r="T260" s="22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27" t="s">
        <v>168</v>
      </c>
      <c r="AT260" s="227" t="s">
        <v>141</v>
      </c>
      <c r="AU260" s="227" t="s">
        <v>88</v>
      </c>
      <c r="AY260" s="15" t="s">
        <v>140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5" t="s">
        <v>86</v>
      </c>
      <c r="BK260" s="228">
        <f>ROUND(I260*H260,2)</f>
        <v>0</v>
      </c>
      <c r="BL260" s="15" t="s">
        <v>168</v>
      </c>
      <c r="BM260" s="227" t="s">
        <v>658</v>
      </c>
    </row>
    <row r="261" spans="1:65" s="2" customFormat="1" ht="21.75" customHeight="1">
      <c r="A261" s="36"/>
      <c r="B261" s="37"/>
      <c r="C261" s="215" t="s">
        <v>659</v>
      </c>
      <c r="D261" s="215" t="s">
        <v>141</v>
      </c>
      <c r="E261" s="216" t="s">
        <v>660</v>
      </c>
      <c r="F261" s="217" t="s">
        <v>661</v>
      </c>
      <c r="G261" s="218" t="s">
        <v>662</v>
      </c>
      <c r="H261" s="219">
        <v>3</v>
      </c>
      <c r="I261" s="220"/>
      <c r="J261" s="221">
        <f>ROUND(I261*H261,2)</f>
        <v>0</v>
      </c>
      <c r="K261" s="222"/>
      <c r="L261" s="42"/>
      <c r="M261" s="223" t="s">
        <v>1</v>
      </c>
      <c r="N261" s="224" t="s">
        <v>44</v>
      </c>
      <c r="O261" s="89"/>
      <c r="P261" s="225">
        <f>O261*H261</f>
        <v>0</v>
      </c>
      <c r="Q261" s="225">
        <v>0.04513</v>
      </c>
      <c r="R261" s="225">
        <f>Q261*H261</f>
        <v>0.13539</v>
      </c>
      <c r="S261" s="225">
        <v>0</v>
      </c>
      <c r="T261" s="22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7" t="s">
        <v>168</v>
      </c>
      <c r="AT261" s="227" t="s">
        <v>141</v>
      </c>
      <c r="AU261" s="227" t="s">
        <v>88</v>
      </c>
      <c r="AY261" s="15" t="s">
        <v>140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5" t="s">
        <v>86</v>
      </c>
      <c r="BK261" s="228">
        <f>ROUND(I261*H261,2)</f>
        <v>0</v>
      </c>
      <c r="BL261" s="15" t="s">
        <v>168</v>
      </c>
      <c r="BM261" s="227" t="s">
        <v>663</v>
      </c>
    </row>
    <row r="262" spans="1:65" s="2" customFormat="1" ht="24.15" customHeight="1">
      <c r="A262" s="36"/>
      <c r="B262" s="37"/>
      <c r="C262" s="215" t="s">
        <v>664</v>
      </c>
      <c r="D262" s="215" t="s">
        <v>141</v>
      </c>
      <c r="E262" s="216" t="s">
        <v>665</v>
      </c>
      <c r="F262" s="217" t="s">
        <v>666</v>
      </c>
      <c r="G262" s="218" t="s">
        <v>244</v>
      </c>
      <c r="H262" s="219">
        <v>4.618</v>
      </c>
      <c r="I262" s="220"/>
      <c r="J262" s="221">
        <f>ROUND(I262*H262,2)</f>
        <v>0</v>
      </c>
      <c r="K262" s="222"/>
      <c r="L262" s="42"/>
      <c r="M262" s="223" t="s">
        <v>1</v>
      </c>
      <c r="N262" s="224" t="s">
        <v>44</v>
      </c>
      <c r="O262" s="89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7" t="s">
        <v>168</v>
      </c>
      <c r="AT262" s="227" t="s">
        <v>141</v>
      </c>
      <c r="AU262" s="227" t="s">
        <v>88</v>
      </c>
      <c r="AY262" s="15" t="s">
        <v>140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5" t="s">
        <v>86</v>
      </c>
      <c r="BK262" s="228">
        <f>ROUND(I262*H262,2)</f>
        <v>0</v>
      </c>
      <c r="BL262" s="15" t="s">
        <v>168</v>
      </c>
      <c r="BM262" s="227" t="s">
        <v>667</v>
      </c>
    </row>
    <row r="263" spans="1:63" s="12" customFormat="1" ht="22.8" customHeight="1">
      <c r="A263" s="12"/>
      <c r="B263" s="201"/>
      <c r="C263" s="202"/>
      <c r="D263" s="203" t="s">
        <v>78</v>
      </c>
      <c r="E263" s="229" t="s">
        <v>668</v>
      </c>
      <c r="F263" s="229" t="s">
        <v>669</v>
      </c>
      <c r="G263" s="202"/>
      <c r="H263" s="202"/>
      <c r="I263" s="205"/>
      <c r="J263" s="230">
        <f>BK263</f>
        <v>0</v>
      </c>
      <c r="K263" s="202"/>
      <c r="L263" s="207"/>
      <c r="M263" s="208"/>
      <c r="N263" s="209"/>
      <c r="O263" s="209"/>
      <c r="P263" s="210">
        <f>SUM(P264:P270)</f>
        <v>0</v>
      </c>
      <c r="Q263" s="209"/>
      <c r="R263" s="210">
        <f>SUM(R264:R270)</f>
        <v>0.066474</v>
      </c>
      <c r="S263" s="209"/>
      <c r="T263" s="211">
        <f>SUM(T264:T270)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2" t="s">
        <v>88</v>
      </c>
      <c r="AT263" s="213" t="s">
        <v>78</v>
      </c>
      <c r="AU263" s="213" t="s">
        <v>86</v>
      </c>
      <c r="AY263" s="212" t="s">
        <v>140</v>
      </c>
      <c r="BK263" s="214">
        <f>SUM(BK264:BK270)</f>
        <v>0</v>
      </c>
    </row>
    <row r="264" spans="1:65" s="2" customFormat="1" ht="24.15" customHeight="1">
      <c r="A264" s="36"/>
      <c r="B264" s="37"/>
      <c r="C264" s="215" t="s">
        <v>670</v>
      </c>
      <c r="D264" s="215" t="s">
        <v>141</v>
      </c>
      <c r="E264" s="216" t="s">
        <v>671</v>
      </c>
      <c r="F264" s="217" t="s">
        <v>672</v>
      </c>
      <c r="G264" s="218" t="s">
        <v>382</v>
      </c>
      <c r="H264" s="219">
        <v>39.75</v>
      </c>
      <c r="I264" s="220"/>
      <c r="J264" s="221">
        <f>ROUND(I264*H264,2)</f>
        <v>0</v>
      </c>
      <c r="K264" s="222"/>
      <c r="L264" s="42"/>
      <c r="M264" s="223" t="s">
        <v>1</v>
      </c>
      <c r="N264" s="224" t="s">
        <v>44</v>
      </c>
      <c r="O264" s="89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7" t="s">
        <v>168</v>
      </c>
      <c r="AT264" s="227" t="s">
        <v>141</v>
      </c>
      <c r="AU264" s="227" t="s">
        <v>88</v>
      </c>
      <c r="AY264" s="15" t="s">
        <v>140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5" t="s">
        <v>86</v>
      </c>
      <c r="BK264" s="228">
        <f>ROUND(I264*H264,2)</f>
        <v>0</v>
      </c>
      <c r="BL264" s="15" t="s">
        <v>168</v>
      </c>
      <c r="BM264" s="227" t="s">
        <v>673</v>
      </c>
    </row>
    <row r="265" spans="1:65" s="2" customFormat="1" ht="33" customHeight="1">
      <c r="A265" s="36"/>
      <c r="B265" s="37"/>
      <c r="C265" s="215" t="s">
        <v>674</v>
      </c>
      <c r="D265" s="215" t="s">
        <v>141</v>
      </c>
      <c r="E265" s="216" t="s">
        <v>675</v>
      </c>
      <c r="F265" s="217" t="s">
        <v>676</v>
      </c>
      <c r="G265" s="218" t="s">
        <v>382</v>
      </c>
      <c r="H265" s="219">
        <v>40.95</v>
      </c>
      <c r="I265" s="220"/>
      <c r="J265" s="221">
        <f>ROUND(I265*H265,2)</f>
        <v>0</v>
      </c>
      <c r="K265" s="222"/>
      <c r="L265" s="42"/>
      <c r="M265" s="223" t="s">
        <v>1</v>
      </c>
      <c r="N265" s="224" t="s">
        <v>44</v>
      </c>
      <c r="O265" s="89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27" t="s">
        <v>168</v>
      </c>
      <c r="AT265" s="227" t="s">
        <v>141</v>
      </c>
      <c r="AU265" s="227" t="s">
        <v>88</v>
      </c>
      <c r="AY265" s="15" t="s">
        <v>140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5" t="s">
        <v>86</v>
      </c>
      <c r="BK265" s="228">
        <f>ROUND(I265*H265,2)</f>
        <v>0</v>
      </c>
      <c r="BL265" s="15" t="s">
        <v>168</v>
      </c>
      <c r="BM265" s="227" t="s">
        <v>677</v>
      </c>
    </row>
    <row r="266" spans="1:65" s="2" customFormat="1" ht="24.15" customHeight="1">
      <c r="A266" s="36"/>
      <c r="B266" s="37"/>
      <c r="C266" s="215" t="s">
        <v>678</v>
      </c>
      <c r="D266" s="215" t="s">
        <v>141</v>
      </c>
      <c r="E266" s="216" t="s">
        <v>679</v>
      </c>
      <c r="F266" s="217" t="s">
        <v>680</v>
      </c>
      <c r="G266" s="218" t="s">
        <v>382</v>
      </c>
      <c r="H266" s="219">
        <v>54.8</v>
      </c>
      <c r="I266" s="220"/>
      <c r="J266" s="221">
        <f>ROUND(I266*H266,2)</f>
        <v>0</v>
      </c>
      <c r="K266" s="222"/>
      <c r="L266" s="42"/>
      <c r="M266" s="223" t="s">
        <v>1</v>
      </c>
      <c r="N266" s="224" t="s">
        <v>44</v>
      </c>
      <c r="O266" s="89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27" t="s">
        <v>168</v>
      </c>
      <c r="AT266" s="227" t="s">
        <v>141</v>
      </c>
      <c r="AU266" s="227" t="s">
        <v>88</v>
      </c>
      <c r="AY266" s="15" t="s">
        <v>140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5" t="s">
        <v>86</v>
      </c>
      <c r="BK266" s="228">
        <f>ROUND(I266*H266,2)</f>
        <v>0</v>
      </c>
      <c r="BL266" s="15" t="s">
        <v>168</v>
      </c>
      <c r="BM266" s="227" t="s">
        <v>681</v>
      </c>
    </row>
    <row r="267" spans="1:65" s="2" customFormat="1" ht="16.5" customHeight="1">
      <c r="A267" s="36"/>
      <c r="B267" s="37"/>
      <c r="C267" s="215" t="s">
        <v>682</v>
      </c>
      <c r="D267" s="215" t="s">
        <v>141</v>
      </c>
      <c r="E267" s="216" t="s">
        <v>683</v>
      </c>
      <c r="F267" s="217" t="s">
        <v>684</v>
      </c>
      <c r="G267" s="218" t="s">
        <v>382</v>
      </c>
      <c r="H267" s="219">
        <v>10.1</v>
      </c>
      <c r="I267" s="220"/>
      <c r="J267" s="221">
        <f>ROUND(I267*H267,2)</f>
        <v>0</v>
      </c>
      <c r="K267" s="222"/>
      <c r="L267" s="42"/>
      <c r="M267" s="223" t="s">
        <v>1</v>
      </c>
      <c r="N267" s="224" t="s">
        <v>44</v>
      </c>
      <c r="O267" s="89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7" t="s">
        <v>168</v>
      </c>
      <c r="AT267" s="227" t="s">
        <v>141</v>
      </c>
      <c r="AU267" s="227" t="s">
        <v>88</v>
      </c>
      <c r="AY267" s="15" t="s">
        <v>140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5" t="s">
        <v>86</v>
      </c>
      <c r="BK267" s="228">
        <f>ROUND(I267*H267,2)</f>
        <v>0</v>
      </c>
      <c r="BL267" s="15" t="s">
        <v>168</v>
      </c>
      <c r="BM267" s="227" t="s">
        <v>685</v>
      </c>
    </row>
    <row r="268" spans="1:65" s="2" customFormat="1" ht="16.5" customHeight="1">
      <c r="A268" s="36"/>
      <c r="B268" s="37"/>
      <c r="C268" s="236" t="s">
        <v>686</v>
      </c>
      <c r="D268" s="236" t="s">
        <v>283</v>
      </c>
      <c r="E268" s="237" t="s">
        <v>687</v>
      </c>
      <c r="F268" s="238" t="s">
        <v>688</v>
      </c>
      <c r="G268" s="239" t="s">
        <v>382</v>
      </c>
      <c r="H268" s="240">
        <v>10.1</v>
      </c>
      <c r="I268" s="241"/>
      <c r="J268" s="242">
        <f>ROUND(I268*H268,2)</f>
        <v>0</v>
      </c>
      <c r="K268" s="243"/>
      <c r="L268" s="244"/>
      <c r="M268" s="245" t="s">
        <v>1</v>
      </c>
      <c r="N268" s="246" t="s">
        <v>44</v>
      </c>
      <c r="O268" s="89"/>
      <c r="P268" s="225">
        <f>O268*H268</f>
        <v>0</v>
      </c>
      <c r="Q268" s="225">
        <v>0.00164</v>
      </c>
      <c r="R268" s="225">
        <f>Q268*H268</f>
        <v>0.016564</v>
      </c>
      <c r="S268" s="225">
        <v>0</v>
      </c>
      <c r="T268" s="22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7" t="s">
        <v>338</v>
      </c>
      <c r="AT268" s="227" t="s">
        <v>283</v>
      </c>
      <c r="AU268" s="227" t="s">
        <v>88</v>
      </c>
      <c r="AY268" s="15" t="s">
        <v>140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5" t="s">
        <v>86</v>
      </c>
      <c r="BK268" s="228">
        <f>ROUND(I268*H268,2)</f>
        <v>0</v>
      </c>
      <c r="BL268" s="15" t="s">
        <v>168</v>
      </c>
      <c r="BM268" s="227" t="s">
        <v>689</v>
      </c>
    </row>
    <row r="269" spans="1:65" s="2" customFormat="1" ht="21.75" customHeight="1">
      <c r="A269" s="36"/>
      <c r="B269" s="37"/>
      <c r="C269" s="215" t="s">
        <v>690</v>
      </c>
      <c r="D269" s="215" t="s">
        <v>141</v>
      </c>
      <c r="E269" s="216" t="s">
        <v>691</v>
      </c>
      <c r="F269" s="217" t="s">
        <v>692</v>
      </c>
      <c r="G269" s="218" t="s">
        <v>382</v>
      </c>
      <c r="H269" s="219">
        <v>15.5</v>
      </c>
      <c r="I269" s="220"/>
      <c r="J269" s="221">
        <f>ROUND(I269*H269,2)</f>
        <v>0</v>
      </c>
      <c r="K269" s="222"/>
      <c r="L269" s="42"/>
      <c r="M269" s="223" t="s">
        <v>1</v>
      </c>
      <c r="N269" s="224" t="s">
        <v>44</v>
      </c>
      <c r="O269" s="89"/>
      <c r="P269" s="225">
        <f>O269*H269</f>
        <v>0</v>
      </c>
      <c r="Q269" s="225">
        <v>0.00322</v>
      </c>
      <c r="R269" s="225">
        <f>Q269*H269</f>
        <v>0.04991</v>
      </c>
      <c r="S269" s="225">
        <v>0</v>
      </c>
      <c r="T269" s="226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27" t="s">
        <v>168</v>
      </c>
      <c r="AT269" s="227" t="s">
        <v>141</v>
      </c>
      <c r="AU269" s="227" t="s">
        <v>88</v>
      </c>
      <c r="AY269" s="15" t="s">
        <v>140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5" t="s">
        <v>86</v>
      </c>
      <c r="BK269" s="228">
        <f>ROUND(I269*H269,2)</f>
        <v>0</v>
      </c>
      <c r="BL269" s="15" t="s">
        <v>168</v>
      </c>
      <c r="BM269" s="227" t="s">
        <v>693</v>
      </c>
    </row>
    <row r="270" spans="1:65" s="2" customFormat="1" ht="24.15" customHeight="1">
      <c r="A270" s="36"/>
      <c r="B270" s="37"/>
      <c r="C270" s="215" t="s">
        <v>694</v>
      </c>
      <c r="D270" s="215" t="s">
        <v>141</v>
      </c>
      <c r="E270" s="216" t="s">
        <v>695</v>
      </c>
      <c r="F270" s="217" t="s">
        <v>696</v>
      </c>
      <c r="G270" s="218" t="s">
        <v>244</v>
      </c>
      <c r="H270" s="219">
        <v>0.066</v>
      </c>
      <c r="I270" s="220"/>
      <c r="J270" s="221">
        <f>ROUND(I270*H270,2)</f>
        <v>0</v>
      </c>
      <c r="K270" s="222"/>
      <c r="L270" s="42"/>
      <c r="M270" s="223" t="s">
        <v>1</v>
      </c>
      <c r="N270" s="224" t="s">
        <v>44</v>
      </c>
      <c r="O270" s="89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27" t="s">
        <v>168</v>
      </c>
      <c r="AT270" s="227" t="s">
        <v>141</v>
      </c>
      <c r="AU270" s="227" t="s">
        <v>88</v>
      </c>
      <c r="AY270" s="15" t="s">
        <v>140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5" t="s">
        <v>86</v>
      </c>
      <c r="BK270" s="228">
        <f>ROUND(I270*H270,2)</f>
        <v>0</v>
      </c>
      <c r="BL270" s="15" t="s">
        <v>168</v>
      </c>
      <c r="BM270" s="227" t="s">
        <v>697</v>
      </c>
    </row>
    <row r="271" spans="1:63" s="12" customFormat="1" ht="22.8" customHeight="1">
      <c r="A271" s="12"/>
      <c r="B271" s="201"/>
      <c r="C271" s="202"/>
      <c r="D271" s="203" t="s">
        <v>78</v>
      </c>
      <c r="E271" s="229" t="s">
        <v>698</v>
      </c>
      <c r="F271" s="229" t="s">
        <v>699</v>
      </c>
      <c r="G271" s="202"/>
      <c r="H271" s="202"/>
      <c r="I271" s="205"/>
      <c r="J271" s="230">
        <f>BK271</f>
        <v>0</v>
      </c>
      <c r="K271" s="202"/>
      <c r="L271" s="207"/>
      <c r="M271" s="208"/>
      <c r="N271" s="209"/>
      <c r="O271" s="209"/>
      <c r="P271" s="210">
        <f>SUM(P272:P295)</f>
        <v>0</v>
      </c>
      <c r="Q271" s="209"/>
      <c r="R271" s="210">
        <f>SUM(R272:R295)</f>
        <v>0.7488999999999999</v>
      </c>
      <c r="S271" s="209"/>
      <c r="T271" s="211">
        <f>SUM(T272:T295)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2" t="s">
        <v>88</v>
      </c>
      <c r="AT271" s="213" t="s">
        <v>78</v>
      </c>
      <c r="AU271" s="213" t="s">
        <v>86</v>
      </c>
      <c r="AY271" s="212" t="s">
        <v>140</v>
      </c>
      <c r="BK271" s="214">
        <f>SUM(BK272:BK295)</f>
        <v>0</v>
      </c>
    </row>
    <row r="272" spans="1:65" s="2" customFormat="1" ht="24.15" customHeight="1">
      <c r="A272" s="36"/>
      <c r="B272" s="37"/>
      <c r="C272" s="215" t="s">
        <v>700</v>
      </c>
      <c r="D272" s="215" t="s">
        <v>141</v>
      </c>
      <c r="E272" s="216" t="s">
        <v>701</v>
      </c>
      <c r="F272" s="217" t="s">
        <v>702</v>
      </c>
      <c r="G272" s="218" t="s">
        <v>261</v>
      </c>
      <c r="H272" s="219">
        <v>75.07</v>
      </c>
      <c r="I272" s="220"/>
      <c r="J272" s="221">
        <f>ROUND(I272*H272,2)</f>
        <v>0</v>
      </c>
      <c r="K272" s="222"/>
      <c r="L272" s="42"/>
      <c r="M272" s="223" t="s">
        <v>1</v>
      </c>
      <c r="N272" s="224" t="s">
        <v>44</v>
      </c>
      <c r="O272" s="89"/>
      <c r="P272" s="225">
        <f>O272*H272</f>
        <v>0</v>
      </c>
      <c r="Q272" s="225">
        <v>0</v>
      </c>
      <c r="R272" s="225">
        <f>Q272*H272</f>
        <v>0</v>
      </c>
      <c r="S272" s="225">
        <v>0</v>
      </c>
      <c r="T272" s="226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27" t="s">
        <v>168</v>
      </c>
      <c r="AT272" s="227" t="s">
        <v>141</v>
      </c>
      <c r="AU272" s="227" t="s">
        <v>88</v>
      </c>
      <c r="AY272" s="15" t="s">
        <v>140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5" t="s">
        <v>86</v>
      </c>
      <c r="BK272" s="228">
        <f>ROUND(I272*H272,2)</f>
        <v>0</v>
      </c>
      <c r="BL272" s="15" t="s">
        <v>168</v>
      </c>
      <c r="BM272" s="227" t="s">
        <v>703</v>
      </c>
    </row>
    <row r="273" spans="1:65" s="2" customFormat="1" ht="21.75" customHeight="1">
      <c r="A273" s="36"/>
      <c r="B273" s="37"/>
      <c r="C273" s="236" t="s">
        <v>704</v>
      </c>
      <c r="D273" s="236" t="s">
        <v>283</v>
      </c>
      <c r="E273" s="237" t="s">
        <v>705</v>
      </c>
      <c r="F273" s="238" t="s">
        <v>706</v>
      </c>
      <c r="G273" s="239" t="s">
        <v>272</v>
      </c>
      <c r="H273" s="240">
        <v>1</v>
      </c>
      <c r="I273" s="241"/>
      <c r="J273" s="242">
        <f>ROUND(I273*H273,2)</f>
        <v>0</v>
      </c>
      <c r="K273" s="243"/>
      <c r="L273" s="244"/>
      <c r="M273" s="245" t="s">
        <v>1</v>
      </c>
      <c r="N273" s="246" t="s">
        <v>44</v>
      </c>
      <c r="O273" s="89"/>
      <c r="P273" s="225">
        <f>O273*H273</f>
        <v>0</v>
      </c>
      <c r="Q273" s="225">
        <v>0.0249</v>
      </c>
      <c r="R273" s="225">
        <f>Q273*H273</f>
        <v>0.0249</v>
      </c>
      <c r="S273" s="225">
        <v>0</v>
      </c>
      <c r="T273" s="226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27" t="s">
        <v>338</v>
      </c>
      <c r="AT273" s="227" t="s">
        <v>283</v>
      </c>
      <c r="AU273" s="227" t="s">
        <v>88</v>
      </c>
      <c r="AY273" s="15" t="s">
        <v>140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5" t="s">
        <v>86</v>
      </c>
      <c r="BK273" s="228">
        <f>ROUND(I273*H273,2)</f>
        <v>0</v>
      </c>
      <c r="BL273" s="15" t="s">
        <v>168</v>
      </c>
      <c r="BM273" s="227" t="s">
        <v>707</v>
      </c>
    </row>
    <row r="274" spans="1:65" s="2" customFormat="1" ht="21.75" customHeight="1">
      <c r="A274" s="36"/>
      <c r="B274" s="37"/>
      <c r="C274" s="236" t="s">
        <v>708</v>
      </c>
      <c r="D274" s="236" t="s">
        <v>283</v>
      </c>
      <c r="E274" s="237" t="s">
        <v>709</v>
      </c>
      <c r="F274" s="238" t="s">
        <v>710</v>
      </c>
      <c r="G274" s="239" t="s">
        <v>272</v>
      </c>
      <c r="H274" s="240">
        <v>14</v>
      </c>
      <c r="I274" s="241"/>
      <c r="J274" s="242">
        <f>ROUND(I274*H274,2)</f>
        <v>0</v>
      </c>
      <c r="K274" s="243"/>
      <c r="L274" s="244"/>
      <c r="M274" s="245" t="s">
        <v>1</v>
      </c>
      <c r="N274" s="246" t="s">
        <v>44</v>
      </c>
      <c r="O274" s="89"/>
      <c r="P274" s="225">
        <f>O274*H274</f>
        <v>0</v>
      </c>
      <c r="Q274" s="225">
        <v>0.0249</v>
      </c>
      <c r="R274" s="225">
        <f>Q274*H274</f>
        <v>0.34859999999999997</v>
      </c>
      <c r="S274" s="225">
        <v>0</v>
      </c>
      <c r="T274" s="226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7" t="s">
        <v>338</v>
      </c>
      <c r="AT274" s="227" t="s">
        <v>283</v>
      </c>
      <c r="AU274" s="227" t="s">
        <v>88</v>
      </c>
      <c r="AY274" s="15" t="s">
        <v>140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5" t="s">
        <v>86</v>
      </c>
      <c r="BK274" s="228">
        <f>ROUND(I274*H274,2)</f>
        <v>0</v>
      </c>
      <c r="BL274" s="15" t="s">
        <v>168</v>
      </c>
      <c r="BM274" s="227" t="s">
        <v>711</v>
      </c>
    </row>
    <row r="275" spans="1:65" s="2" customFormat="1" ht="21.75" customHeight="1">
      <c r="A275" s="36"/>
      <c r="B275" s="37"/>
      <c r="C275" s="236" t="s">
        <v>712</v>
      </c>
      <c r="D275" s="236" t="s">
        <v>283</v>
      </c>
      <c r="E275" s="237" t="s">
        <v>713</v>
      </c>
      <c r="F275" s="238" t="s">
        <v>714</v>
      </c>
      <c r="G275" s="239" t="s">
        <v>272</v>
      </c>
      <c r="H275" s="240">
        <v>3</v>
      </c>
      <c r="I275" s="241"/>
      <c r="J275" s="242">
        <f>ROUND(I275*H275,2)</f>
        <v>0</v>
      </c>
      <c r="K275" s="243"/>
      <c r="L275" s="244"/>
      <c r="M275" s="245" t="s">
        <v>1</v>
      </c>
      <c r="N275" s="246" t="s">
        <v>44</v>
      </c>
      <c r="O275" s="89"/>
      <c r="P275" s="225">
        <f>O275*H275</f>
        <v>0</v>
      </c>
      <c r="Q275" s="225">
        <v>0.0249</v>
      </c>
      <c r="R275" s="225">
        <f>Q275*H275</f>
        <v>0.07469999999999999</v>
      </c>
      <c r="S275" s="225">
        <v>0</v>
      </c>
      <c r="T275" s="22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27" t="s">
        <v>338</v>
      </c>
      <c r="AT275" s="227" t="s">
        <v>283</v>
      </c>
      <c r="AU275" s="227" t="s">
        <v>88</v>
      </c>
      <c r="AY275" s="15" t="s">
        <v>140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5" t="s">
        <v>86</v>
      </c>
      <c r="BK275" s="228">
        <f>ROUND(I275*H275,2)</f>
        <v>0</v>
      </c>
      <c r="BL275" s="15" t="s">
        <v>168</v>
      </c>
      <c r="BM275" s="227" t="s">
        <v>715</v>
      </c>
    </row>
    <row r="276" spans="1:65" s="2" customFormat="1" ht="21.75" customHeight="1">
      <c r="A276" s="36"/>
      <c r="B276" s="37"/>
      <c r="C276" s="236" t="s">
        <v>716</v>
      </c>
      <c r="D276" s="236" t="s">
        <v>283</v>
      </c>
      <c r="E276" s="237" t="s">
        <v>717</v>
      </c>
      <c r="F276" s="238" t="s">
        <v>718</v>
      </c>
      <c r="G276" s="239" t="s">
        <v>272</v>
      </c>
      <c r="H276" s="240">
        <v>1</v>
      </c>
      <c r="I276" s="241"/>
      <c r="J276" s="242">
        <f>ROUND(I276*H276,2)</f>
        <v>0</v>
      </c>
      <c r="K276" s="243"/>
      <c r="L276" s="244"/>
      <c r="M276" s="245" t="s">
        <v>1</v>
      </c>
      <c r="N276" s="246" t="s">
        <v>44</v>
      </c>
      <c r="O276" s="89"/>
      <c r="P276" s="225">
        <f>O276*H276</f>
        <v>0</v>
      </c>
      <c r="Q276" s="225">
        <v>0.0249</v>
      </c>
      <c r="R276" s="225">
        <f>Q276*H276</f>
        <v>0.0249</v>
      </c>
      <c r="S276" s="225">
        <v>0</v>
      </c>
      <c r="T276" s="226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27" t="s">
        <v>338</v>
      </c>
      <c r="AT276" s="227" t="s">
        <v>283</v>
      </c>
      <c r="AU276" s="227" t="s">
        <v>88</v>
      </c>
      <c r="AY276" s="15" t="s">
        <v>140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5" t="s">
        <v>86</v>
      </c>
      <c r="BK276" s="228">
        <f>ROUND(I276*H276,2)</f>
        <v>0</v>
      </c>
      <c r="BL276" s="15" t="s">
        <v>168</v>
      </c>
      <c r="BM276" s="227" t="s">
        <v>719</v>
      </c>
    </row>
    <row r="277" spans="1:65" s="2" customFormat="1" ht="21.75" customHeight="1">
      <c r="A277" s="36"/>
      <c r="B277" s="37"/>
      <c r="C277" s="236" t="s">
        <v>720</v>
      </c>
      <c r="D277" s="236" t="s">
        <v>283</v>
      </c>
      <c r="E277" s="237" t="s">
        <v>721</v>
      </c>
      <c r="F277" s="238" t="s">
        <v>722</v>
      </c>
      <c r="G277" s="239" t="s">
        <v>272</v>
      </c>
      <c r="H277" s="240">
        <v>3</v>
      </c>
      <c r="I277" s="241"/>
      <c r="J277" s="242">
        <f>ROUND(I277*H277,2)</f>
        <v>0</v>
      </c>
      <c r="K277" s="243"/>
      <c r="L277" s="244"/>
      <c r="M277" s="245" t="s">
        <v>1</v>
      </c>
      <c r="N277" s="246" t="s">
        <v>44</v>
      </c>
      <c r="O277" s="89"/>
      <c r="P277" s="225">
        <f>O277*H277</f>
        <v>0</v>
      </c>
      <c r="Q277" s="225">
        <v>0.0249</v>
      </c>
      <c r="R277" s="225">
        <f>Q277*H277</f>
        <v>0.07469999999999999</v>
      </c>
      <c r="S277" s="225">
        <v>0</v>
      </c>
      <c r="T277" s="22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27" t="s">
        <v>338</v>
      </c>
      <c r="AT277" s="227" t="s">
        <v>283</v>
      </c>
      <c r="AU277" s="227" t="s">
        <v>88</v>
      </c>
      <c r="AY277" s="15" t="s">
        <v>140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5" t="s">
        <v>86</v>
      </c>
      <c r="BK277" s="228">
        <f>ROUND(I277*H277,2)</f>
        <v>0</v>
      </c>
      <c r="BL277" s="15" t="s">
        <v>168</v>
      </c>
      <c r="BM277" s="227" t="s">
        <v>723</v>
      </c>
    </row>
    <row r="278" spans="1:65" s="2" customFormat="1" ht="21.75" customHeight="1">
      <c r="A278" s="36"/>
      <c r="B278" s="37"/>
      <c r="C278" s="236" t="s">
        <v>724</v>
      </c>
      <c r="D278" s="236" t="s">
        <v>283</v>
      </c>
      <c r="E278" s="237" t="s">
        <v>725</v>
      </c>
      <c r="F278" s="238" t="s">
        <v>726</v>
      </c>
      <c r="G278" s="239" t="s">
        <v>272</v>
      </c>
      <c r="H278" s="240">
        <v>1</v>
      </c>
      <c r="I278" s="241"/>
      <c r="J278" s="242">
        <f>ROUND(I278*H278,2)</f>
        <v>0</v>
      </c>
      <c r="K278" s="243"/>
      <c r="L278" s="244"/>
      <c r="M278" s="245" t="s">
        <v>1</v>
      </c>
      <c r="N278" s="246" t="s">
        <v>44</v>
      </c>
      <c r="O278" s="89"/>
      <c r="P278" s="225">
        <f>O278*H278</f>
        <v>0</v>
      </c>
      <c r="Q278" s="225">
        <v>0.0249</v>
      </c>
      <c r="R278" s="225">
        <f>Q278*H278</f>
        <v>0.0249</v>
      </c>
      <c r="S278" s="225">
        <v>0</v>
      </c>
      <c r="T278" s="226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27" t="s">
        <v>338</v>
      </c>
      <c r="AT278" s="227" t="s">
        <v>283</v>
      </c>
      <c r="AU278" s="227" t="s">
        <v>88</v>
      </c>
      <c r="AY278" s="15" t="s">
        <v>140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5" t="s">
        <v>86</v>
      </c>
      <c r="BK278" s="228">
        <f>ROUND(I278*H278,2)</f>
        <v>0</v>
      </c>
      <c r="BL278" s="15" t="s">
        <v>168</v>
      </c>
      <c r="BM278" s="227" t="s">
        <v>727</v>
      </c>
    </row>
    <row r="279" spans="1:65" s="2" customFormat="1" ht="21.75" customHeight="1">
      <c r="A279" s="36"/>
      <c r="B279" s="37"/>
      <c r="C279" s="236" t="s">
        <v>728</v>
      </c>
      <c r="D279" s="236" t="s">
        <v>283</v>
      </c>
      <c r="E279" s="237" t="s">
        <v>729</v>
      </c>
      <c r="F279" s="238" t="s">
        <v>730</v>
      </c>
      <c r="G279" s="239" t="s">
        <v>272</v>
      </c>
      <c r="H279" s="240">
        <v>1</v>
      </c>
      <c r="I279" s="241"/>
      <c r="J279" s="242">
        <f>ROUND(I279*H279,2)</f>
        <v>0</v>
      </c>
      <c r="K279" s="243"/>
      <c r="L279" s="244"/>
      <c r="M279" s="245" t="s">
        <v>1</v>
      </c>
      <c r="N279" s="246" t="s">
        <v>44</v>
      </c>
      <c r="O279" s="89"/>
      <c r="P279" s="225">
        <f>O279*H279</f>
        <v>0</v>
      </c>
      <c r="Q279" s="225">
        <v>0.0249</v>
      </c>
      <c r="R279" s="225">
        <f>Q279*H279</f>
        <v>0.0249</v>
      </c>
      <c r="S279" s="225">
        <v>0</v>
      </c>
      <c r="T279" s="22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27" t="s">
        <v>338</v>
      </c>
      <c r="AT279" s="227" t="s">
        <v>283</v>
      </c>
      <c r="AU279" s="227" t="s">
        <v>88</v>
      </c>
      <c r="AY279" s="15" t="s">
        <v>140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15" t="s">
        <v>86</v>
      </c>
      <c r="BK279" s="228">
        <f>ROUND(I279*H279,2)</f>
        <v>0</v>
      </c>
      <c r="BL279" s="15" t="s">
        <v>168</v>
      </c>
      <c r="BM279" s="227" t="s">
        <v>731</v>
      </c>
    </row>
    <row r="280" spans="1:65" s="2" customFormat="1" ht="21.75" customHeight="1">
      <c r="A280" s="36"/>
      <c r="B280" s="37"/>
      <c r="C280" s="236" t="s">
        <v>732</v>
      </c>
      <c r="D280" s="236" t="s">
        <v>283</v>
      </c>
      <c r="E280" s="237" t="s">
        <v>733</v>
      </c>
      <c r="F280" s="238" t="s">
        <v>734</v>
      </c>
      <c r="G280" s="239" t="s">
        <v>272</v>
      </c>
      <c r="H280" s="240">
        <v>2</v>
      </c>
      <c r="I280" s="241"/>
      <c r="J280" s="242">
        <f>ROUND(I280*H280,2)</f>
        <v>0</v>
      </c>
      <c r="K280" s="243"/>
      <c r="L280" s="244"/>
      <c r="M280" s="245" t="s">
        <v>1</v>
      </c>
      <c r="N280" s="246" t="s">
        <v>44</v>
      </c>
      <c r="O280" s="89"/>
      <c r="P280" s="225">
        <f>O280*H280</f>
        <v>0</v>
      </c>
      <c r="Q280" s="225">
        <v>0.0249</v>
      </c>
      <c r="R280" s="225">
        <f>Q280*H280</f>
        <v>0.0498</v>
      </c>
      <c r="S280" s="225">
        <v>0</v>
      </c>
      <c r="T280" s="22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27" t="s">
        <v>338</v>
      </c>
      <c r="AT280" s="227" t="s">
        <v>283</v>
      </c>
      <c r="AU280" s="227" t="s">
        <v>88</v>
      </c>
      <c r="AY280" s="15" t="s">
        <v>140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5" t="s">
        <v>86</v>
      </c>
      <c r="BK280" s="228">
        <f>ROUND(I280*H280,2)</f>
        <v>0</v>
      </c>
      <c r="BL280" s="15" t="s">
        <v>168</v>
      </c>
      <c r="BM280" s="227" t="s">
        <v>735</v>
      </c>
    </row>
    <row r="281" spans="1:65" s="2" customFormat="1" ht="24.15" customHeight="1">
      <c r="A281" s="36"/>
      <c r="B281" s="37"/>
      <c r="C281" s="215" t="s">
        <v>736</v>
      </c>
      <c r="D281" s="215" t="s">
        <v>141</v>
      </c>
      <c r="E281" s="216" t="s">
        <v>737</v>
      </c>
      <c r="F281" s="217" t="s">
        <v>738</v>
      </c>
      <c r="G281" s="218" t="s">
        <v>272</v>
      </c>
      <c r="H281" s="219">
        <v>4</v>
      </c>
      <c r="I281" s="220"/>
      <c r="J281" s="221">
        <f>ROUND(I281*H281,2)</f>
        <v>0</v>
      </c>
      <c r="K281" s="222"/>
      <c r="L281" s="42"/>
      <c r="M281" s="223" t="s">
        <v>1</v>
      </c>
      <c r="N281" s="224" t="s">
        <v>44</v>
      </c>
      <c r="O281" s="89"/>
      <c r="P281" s="225">
        <f>O281*H281</f>
        <v>0</v>
      </c>
      <c r="Q281" s="225">
        <v>0.00025</v>
      </c>
      <c r="R281" s="225">
        <f>Q281*H281</f>
        <v>0.001</v>
      </c>
      <c r="S281" s="225">
        <v>0</v>
      </c>
      <c r="T281" s="22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27" t="s">
        <v>168</v>
      </c>
      <c r="AT281" s="227" t="s">
        <v>141</v>
      </c>
      <c r="AU281" s="227" t="s">
        <v>88</v>
      </c>
      <c r="AY281" s="15" t="s">
        <v>140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5" t="s">
        <v>86</v>
      </c>
      <c r="BK281" s="228">
        <f>ROUND(I281*H281,2)</f>
        <v>0</v>
      </c>
      <c r="BL281" s="15" t="s">
        <v>168</v>
      </c>
      <c r="BM281" s="227" t="s">
        <v>739</v>
      </c>
    </row>
    <row r="282" spans="1:65" s="2" customFormat="1" ht="21.75" customHeight="1">
      <c r="A282" s="36"/>
      <c r="B282" s="37"/>
      <c r="C282" s="236" t="s">
        <v>740</v>
      </c>
      <c r="D282" s="236" t="s">
        <v>283</v>
      </c>
      <c r="E282" s="237" t="s">
        <v>741</v>
      </c>
      <c r="F282" s="238" t="s">
        <v>742</v>
      </c>
      <c r="G282" s="239" t="s">
        <v>272</v>
      </c>
      <c r="H282" s="240">
        <v>1</v>
      </c>
      <c r="I282" s="241"/>
      <c r="J282" s="242">
        <f>ROUND(I282*H282,2)</f>
        <v>0</v>
      </c>
      <c r="K282" s="243"/>
      <c r="L282" s="244"/>
      <c r="M282" s="245" t="s">
        <v>1</v>
      </c>
      <c r="N282" s="246" t="s">
        <v>44</v>
      </c>
      <c r="O282" s="89"/>
      <c r="P282" s="225">
        <f>O282*H282</f>
        <v>0</v>
      </c>
      <c r="Q282" s="225">
        <v>0.0249</v>
      </c>
      <c r="R282" s="225">
        <f>Q282*H282</f>
        <v>0.0249</v>
      </c>
      <c r="S282" s="225">
        <v>0</v>
      </c>
      <c r="T282" s="226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27" t="s">
        <v>338</v>
      </c>
      <c r="AT282" s="227" t="s">
        <v>283</v>
      </c>
      <c r="AU282" s="227" t="s">
        <v>88</v>
      </c>
      <c r="AY282" s="15" t="s">
        <v>140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5" t="s">
        <v>86</v>
      </c>
      <c r="BK282" s="228">
        <f>ROUND(I282*H282,2)</f>
        <v>0</v>
      </c>
      <c r="BL282" s="15" t="s">
        <v>168</v>
      </c>
      <c r="BM282" s="227" t="s">
        <v>743</v>
      </c>
    </row>
    <row r="283" spans="1:65" s="2" customFormat="1" ht="21.75" customHeight="1">
      <c r="A283" s="36"/>
      <c r="B283" s="37"/>
      <c r="C283" s="236" t="s">
        <v>744</v>
      </c>
      <c r="D283" s="236" t="s">
        <v>283</v>
      </c>
      <c r="E283" s="237" t="s">
        <v>745</v>
      </c>
      <c r="F283" s="238" t="s">
        <v>746</v>
      </c>
      <c r="G283" s="239" t="s">
        <v>272</v>
      </c>
      <c r="H283" s="240">
        <v>2</v>
      </c>
      <c r="I283" s="241"/>
      <c r="J283" s="242">
        <f>ROUND(I283*H283,2)</f>
        <v>0</v>
      </c>
      <c r="K283" s="243"/>
      <c r="L283" s="244"/>
      <c r="M283" s="245" t="s">
        <v>1</v>
      </c>
      <c r="N283" s="246" t="s">
        <v>44</v>
      </c>
      <c r="O283" s="89"/>
      <c r="P283" s="225">
        <f>O283*H283</f>
        <v>0</v>
      </c>
      <c r="Q283" s="225">
        <v>0.0249</v>
      </c>
      <c r="R283" s="225">
        <f>Q283*H283</f>
        <v>0.0498</v>
      </c>
      <c r="S283" s="225">
        <v>0</v>
      </c>
      <c r="T283" s="22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27" t="s">
        <v>338</v>
      </c>
      <c r="AT283" s="227" t="s">
        <v>283</v>
      </c>
      <c r="AU283" s="227" t="s">
        <v>88</v>
      </c>
      <c r="AY283" s="15" t="s">
        <v>140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5" t="s">
        <v>86</v>
      </c>
      <c r="BK283" s="228">
        <f>ROUND(I283*H283,2)</f>
        <v>0</v>
      </c>
      <c r="BL283" s="15" t="s">
        <v>168</v>
      </c>
      <c r="BM283" s="227" t="s">
        <v>747</v>
      </c>
    </row>
    <row r="284" spans="1:65" s="2" customFormat="1" ht="21.75" customHeight="1">
      <c r="A284" s="36"/>
      <c r="B284" s="37"/>
      <c r="C284" s="236" t="s">
        <v>748</v>
      </c>
      <c r="D284" s="236" t="s">
        <v>283</v>
      </c>
      <c r="E284" s="237" t="s">
        <v>749</v>
      </c>
      <c r="F284" s="238" t="s">
        <v>750</v>
      </c>
      <c r="G284" s="239" t="s">
        <v>272</v>
      </c>
      <c r="H284" s="240">
        <v>1</v>
      </c>
      <c r="I284" s="241"/>
      <c r="J284" s="242">
        <f>ROUND(I284*H284,2)</f>
        <v>0</v>
      </c>
      <c r="K284" s="243"/>
      <c r="L284" s="244"/>
      <c r="M284" s="245" t="s">
        <v>1</v>
      </c>
      <c r="N284" s="246" t="s">
        <v>44</v>
      </c>
      <c r="O284" s="89"/>
      <c r="P284" s="225">
        <f>O284*H284</f>
        <v>0</v>
      </c>
      <c r="Q284" s="225">
        <v>0.0249</v>
      </c>
      <c r="R284" s="225">
        <f>Q284*H284</f>
        <v>0.0249</v>
      </c>
      <c r="S284" s="225">
        <v>0</v>
      </c>
      <c r="T284" s="226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27" t="s">
        <v>338</v>
      </c>
      <c r="AT284" s="227" t="s">
        <v>283</v>
      </c>
      <c r="AU284" s="227" t="s">
        <v>88</v>
      </c>
      <c r="AY284" s="15" t="s">
        <v>140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5" t="s">
        <v>86</v>
      </c>
      <c r="BK284" s="228">
        <f>ROUND(I284*H284,2)</f>
        <v>0</v>
      </c>
      <c r="BL284" s="15" t="s">
        <v>168</v>
      </c>
      <c r="BM284" s="227" t="s">
        <v>751</v>
      </c>
    </row>
    <row r="285" spans="1:65" s="2" customFormat="1" ht="24.15" customHeight="1">
      <c r="A285" s="36"/>
      <c r="B285" s="37"/>
      <c r="C285" s="215" t="s">
        <v>752</v>
      </c>
      <c r="D285" s="215" t="s">
        <v>141</v>
      </c>
      <c r="E285" s="216" t="s">
        <v>753</v>
      </c>
      <c r="F285" s="217" t="s">
        <v>754</v>
      </c>
      <c r="G285" s="218" t="s">
        <v>272</v>
      </c>
      <c r="H285" s="219">
        <v>11</v>
      </c>
      <c r="I285" s="220"/>
      <c r="J285" s="221">
        <f>ROUND(I285*H285,2)</f>
        <v>0</v>
      </c>
      <c r="K285" s="222"/>
      <c r="L285" s="42"/>
      <c r="M285" s="223" t="s">
        <v>1</v>
      </c>
      <c r="N285" s="224" t="s">
        <v>44</v>
      </c>
      <c r="O285" s="89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27" t="s">
        <v>145</v>
      </c>
      <c r="AT285" s="227" t="s">
        <v>141</v>
      </c>
      <c r="AU285" s="227" t="s">
        <v>88</v>
      </c>
      <c r="AY285" s="15" t="s">
        <v>140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5" t="s">
        <v>86</v>
      </c>
      <c r="BK285" s="228">
        <f>ROUND(I285*H285,2)</f>
        <v>0</v>
      </c>
      <c r="BL285" s="15" t="s">
        <v>145</v>
      </c>
      <c r="BM285" s="227" t="s">
        <v>755</v>
      </c>
    </row>
    <row r="286" spans="1:65" s="2" customFormat="1" ht="24.15" customHeight="1">
      <c r="A286" s="36"/>
      <c r="B286" s="37"/>
      <c r="C286" s="215" t="s">
        <v>756</v>
      </c>
      <c r="D286" s="215" t="s">
        <v>141</v>
      </c>
      <c r="E286" s="216" t="s">
        <v>757</v>
      </c>
      <c r="F286" s="217" t="s">
        <v>758</v>
      </c>
      <c r="G286" s="218" t="s">
        <v>272</v>
      </c>
      <c r="H286" s="219">
        <v>11</v>
      </c>
      <c r="I286" s="220"/>
      <c r="J286" s="221">
        <f>ROUND(I286*H286,2)</f>
        <v>0</v>
      </c>
      <c r="K286" s="222"/>
      <c r="L286" s="42"/>
      <c r="M286" s="223" t="s">
        <v>1</v>
      </c>
      <c r="N286" s="224" t="s">
        <v>44</v>
      </c>
      <c r="O286" s="89"/>
      <c r="P286" s="225">
        <f>O286*H286</f>
        <v>0</v>
      </c>
      <c r="Q286" s="225">
        <v>0</v>
      </c>
      <c r="R286" s="225">
        <f>Q286*H286</f>
        <v>0</v>
      </c>
      <c r="S286" s="225">
        <v>0</v>
      </c>
      <c r="T286" s="22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27" t="s">
        <v>145</v>
      </c>
      <c r="AT286" s="227" t="s">
        <v>141</v>
      </c>
      <c r="AU286" s="227" t="s">
        <v>88</v>
      </c>
      <c r="AY286" s="15" t="s">
        <v>140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5" t="s">
        <v>86</v>
      </c>
      <c r="BK286" s="228">
        <f>ROUND(I286*H286,2)</f>
        <v>0</v>
      </c>
      <c r="BL286" s="15" t="s">
        <v>145</v>
      </c>
      <c r="BM286" s="227" t="s">
        <v>759</v>
      </c>
    </row>
    <row r="287" spans="1:65" s="2" customFormat="1" ht="24.15" customHeight="1">
      <c r="A287" s="36"/>
      <c r="B287" s="37"/>
      <c r="C287" s="215" t="s">
        <v>760</v>
      </c>
      <c r="D287" s="215" t="s">
        <v>141</v>
      </c>
      <c r="E287" s="216" t="s">
        <v>761</v>
      </c>
      <c r="F287" s="217" t="s">
        <v>762</v>
      </c>
      <c r="G287" s="218" t="s">
        <v>272</v>
      </c>
      <c r="H287" s="219">
        <v>2</v>
      </c>
      <c r="I287" s="220"/>
      <c r="J287" s="221">
        <f>ROUND(I287*H287,2)</f>
        <v>0</v>
      </c>
      <c r="K287" s="222"/>
      <c r="L287" s="42"/>
      <c r="M287" s="223" t="s">
        <v>1</v>
      </c>
      <c r="N287" s="224" t="s">
        <v>44</v>
      </c>
      <c r="O287" s="89"/>
      <c r="P287" s="225">
        <f>O287*H287</f>
        <v>0</v>
      </c>
      <c r="Q287" s="225">
        <v>0.00045</v>
      </c>
      <c r="R287" s="225">
        <f>Q287*H287</f>
        <v>0.0009</v>
      </c>
      <c r="S287" s="225">
        <v>0</v>
      </c>
      <c r="T287" s="22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27" t="s">
        <v>168</v>
      </c>
      <c r="AT287" s="227" t="s">
        <v>141</v>
      </c>
      <c r="AU287" s="227" t="s">
        <v>88</v>
      </c>
      <c r="AY287" s="15" t="s">
        <v>140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5" t="s">
        <v>86</v>
      </c>
      <c r="BK287" s="228">
        <f>ROUND(I287*H287,2)</f>
        <v>0</v>
      </c>
      <c r="BL287" s="15" t="s">
        <v>168</v>
      </c>
      <c r="BM287" s="227" t="s">
        <v>763</v>
      </c>
    </row>
    <row r="288" spans="1:65" s="2" customFormat="1" ht="24.15" customHeight="1">
      <c r="A288" s="36"/>
      <c r="B288" s="37"/>
      <c r="C288" s="215" t="s">
        <v>764</v>
      </c>
      <c r="D288" s="215" t="s">
        <v>141</v>
      </c>
      <c r="E288" s="216" t="s">
        <v>765</v>
      </c>
      <c r="F288" s="217" t="s">
        <v>766</v>
      </c>
      <c r="G288" s="218" t="s">
        <v>272</v>
      </c>
      <c r="H288" s="219">
        <v>2</v>
      </c>
      <c r="I288" s="220"/>
      <c r="J288" s="221">
        <f>ROUND(I288*H288,2)</f>
        <v>0</v>
      </c>
      <c r="K288" s="222"/>
      <c r="L288" s="42"/>
      <c r="M288" s="223" t="s">
        <v>1</v>
      </c>
      <c r="N288" s="224" t="s">
        <v>44</v>
      </c>
      <c r="O288" s="89"/>
      <c r="P288" s="225">
        <f>O288*H288</f>
        <v>0</v>
      </c>
      <c r="Q288" s="225">
        <v>0</v>
      </c>
      <c r="R288" s="225">
        <f>Q288*H288</f>
        <v>0</v>
      </c>
      <c r="S288" s="225">
        <v>0</v>
      </c>
      <c r="T288" s="226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27" t="s">
        <v>145</v>
      </c>
      <c r="AT288" s="227" t="s">
        <v>141</v>
      </c>
      <c r="AU288" s="227" t="s">
        <v>88</v>
      </c>
      <c r="AY288" s="15" t="s">
        <v>140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5" t="s">
        <v>86</v>
      </c>
      <c r="BK288" s="228">
        <f>ROUND(I288*H288,2)</f>
        <v>0</v>
      </c>
      <c r="BL288" s="15" t="s">
        <v>145</v>
      </c>
      <c r="BM288" s="227" t="s">
        <v>767</v>
      </c>
    </row>
    <row r="289" spans="1:65" s="2" customFormat="1" ht="24.15" customHeight="1">
      <c r="A289" s="36"/>
      <c r="B289" s="37"/>
      <c r="C289" s="215" t="s">
        <v>768</v>
      </c>
      <c r="D289" s="215" t="s">
        <v>141</v>
      </c>
      <c r="E289" s="216" t="s">
        <v>769</v>
      </c>
      <c r="F289" s="217" t="s">
        <v>770</v>
      </c>
      <c r="G289" s="218" t="s">
        <v>272</v>
      </c>
      <c r="H289" s="219">
        <v>13</v>
      </c>
      <c r="I289" s="220"/>
      <c r="J289" s="221">
        <f>ROUND(I289*H289,2)</f>
        <v>0</v>
      </c>
      <c r="K289" s="222"/>
      <c r="L289" s="42"/>
      <c r="M289" s="223" t="s">
        <v>1</v>
      </c>
      <c r="N289" s="224" t="s">
        <v>44</v>
      </c>
      <c r="O289" s="89"/>
      <c r="P289" s="225">
        <f>O289*H289</f>
        <v>0</v>
      </c>
      <c r="Q289" s="225">
        <v>0</v>
      </c>
      <c r="R289" s="225">
        <f>Q289*H289</f>
        <v>0</v>
      </c>
      <c r="S289" s="225">
        <v>0</v>
      </c>
      <c r="T289" s="22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27" t="s">
        <v>145</v>
      </c>
      <c r="AT289" s="227" t="s">
        <v>141</v>
      </c>
      <c r="AU289" s="227" t="s">
        <v>88</v>
      </c>
      <c r="AY289" s="15" t="s">
        <v>140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5" t="s">
        <v>86</v>
      </c>
      <c r="BK289" s="228">
        <f>ROUND(I289*H289,2)</f>
        <v>0</v>
      </c>
      <c r="BL289" s="15" t="s">
        <v>145</v>
      </c>
      <c r="BM289" s="227" t="s">
        <v>771</v>
      </c>
    </row>
    <row r="290" spans="1:65" s="2" customFormat="1" ht="44.25" customHeight="1">
      <c r="A290" s="36"/>
      <c r="B290" s="37"/>
      <c r="C290" s="215" t="s">
        <v>772</v>
      </c>
      <c r="D290" s="215" t="s">
        <v>141</v>
      </c>
      <c r="E290" s="216" t="s">
        <v>773</v>
      </c>
      <c r="F290" s="217" t="s">
        <v>774</v>
      </c>
      <c r="G290" s="218" t="s">
        <v>272</v>
      </c>
      <c r="H290" s="219">
        <v>13</v>
      </c>
      <c r="I290" s="220"/>
      <c r="J290" s="221">
        <f>ROUND(I290*H290,2)</f>
        <v>0</v>
      </c>
      <c r="K290" s="222"/>
      <c r="L290" s="42"/>
      <c r="M290" s="223" t="s">
        <v>1</v>
      </c>
      <c r="N290" s="224" t="s">
        <v>44</v>
      </c>
      <c r="O290" s="89"/>
      <c r="P290" s="225">
        <f>O290*H290</f>
        <v>0</v>
      </c>
      <c r="Q290" s="225">
        <v>0</v>
      </c>
      <c r="R290" s="225">
        <f>Q290*H290</f>
        <v>0</v>
      </c>
      <c r="S290" s="225">
        <v>0</v>
      </c>
      <c r="T290" s="226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27" t="s">
        <v>145</v>
      </c>
      <c r="AT290" s="227" t="s">
        <v>141</v>
      </c>
      <c r="AU290" s="227" t="s">
        <v>88</v>
      </c>
      <c r="AY290" s="15" t="s">
        <v>140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5" t="s">
        <v>86</v>
      </c>
      <c r="BK290" s="228">
        <f>ROUND(I290*H290,2)</f>
        <v>0</v>
      </c>
      <c r="BL290" s="15" t="s">
        <v>145</v>
      </c>
      <c r="BM290" s="227" t="s">
        <v>775</v>
      </c>
    </row>
    <row r="291" spans="1:65" s="2" customFormat="1" ht="24.15" customHeight="1">
      <c r="A291" s="36"/>
      <c r="B291" s="37"/>
      <c r="C291" s="215" t="s">
        <v>776</v>
      </c>
      <c r="D291" s="215" t="s">
        <v>141</v>
      </c>
      <c r="E291" s="216" t="s">
        <v>777</v>
      </c>
      <c r="F291" s="217" t="s">
        <v>778</v>
      </c>
      <c r="G291" s="218" t="s">
        <v>272</v>
      </c>
      <c r="H291" s="219">
        <v>4</v>
      </c>
      <c r="I291" s="220"/>
      <c r="J291" s="221">
        <f>ROUND(I291*H291,2)</f>
        <v>0</v>
      </c>
      <c r="K291" s="222"/>
      <c r="L291" s="42"/>
      <c r="M291" s="223" t="s">
        <v>1</v>
      </c>
      <c r="N291" s="224" t="s">
        <v>44</v>
      </c>
      <c r="O291" s="89"/>
      <c r="P291" s="225">
        <f>O291*H291</f>
        <v>0</v>
      </c>
      <c r="Q291" s="225">
        <v>0</v>
      </c>
      <c r="R291" s="225">
        <f>Q291*H291</f>
        <v>0</v>
      </c>
      <c r="S291" s="225">
        <v>0</v>
      </c>
      <c r="T291" s="226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27" t="s">
        <v>168</v>
      </c>
      <c r="AT291" s="227" t="s">
        <v>141</v>
      </c>
      <c r="AU291" s="227" t="s">
        <v>88</v>
      </c>
      <c r="AY291" s="15" t="s">
        <v>140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5" t="s">
        <v>86</v>
      </c>
      <c r="BK291" s="228">
        <f>ROUND(I291*H291,2)</f>
        <v>0</v>
      </c>
      <c r="BL291" s="15" t="s">
        <v>168</v>
      </c>
      <c r="BM291" s="227" t="s">
        <v>779</v>
      </c>
    </row>
    <row r="292" spans="1:65" s="2" customFormat="1" ht="24.15" customHeight="1">
      <c r="A292" s="36"/>
      <c r="B292" s="37"/>
      <c r="C292" s="215" t="s">
        <v>780</v>
      </c>
      <c r="D292" s="215" t="s">
        <v>141</v>
      </c>
      <c r="E292" s="216" t="s">
        <v>781</v>
      </c>
      <c r="F292" s="217" t="s">
        <v>782</v>
      </c>
      <c r="G292" s="218" t="s">
        <v>272</v>
      </c>
      <c r="H292" s="219">
        <v>9</v>
      </c>
      <c r="I292" s="220"/>
      <c r="J292" s="221">
        <f>ROUND(I292*H292,2)</f>
        <v>0</v>
      </c>
      <c r="K292" s="222"/>
      <c r="L292" s="42"/>
      <c r="M292" s="223" t="s">
        <v>1</v>
      </c>
      <c r="N292" s="224" t="s">
        <v>44</v>
      </c>
      <c r="O292" s="89"/>
      <c r="P292" s="225">
        <f>O292*H292</f>
        <v>0</v>
      </c>
      <c r="Q292" s="225">
        <v>0</v>
      </c>
      <c r="R292" s="225">
        <f>Q292*H292</f>
        <v>0</v>
      </c>
      <c r="S292" s="225">
        <v>0</v>
      </c>
      <c r="T292" s="22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27" t="s">
        <v>168</v>
      </c>
      <c r="AT292" s="227" t="s">
        <v>141</v>
      </c>
      <c r="AU292" s="227" t="s">
        <v>88</v>
      </c>
      <c r="AY292" s="15" t="s">
        <v>140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5" t="s">
        <v>86</v>
      </c>
      <c r="BK292" s="228">
        <f>ROUND(I292*H292,2)</f>
        <v>0</v>
      </c>
      <c r="BL292" s="15" t="s">
        <v>168</v>
      </c>
      <c r="BM292" s="227" t="s">
        <v>783</v>
      </c>
    </row>
    <row r="293" spans="1:65" s="2" customFormat="1" ht="24.15" customHeight="1">
      <c r="A293" s="36"/>
      <c r="B293" s="37"/>
      <c r="C293" s="215" t="s">
        <v>784</v>
      </c>
      <c r="D293" s="215" t="s">
        <v>141</v>
      </c>
      <c r="E293" s="216" t="s">
        <v>785</v>
      </c>
      <c r="F293" s="217" t="s">
        <v>786</v>
      </c>
      <c r="G293" s="218" t="s">
        <v>272</v>
      </c>
      <c r="H293" s="219">
        <v>16</v>
      </c>
      <c r="I293" s="220"/>
      <c r="J293" s="221">
        <f>ROUND(I293*H293,2)</f>
        <v>0</v>
      </c>
      <c r="K293" s="222"/>
      <c r="L293" s="42"/>
      <c r="M293" s="223" t="s">
        <v>1</v>
      </c>
      <c r="N293" s="224" t="s">
        <v>44</v>
      </c>
      <c r="O293" s="89"/>
      <c r="P293" s="225">
        <f>O293*H293</f>
        <v>0</v>
      </c>
      <c r="Q293" s="225">
        <v>0</v>
      </c>
      <c r="R293" s="225">
        <f>Q293*H293</f>
        <v>0</v>
      </c>
      <c r="S293" s="225">
        <v>0</v>
      </c>
      <c r="T293" s="22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27" t="s">
        <v>168</v>
      </c>
      <c r="AT293" s="227" t="s">
        <v>141</v>
      </c>
      <c r="AU293" s="227" t="s">
        <v>88</v>
      </c>
      <c r="AY293" s="15" t="s">
        <v>140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5" t="s">
        <v>86</v>
      </c>
      <c r="BK293" s="228">
        <f>ROUND(I293*H293,2)</f>
        <v>0</v>
      </c>
      <c r="BL293" s="15" t="s">
        <v>168</v>
      </c>
      <c r="BM293" s="227" t="s">
        <v>787</v>
      </c>
    </row>
    <row r="294" spans="1:65" s="2" customFormat="1" ht="21.75" customHeight="1">
      <c r="A294" s="36"/>
      <c r="B294" s="37"/>
      <c r="C294" s="236" t="s">
        <v>788</v>
      </c>
      <c r="D294" s="236" t="s">
        <v>283</v>
      </c>
      <c r="E294" s="237" t="s">
        <v>789</v>
      </c>
      <c r="F294" s="238" t="s">
        <v>790</v>
      </c>
      <c r="G294" s="239" t="s">
        <v>382</v>
      </c>
      <c r="H294" s="240">
        <v>53.65</v>
      </c>
      <c r="I294" s="241"/>
      <c r="J294" s="242">
        <f>ROUND(I294*H294,2)</f>
        <v>0</v>
      </c>
      <c r="K294" s="243"/>
      <c r="L294" s="244"/>
      <c r="M294" s="245" t="s">
        <v>1</v>
      </c>
      <c r="N294" s="246" t="s">
        <v>44</v>
      </c>
      <c r="O294" s="89"/>
      <c r="P294" s="225">
        <f>O294*H294</f>
        <v>0</v>
      </c>
      <c r="Q294" s="225">
        <v>0</v>
      </c>
      <c r="R294" s="225">
        <f>Q294*H294</f>
        <v>0</v>
      </c>
      <c r="S294" s="225">
        <v>0</v>
      </c>
      <c r="T294" s="22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27" t="s">
        <v>338</v>
      </c>
      <c r="AT294" s="227" t="s">
        <v>283</v>
      </c>
      <c r="AU294" s="227" t="s">
        <v>88</v>
      </c>
      <c r="AY294" s="15" t="s">
        <v>140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15" t="s">
        <v>86</v>
      </c>
      <c r="BK294" s="228">
        <f>ROUND(I294*H294,2)</f>
        <v>0</v>
      </c>
      <c r="BL294" s="15" t="s">
        <v>168</v>
      </c>
      <c r="BM294" s="227" t="s">
        <v>791</v>
      </c>
    </row>
    <row r="295" spans="1:65" s="2" customFormat="1" ht="24.15" customHeight="1">
      <c r="A295" s="36"/>
      <c r="B295" s="37"/>
      <c r="C295" s="215" t="s">
        <v>792</v>
      </c>
      <c r="D295" s="215" t="s">
        <v>141</v>
      </c>
      <c r="E295" s="216" t="s">
        <v>793</v>
      </c>
      <c r="F295" s="217" t="s">
        <v>794</v>
      </c>
      <c r="G295" s="218" t="s">
        <v>244</v>
      </c>
      <c r="H295" s="219">
        <v>0.749</v>
      </c>
      <c r="I295" s="220"/>
      <c r="J295" s="221">
        <f>ROUND(I295*H295,2)</f>
        <v>0</v>
      </c>
      <c r="K295" s="222"/>
      <c r="L295" s="42"/>
      <c r="M295" s="223" t="s">
        <v>1</v>
      </c>
      <c r="N295" s="224" t="s">
        <v>44</v>
      </c>
      <c r="O295" s="89"/>
      <c r="P295" s="225">
        <f>O295*H295</f>
        <v>0</v>
      </c>
      <c r="Q295" s="225">
        <v>0</v>
      </c>
      <c r="R295" s="225">
        <f>Q295*H295</f>
        <v>0</v>
      </c>
      <c r="S295" s="225">
        <v>0</v>
      </c>
      <c r="T295" s="22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27" t="s">
        <v>168</v>
      </c>
      <c r="AT295" s="227" t="s">
        <v>141</v>
      </c>
      <c r="AU295" s="227" t="s">
        <v>88</v>
      </c>
      <c r="AY295" s="15" t="s">
        <v>140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5" t="s">
        <v>86</v>
      </c>
      <c r="BK295" s="228">
        <f>ROUND(I295*H295,2)</f>
        <v>0</v>
      </c>
      <c r="BL295" s="15" t="s">
        <v>168</v>
      </c>
      <c r="BM295" s="227" t="s">
        <v>795</v>
      </c>
    </row>
    <row r="296" spans="1:63" s="12" customFormat="1" ht="22.8" customHeight="1">
      <c r="A296" s="12"/>
      <c r="B296" s="201"/>
      <c r="C296" s="202"/>
      <c r="D296" s="203" t="s">
        <v>78</v>
      </c>
      <c r="E296" s="229" t="s">
        <v>796</v>
      </c>
      <c r="F296" s="229" t="s">
        <v>797</v>
      </c>
      <c r="G296" s="202"/>
      <c r="H296" s="202"/>
      <c r="I296" s="205"/>
      <c r="J296" s="230">
        <f>BK296</f>
        <v>0</v>
      </c>
      <c r="K296" s="202"/>
      <c r="L296" s="207"/>
      <c r="M296" s="208"/>
      <c r="N296" s="209"/>
      <c r="O296" s="209"/>
      <c r="P296" s="210">
        <f>SUM(P297:P301)</f>
        <v>0</v>
      </c>
      <c r="Q296" s="209"/>
      <c r="R296" s="210">
        <f>SUM(R297:R301)</f>
        <v>0.001345</v>
      </c>
      <c r="S296" s="209"/>
      <c r="T296" s="211">
        <f>SUM(T297:T301)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2" t="s">
        <v>88</v>
      </c>
      <c r="AT296" s="213" t="s">
        <v>78</v>
      </c>
      <c r="AU296" s="213" t="s">
        <v>86</v>
      </c>
      <c r="AY296" s="212" t="s">
        <v>140</v>
      </c>
      <c r="BK296" s="214">
        <f>SUM(BK297:BK301)</f>
        <v>0</v>
      </c>
    </row>
    <row r="297" spans="1:65" s="2" customFormat="1" ht="24.15" customHeight="1">
      <c r="A297" s="36"/>
      <c r="B297" s="37"/>
      <c r="C297" s="215" t="s">
        <v>798</v>
      </c>
      <c r="D297" s="215" t="s">
        <v>141</v>
      </c>
      <c r="E297" s="216" t="s">
        <v>799</v>
      </c>
      <c r="F297" s="217" t="s">
        <v>800</v>
      </c>
      <c r="G297" s="218" t="s">
        <v>382</v>
      </c>
      <c r="H297" s="219">
        <v>1.75</v>
      </c>
      <c r="I297" s="220"/>
      <c r="J297" s="221">
        <f>ROUND(I297*H297,2)</f>
        <v>0</v>
      </c>
      <c r="K297" s="222"/>
      <c r="L297" s="42"/>
      <c r="M297" s="223" t="s">
        <v>1</v>
      </c>
      <c r="N297" s="224" t="s">
        <v>44</v>
      </c>
      <c r="O297" s="89"/>
      <c r="P297" s="225">
        <f>O297*H297</f>
        <v>0</v>
      </c>
      <c r="Q297" s="225">
        <v>6E-05</v>
      </c>
      <c r="R297" s="225">
        <f>Q297*H297</f>
        <v>0.000105</v>
      </c>
      <c r="S297" s="225">
        <v>0</v>
      </c>
      <c r="T297" s="22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27" t="s">
        <v>145</v>
      </c>
      <c r="AT297" s="227" t="s">
        <v>141</v>
      </c>
      <c r="AU297" s="227" t="s">
        <v>88</v>
      </c>
      <c r="AY297" s="15" t="s">
        <v>140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5" t="s">
        <v>86</v>
      </c>
      <c r="BK297" s="228">
        <f>ROUND(I297*H297,2)</f>
        <v>0</v>
      </c>
      <c r="BL297" s="15" t="s">
        <v>145</v>
      </c>
      <c r="BM297" s="227" t="s">
        <v>801</v>
      </c>
    </row>
    <row r="298" spans="1:65" s="2" customFormat="1" ht="16.5" customHeight="1">
      <c r="A298" s="36"/>
      <c r="B298" s="37"/>
      <c r="C298" s="236" t="s">
        <v>802</v>
      </c>
      <c r="D298" s="236" t="s">
        <v>283</v>
      </c>
      <c r="E298" s="237" t="s">
        <v>803</v>
      </c>
      <c r="F298" s="238" t="s">
        <v>804</v>
      </c>
      <c r="G298" s="239" t="s">
        <v>805</v>
      </c>
      <c r="H298" s="240">
        <v>1</v>
      </c>
      <c r="I298" s="241"/>
      <c r="J298" s="242">
        <f>ROUND(I298*H298,2)</f>
        <v>0</v>
      </c>
      <c r="K298" s="243"/>
      <c r="L298" s="244"/>
      <c r="M298" s="245" t="s">
        <v>1</v>
      </c>
      <c r="N298" s="246" t="s">
        <v>44</v>
      </c>
      <c r="O298" s="89"/>
      <c r="P298" s="225">
        <f>O298*H298</f>
        <v>0</v>
      </c>
      <c r="Q298" s="225">
        <v>0.00124</v>
      </c>
      <c r="R298" s="225">
        <f>Q298*H298</f>
        <v>0.00124</v>
      </c>
      <c r="S298" s="225">
        <v>0</v>
      </c>
      <c r="T298" s="22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27" t="s">
        <v>165</v>
      </c>
      <c r="AT298" s="227" t="s">
        <v>283</v>
      </c>
      <c r="AU298" s="227" t="s">
        <v>88</v>
      </c>
      <c r="AY298" s="15" t="s">
        <v>140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5" t="s">
        <v>86</v>
      </c>
      <c r="BK298" s="228">
        <f>ROUND(I298*H298,2)</f>
        <v>0</v>
      </c>
      <c r="BL298" s="15" t="s">
        <v>145</v>
      </c>
      <c r="BM298" s="227" t="s">
        <v>806</v>
      </c>
    </row>
    <row r="299" spans="1:65" s="2" customFormat="1" ht="21.75" customHeight="1">
      <c r="A299" s="36"/>
      <c r="B299" s="37"/>
      <c r="C299" s="215" t="s">
        <v>807</v>
      </c>
      <c r="D299" s="215" t="s">
        <v>141</v>
      </c>
      <c r="E299" s="216" t="s">
        <v>808</v>
      </c>
      <c r="F299" s="217" t="s">
        <v>809</v>
      </c>
      <c r="G299" s="218" t="s">
        <v>272</v>
      </c>
      <c r="H299" s="219">
        <v>3</v>
      </c>
      <c r="I299" s="220"/>
      <c r="J299" s="221">
        <f>ROUND(I299*H299,2)</f>
        <v>0</v>
      </c>
      <c r="K299" s="222"/>
      <c r="L299" s="42"/>
      <c r="M299" s="223" t="s">
        <v>1</v>
      </c>
      <c r="N299" s="224" t="s">
        <v>44</v>
      </c>
      <c r="O299" s="89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27" t="s">
        <v>168</v>
      </c>
      <c r="AT299" s="227" t="s">
        <v>141</v>
      </c>
      <c r="AU299" s="227" t="s">
        <v>88</v>
      </c>
      <c r="AY299" s="15" t="s">
        <v>140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5" t="s">
        <v>86</v>
      </c>
      <c r="BK299" s="228">
        <f>ROUND(I299*H299,2)</f>
        <v>0</v>
      </c>
      <c r="BL299" s="15" t="s">
        <v>168</v>
      </c>
      <c r="BM299" s="227" t="s">
        <v>810</v>
      </c>
    </row>
    <row r="300" spans="1:65" s="2" customFormat="1" ht="16.5" customHeight="1">
      <c r="A300" s="36"/>
      <c r="B300" s="37"/>
      <c r="C300" s="236" t="s">
        <v>811</v>
      </c>
      <c r="D300" s="236" t="s">
        <v>283</v>
      </c>
      <c r="E300" s="237" t="s">
        <v>812</v>
      </c>
      <c r="F300" s="238" t="s">
        <v>813</v>
      </c>
      <c r="G300" s="239" t="s">
        <v>272</v>
      </c>
      <c r="H300" s="240">
        <v>3</v>
      </c>
      <c r="I300" s="241"/>
      <c r="J300" s="242">
        <f>ROUND(I300*H300,2)</f>
        <v>0</v>
      </c>
      <c r="K300" s="243"/>
      <c r="L300" s="244"/>
      <c r="M300" s="245" t="s">
        <v>1</v>
      </c>
      <c r="N300" s="246" t="s">
        <v>44</v>
      </c>
      <c r="O300" s="89"/>
      <c r="P300" s="225">
        <f>O300*H300</f>
        <v>0</v>
      </c>
      <c r="Q300" s="225">
        <v>0</v>
      </c>
      <c r="R300" s="225">
        <f>Q300*H300</f>
        <v>0</v>
      </c>
      <c r="S300" s="225">
        <v>0</v>
      </c>
      <c r="T300" s="22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27" t="s">
        <v>338</v>
      </c>
      <c r="AT300" s="227" t="s">
        <v>283</v>
      </c>
      <c r="AU300" s="227" t="s">
        <v>88</v>
      </c>
      <c r="AY300" s="15" t="s">
        <v>140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5" t="s">
        <v>86</v>
      </c>
      <c r="BK300" s="228">
        <f>ROUND(I300*H300,2)</f>
        <v>0</v>
      </c>
      <c r="BL300" s="15" t="s">
        <v>168</v>
      </c>
      <c r="BM300" s="227" t="s">
        <v>814</v>
      </c>
    </row>
    <row r="301" spans="1:65" s="2" customFormat="1" ht="24.15" customHeight="1">
      <c r="A301" s="36"/>
      <c r="B301" s="37"/>
      <c r="C301" s="215" t="s">
        <v>815</v>
      </c>
      <c r="D301" s="215" t="s">
        <v>141</v>
      </c>
      <c r="E301" s="216" t="s">
        <v>816</v>
      </c>
      <c r="F301" s="217" t="s">
        <v>817</v>
      </c>
      <c r="G301" s="218" t="s">
        <v>244</v>
      </c>
      <c r="H301" s="219">
        <v>0.045</v>
      </c>
      <c r="I301" s="220"/>
      <c r="J301" s="221">
        <f>ROUND(I301*H301,2)</f>
        <v>0</v>
      </c>
      <c r="K301" s="222"/>
      <c r="L301" s="42"/>
      <c r="M301" s="223" t="s">
        <v>1</v>
      </c>
      <c r="N301" s="224" t="s">
        <v>44</v>
      </c>
      <c r="O301" s="89"/>
      <c r="P301" s="225">
        <f>O301*H301</f>
        <v>0</v>
      </c>
      <c r="Q301" s="225">
        <v>0</v>
      </c>
      <c r="R301" s="225">
        <f>Q301*H301</f>
        <v>0</v>
      </c>
      <c r="S301" s="225">
        <v>0</v>
      </c>
      <c r="T301" s="22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27" t="s">
        <v>168</v>
      </c>
      <c r="AT301" s="227" t="s">
        <v>141</v>
      </c>
      <c r="AU301" s="227" t="s">
        <v>88</v>
      </c>
      <c r="AY301" s="15" t="s">
        <v>140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5" t="s">
        <v>86</v>
      </c>
      <c r="BK301" s="228">
        <f>ROUND(I301*H301,2)</f>
        <v>0</v>
      </c>
      <c r="BL301" s="15" t="s">
        <v>168</v>
      </c>
      <c r="BM301" s="227" t="s">
        <v>818</v>
      </c>
    </row>
    <row r="302" spans="1:63" s="12" customFormat="1" ht="22.8" customHeight="1">
      <c r="A302" s="12"/>
      <c r="B302" s="201"/>
      <c r="C302" s="202"/>
      <c r="D302" s="203" t="s">
        <v>78</v>
      </c>
      <c r="E302" s="229" t="s">
        <v>819</v>
      </c>
      <c r="F302" s="229" t="s">
        <v>820</v>
      </c>
      <c r="G302" s="202"/>
      <c r="H302" s="202"/>
      <c r="I302" s="205"/>
      <c r="J302" s="230">
        <f>BK302</f>
        <v>0</v>
      </c>
      <c r="K302" s="202"/>
      <c r="L302" s="207"/>
      <c r="M302" s="208"/>
      <c r="N302" s="209"/>
      <c r="O302" s="209"/>
      <c r="P302" s="210">
        <f>SUM(P303:P308)</f>
        <v>0</v>
      </c>
      <c r="Q302" s="209"/>
      <c r="R302" s="210">
        <f>SUM(R303:R308)</f>
        <v>0</v>
      </c>
      <c r="S302" s="209"/>
      <c r="T302" s="211">
        <f>SUM(T303:T308)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2" t="s">
        <v>88</v>
      </c>
      <c r="AT302" s="213" t="s">
        <v>78</v>
      </c>
      <c r="AU302" s="213" t="s">
        <v>86</v>
      </c>
      <c r="AY302" s="212" t="s">
        <v>140</v>
      </c>
      <c r="BK302" s="214">
        <f>SUM(BK303:BK308)</f>
        <v>0</v>
      </c>
    </row>
    <row r="303" spans="1:65" s="2" customFormat="1" ht="24.15" customHeight="1">
      <c r="A303" s="36"/>
      <c r="B303" s="37"/>
      <c r="C303" s="215" t="s">
        <v>821</v>
      </c>
      <c r="D303" s="215" t="s">
        <v>141</v>
      </c>
      <c r="E303" s="216" t="s">
        <v>822</v>
      </c>
      <c r="F303" s="217" t="s">
        <v>823</v>
      </c>
      <c r="G303" s="218" t="s">
        <v>382</v>
      </c>
      <c r="H303" s="219">
        <v>46</v>
      </c>
      <c r="I303" s="220"/>
      <c r="J303" s="221">
        <f>ROUND(I303*H303,2)</f>
        <v>0</v>
      </c>
      <c r="K303" s="222"/>
      <c r="L303" s="42"/>
      <c r="M303" s="223" t="s">
        <v>1</v>
      </c>
      <c r="N303" s="224" t="s">
        <v>44</v>
      </c>
      <c r="O303" s="89"/>
      <c r="P303" s="225">
        <f>O303*H303</f>
        <v>0</v>
      </c>
      <c r="Q303" s="225">
        <v>0</v>
      </c>
      <c r="R303" s="225">
        <f>Q303*H303</f>
        <v>0</v>
      </c>
      <c r="S303" s="225">
        <v>0</v>
      </c>
      <c r="T303" s="22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27" t="s">
        <v>168</v>
      </c>
      <c r="AT303" s="227" t="s">
        <v>141</v>
      </c>
      <c r="AU303" s="227" t="s">
        <v>88</v>
      </c>
      <c r="AY303" s="15" t="s">
        <v>140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15" t="s">
        <v>86</v>
      </c>
      <c r="BK303" s="228">
        <f>ROUND(I303*H303,2)</f>
        <v>0</v>
      </c>
      <c r="BL303" s="15" t="s">
        <v>168</v>
      </c>
      <c r="BM303" s="227" t="s">
        <v>824</v>
      </c>
    </row>
    <row r="304" spans="1:65" s="2" customFormat="1" ht="24.15" customHeight="1">
      <c r="A304" s="36"/>
      <c r="B304" s="37"/>
      <c r="C304" s="236" t="s">
        <v>825</v>
      </c>
      <c r="D304" s="236" t="s">
        <v>283</v>
      </c>
      <c r="E304" s="237" t="s">
        <v>826</v>
      </c>
      <c r="F304" s="238" t="s">
        <v>827</v>
      </c>
      <c r="G304" s="239" t="s">
        <v>272</v>
      </c>
      <c r="H304" s="240">
        <v>153.3</v>
      </c>
      <c r="I304" s="241"/>
      <c r="J304" s="242">
        <f>ROUND(I304*H304,2)</f>
        <v>0</v>
      </c>
      <c r="K304" s="243"/>
      <c r="L304" s="244"/>
      <c r="M304" s="245" t="s">
        <v>1</v>
      </c>
      <c r="N304" s="246" t="s">
        <v>44</v>
      </c>
      <c r="O304" s="89"/>
      <c r="P304" s="225">
        <f>O304*H304</f>
        <v>0</v>
      </c>
      <c r="Q304" s="225">
        <v>0</v>
      </c>
      <c r="R304" s="225">
        <f>Q304*H304</f>
        <v>0</v>
      </c>
      <c r="S304" s="225">
        <v>0</v>
      </c>
      <c r="T304" s="226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27" t="s">
        <v>338</v>
      </c>
      <c r="AT304" s="227" t="s">
        <v>283</v>
      </c>
      <c r="AU304" s="227" t="s">
        <v>88</v>
      </c>
      <c r="AY304" s="15" t="s">
        <v>140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5" t="s">
        <v>86</v>
      </c>
      <c r="BK304" s="228">
        <f>ROUND(I304*H304,2)</f>
        <v>0</v>
      </c>
      <c r="BL304" s="15" t="s">
        <v>168</v>
      </c>
      <c r="BM304" s="227" t="s">
        <v>828</v>
      </c>
    </row>
    <row r="305" spans="1:65" s="2" customFormat="1" ht="24.15" customHeight="1">
      <c r="A305" s="36"/>
      <c r="B305" s="37"/>
      <c r="C305" s="215" t="s">
        <v>829</v>
      </c>
      <c r="D305" s="215" t="s">
        <v>141</v>
      </c>
      <c r="E305" s="216" t="s">
        <v>830</v>
      </c>
      <c r="F305" s="217" t="s">
        <v>831</v>
      </c>
      <c r="G305" s="218" t="s">
        <v>261</v>
      </c>
      <c r="H305" s="219">
        <v>42.4</v>
      </c>
      <c r="I305" s="220"/>
      <c r="J305" s="221">
        <f>ROUND(I305*H305,2)</f>
        <v>0</v>
      </c>
      <c r="K305" s="222"/>
      <c r="L305" s="42"/>
      <c r="M305" s="223" t="s">
        <v>1</v>
      </c>
      <c r="N305" s="224" t="s">
        <v>44</v>
      </c>
      <c r="O305" s="89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27" t="s">
        <v>168</v>
      </c>
      <c r="AT305" s="227" t="s">
        <v>141</v>
      </c>
      <c r="AU305" s="227" t="s">
        <v>88</v>
      </c>
      <c r="AY305" s="15" t="s">
        <v>140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5" t="s">
        <v>86</v>
      </c>
      <c r="BK305" s="228">
        <f>ROUND(I305*H305,2)</f>
        <v>0</v>
      </c>
      <c r="BL305" s="15" t="s">
        <v>168</v>
      </c>
      <c r="BM305" s="227" t="s">
        <v>832</v>
      </c>
    </row>
    <row r="306" spans="1:65" s="2" customFormat="1" ht="33" customHeight="1">
      <c r="A306" s="36"/>
      <c r="B306" s="37"/>
      <c r="C306" s="236" t="s">
        <v>833</v>
      </c>
      <c r="D306" s="236" t="s">
        <v>283</v>
      </c>
      <c r="E306" s="237" t="s">
        <v>834</v>
      </c>
      <c r="F306" s="238" t="s">
        <v>835</v>
      </c>
      <c r="G306" s="239" t="s">
        <v>261</v>
      </c>
      <c r="H306" s="240">
        <v>46.64</v>
      </c>
      <c r="I306" s="241"/>
      <c r="J306" s="242">
        <f>ROUND(I306*H306,2)</f>
        <v>0</v>
      </c>
      <c r="K306" s="243"/>
      <c r="L306" s="244"/>
      <c r="M306" s="245" t="s">
        <v>1</v>
      </c>
      <c r="N306" s="246" t="s">
        <v>44</v>
      </c>
      <c r="O306" s="89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27" t="s">
        <v>338</v>
      </c>
      <c r="AT306" s="227" t="s">
        <v>283</v>
      </c>
      <c r="AU306" s="227" t="s">
        <v>88</v>
      </c>
      <c r="AY306" s="15" t="s">
        <v>140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5" t="s">
        <v>86</v>
      </c>
      <c r="BK306" s="228">
        <f>ROUND(I306*H306,2)</f>
        <v>0</v>
      </c>
      <c r="BL306" s="15" t="s">
        <v>168</v>
      </c>
      <c r="BM306" s="227" t="s">
        <v>836</v>
      </c>
    </row>
    <row r="307" spans="1:65" s="2" customFormat="1" ht="16.5" customHeight="1">
      <c r="A307" s="36"/>
      <c r="B307" s="37"/>
      <c r="C307" s="215" t="s">
        <v>837</v>
      </c>
      <c r="D307" s="215" t="s">
        <v>141</v>
      </c>
      <c r="E307" s="216" t="s">
        <v>838</v>
      </c>
      <c r="F307" s="217" t="s">
        <v>839</v>
      </c>
      <c r="G307" s="218" t="s">
        <v>261</v>
      </c>
      <c r="H307" s="219">
        <v>42.4</v>
      </c>
      <c r="I307" s="220"/>
      <c r="J307" s="221">
        <f>ROUND(I307*H307,2)</f>
        <v>0</v>
      </c>
      <c r="K307" s="222"/>
      <c r="L307" s="42"/>
      <c r="M307" s="223" t="s">
        <v>1</v>
      </c>
      <c r="N307" s="224" t="s">
        <v>44</v>
      </c>
      <c r="O307" s="89"/>
      <c r="P307" s="225">
        <f>O307*H307</f>
        <v>0</v>
      </c>
      <c r="Q307" s="225">
        <v>0</v>
      </c>
      <c r="R307" s="225">
        <f>Q307*H307</f>
        <v>0</v>
      </c>
      <c r="S307" s="225">
        <v>0</v>
      </c>
      <c r="T307" s="226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27" t="s">
        <v>168</v>
      </c>
      <c r="AT307" s="227" t="s">
        <v>141</v>
      </c>
      <c r="AU307" s="227" t="s">
        <v>88</v>
      </c>
      <c r="AY307" s="15" t="s">
        <v>140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5" t="s">
        <v>86</v>
      </c>
      <c r="BK307" s="228">
        <f>ROUND(I307*H307,2)</f>
        <v>0</v>
      </c>
      <c r="BL307" s="15" t="s">
        <v>168</v>
      </c>
      <c r="BM307" s="227" t="s">
        <v>840</v>
      </c>
    </row>
    <row r="308" spans="1:65" s="2" customFormat="1" ht="24.15" customHeight="1">
      <c r="A308" s="36"/>
      <c r="B308" s="37"/>
      <c r="C308" s="215" t="s">
        <v>841</v>
      </c>
      <c r="D308" s="215" t="s">
        <v>141</v>
      </c>
      <c r="E308" s="216" t="s">
        <v>842</v>
      </c>
      <c r="F308" s="217" t="s">
        <v>843</v>
      </c>
      <c r="G308" s="218" t="s">
        <v>244</v>
      </c>
      <c r="H308" s="219">
        <v>0.76</v>
      </c>
      <c r="I308" s="220"/>
      <c r="J308" s="221">
        <f>ROUND(I308*H308,2)</f>
        <v>0</v>
      </c>
      <c r="K308" s="222"/>
      <c r="L308" s="42"/>
      <c r="M308" s="223" t="s">
        <v>1</v>
      </c>
      <c r="N308" s="224" t="s">
        <v>44</v>
      </c>
      <c r="O308" s="89"/>
      <c r="P308" s="225">
        <f>O308*H308</f>
        <v>0</v>
      </c>
      <c r="Q308" s="225">
        <v>0</v>
      </c>
      <c r="R308" s="225">
        <f>Q308*H308</f>
        <v>0</v>
      </c>
      <c r="S308" s="225">
        <v>0</v>
      </c>
      <c r="T308" s="22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27" t="s">
        <v>168</v>
      </c>
      <c r="AT308" s="227" t="s">
        <v>141</v>
      </c>
      <c r="AU308" s="227" t="s">
        <v>88</v>
      </c>
      <c r="AY308" s="15" t="s">
        <v>140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5" t="s">
        <v>86</v>
      </c>
      <c r="BK308" s="228">
        <f>ROUND(I308*H308,2)</f>
        <v>0</v>
      </c>
      <c r="BL308" s="15" t="s">
        <v>168</v>
      </c>
      <c r="BM308" s="227" t="s">
        <v>844</v>
      </c>
    </row>
    <row r="309" spans="1:63" s="12" customFormat="1" ht="22.8" customHeight="1">
      <c r="A309" s="12"/>
      <c r="B309" s="201"/>
      <c r="C309" s="202"/>
      <c r="D309" s="203" t="s">
        <v>78</v>
      </c>
      <c r="E309" s="229" t="s">
        <v>845</v>
      </c>
      <c r="F309" s="229" t="s">
        <v>846</v>
      </c>
      <c r="G309" s="202"/>
      <c r="H309" s="202"/>
      <c r="I309" s="205"/>
      <c r="J309" s="230">
        <f>BK309</f>
        <v>0</v>
      </c>
      <c r="K309" s="202"/>
      <c r="L309" s="207"/>
      <c r="M309" s="208"/>
      <c r="N309" s="209"/>
      <c r="O309" s="209"/>
      <c r="P309" s="210">
        <f>SUM(P310:P318)</f>
        <v>0</v>
      </c>
      <c r="Q309" s="209"/>
      <c r="R309" s="210">
        <f>SUM(R310:R318)</f>
        <v>0.7366922</v>
      </c>
      <c r="S309" s="209"/>
      <c r="T309" s="211">
        <f>SUM(T310:T318)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2" t="s">
        <v>88</v>
      </c>
      <c r="AT309" s="213" t="s">
        <v>78</v>
      </c>
      <c r="AU309" s="213" t="s">
        <v>86</v>
      </c>
      <c r="AY309" s="212" t="s">
        <v>140</v>
      </c>
      <c r="BK309" s="214">
        <f>SUM(BK310:BK318)</f>
        <v>0</v>
      </c>
    </row>
    <row r="310" spans="1:65" s="2" customFormat="1" ht="24.15" customHeight="1">
      <c r="A310" s="36"/>
      <c r="B310" s="37"/>
      <c r="C310" s="215" t="s">
        <v>847</v>
      </c>
      <c r="D310" s="215" t="s">
        <v>141</v>
      </c>
      <c r="E310" s="216" t="s">
        <v>848</v>
      </c>
      <c r="F310" s="217" t="s">
        <v>849</v>
      </c>
      <c r="G310" s="218" t="s">
        <v>382</v>
      </c>
      <c r="H310" s="219">
        <v>201.58</v>
      </c>
      <c r="I310" s="220"/>
      <c r="J310" s="221">
        <f>ROUND(I310*H310,2)</f>
        <v>0</v>
      </c>
      <c r="K310" s="222"/>
      <c r="L310" s="42"/>
      <c r="M310" s="223" t="s">
        <v>1</v>
      </c>
      <c r="N310" s="224" t="s">
        <v>44</v>
      </c>
      <c r="O310" s="89"/>
      <c r="P310" s="225">
        <f>O310*H310</f>
        <v>0</v>
      </c>
      <c r="Q310" s="225">
        <v>2E-05</v>
      </c>
      <c r="R310" s="225">
        <f>Q310*H310</f>
        <v>0.004031600000000001</v>
      </c>
      <c r="S310" s="225">
        <v>0</v>
      </c>
      <c r="T310" s="22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27" t="s">
        <v>168</v>
      </c>
      <c r="AT310" s="227" t="s">
        <v>141</v>
      </c>
      <c r="AU310" s="227" t="s">
        <v>88</v>
      </c>
      <c r="AY310" s="15" t="s">
        <v>140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5" t="s">
        <v>86</v>
      </c>
      <c r="BK310" s="228">
        <f>ROUND(I310*H310,2)</f>
        <v>0</v>
      </c>
      <c r="BL310" s="15" t="s">
        <v>168</v>
      </c>
      <c r="BM310" s="227" t="s">
        <v>850</v>
      </c>
    </row>
    <row r="311" spans="1:65" s="2" customFormat="1" ht="24.15" customHeight="1">
      <c r="A311" s="36"/>
      <c r="B311" s="37"/>
      <c r="C311" s="236" t="s">
        <v>851</v>
      </c>
      <c r="D311" s="236" t="s">
        <v>283</v>
      </c>
      <c r="E311" s="237" t="s">
        <v>852</v>
      </c>
      <c r="F311" s="238" t="s">
        <v>853</v>
      </c>
      <c r="G311" s="239" t="s">
        <v>382</v>
      </c>
      <c r="H311" s="240">
        <v>201.58</v>
      </c>
      <c r="I311" s="241"/>
      <c r="J311" s="242">
        <f>ROUND(I311*H311,2)</f>
        <v>0</v>
      </c>
      <c r="K311" s="243"/>
      <c r="L311" s="244"/>
      <c r="M311" s="245" t="s">
        <v>1</v>
      </c>
      <c r="N311" s="246" t="s">
        <v>44</v>
      </c>
      <c r="O311" s="89"/>
      <c r="P311" s="225">
        <f>O311*H311</f>
        <v>0</v>
      </c>
      <c r="Q311" s="225">
        <v>0.00022</v>
      </c>
      <c r="R311" s="225">
        <f>Q311*H311</f>
        <v>0.0443476</v>
      </c>
      <c r="S311" s="225">
        <v>0</v>
      </c>
      <c r="T311" s="22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27" t="s">
        <v>338</v>
      </c>
      <c r="AT311" s="227" t="s">
        <v>283</v>
      </c>
      <c r="AU311" s="227" t="s">
        <v>88</v>
      </c>
      <c r="AY311" s="15" t="s">
        <v>140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5" t="s">
        <v>86</v>
      </c>
      <c r="BK311" s="228">
        <f>ROUND(I311*H311,2)</f>
        <v>0</v>
      </c>
      <c r="BL311" s="15" t="s">
        <v>168</v>
      </c>
      <c r="BM311" s="227" t="s">
        <v>854</v>
      </c>
    </row>
    <row r="312" spans="1:65" s="2" customFormat="1" ht="16.5" customHeight="1">
      <c r="A312" s="36"/>
      <c r="B312" s="37"/>
      <c r="C312" s="215" t="s">
        <v>855</v>
      </c>
      <c r="D312" s="215" t="s">
        <v>141</v>
      </c>
      <c r="E312" s="216" t="s">
        <v>856</v>
      </c>
      <c r="F312" s="217" t="s">
        <v>857</v>
      </c>
      <c r="G312" s="218" t="s">
        <v>261</v>
      </c>
      <c r="H312" s="219">
        <v>222.7</v>
      </c>
      <c r="I312" s="220"/>
      <c r="J312" s="221">
        <f>ROUND(I312*H312,2)</f>
        <v>0</v>
      </c>
      <c r="K312" s="222"/>
      <c r="L312" s="42"/>
      <c r="M312" s="223" t="s">
        <v>1</v>
      </c>
      <c r="N312" s="224" t="s">
        <v>44</v>
      </c>
      <c r="O312" s="89"/>
      <c r="P312" s="225">
        <f>O312*H312</f>
        <v>0</v>
      </c>
      <c r="Q312" s="225">
        <v>0.00027</v>
      </c>
      <c r="R312" s="225">
        <f>Q312*H312</f>
        <v>0.060128999999999995</v>
      </c>
      <c r="S312" s="225">
        <v>0</v>
      </c>
      <c r="T312" s="226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27" t="s">
        <v>168</v>
      </c>
      <c r="AT312" s="227" t="s">
        <v>141</v>
      </c>
      <c r="AU312" s="227" t="s">
        <v>88</v>
      </c>
      <c r="AY312" s="15" t="s">
        <v>140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5" t="s">
        <v>86</v>
      </c>
      <c r="BK312" s="228">
        <f>ROUND(I312*H312,2)</f>
        <v>0</v>
      </c>
      <c r="BL312" s="15" t="s">
        <v>168</v>
      </c>
      <c r="BM312" s="227" t="s">
        <v>858</v>
      </c>
    </row>
    <row r="313" spans="1:65" s="2" customFormat="1" ht="16.5" customHeight="1">
      <c r="A313" s="36"/>
      <c r="B313" s="37"/>
      <c r="C313" s="236" t="s">
        <v>859</v>
      </c>
      <c r="D313" s="236" t="s">
        <v>283</v>
      </c>
      <c r="E313" s="237" t="s">
        <v>860</v>
      </c>
      <c r="F313" s="238" t="s">
        <v>861</v>
      </c>
      <c r="G313" s="239" t="s">
        <v>261</v>
      </c>
      <c r="H313" s="240">
        <v>222.7</v>
      </c>
      <c r="I313" s="241"/>
      <c r="J313" s="242">
        <f>ROUND(I313*H313,2)</f>
        <v>0</v>
      </c>
      <c r="K313" s="243"/>
      <c r="L313" s="244"/>
      <c r="M313" s="245" t="s">
        <v>1</v>
      </c>
      <c r="N313" s="246" t="s">
        <v>44</v>
      </c>
      <c r="O313" s="89"/>
      <c r="P313" s="225">
        <f>O313*H313</f>
        <v>0</v>
      </c>
      <c r="Q313" s="225">
        <v>0.0024</v>
      </c>
      <c r="R313" s="225">
        <f>Q313*H313</f>
        <v>0.53448</v>
      </c>
      <c r="S313" s="225">
        <v>0</v>
      </c>
      <c r="T313" s="22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27" t="s">
        <v>338</v>
      </c>
      <c r="AT313" s="227" t="s">
        <v>283</v>
      </c>
      <c r="AU313" s="227" t="s">
        <v>88</v>
      </c>
      <c r="AY313" s="15" t="s">
        <v>140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5" t="s">
        <v>86</v>
      </c>
      <c r="BK313" s="228">
        <f>ROUND(I313*H313,2)</f>
        <v>0</v>
      </c>
      <c r="BL313" s="15" t="s">
        <v>168</v>
      </c>
      <c r="BM313" s="227" t="s">
        <v>862</v>
      </c>
    </row>
    <row r="314" spans="1:65" s="2" customFormat="1" ht="16.5" customHeight="1">
      <c r="A314" s="36"/>
      <c r="B314" s="37"/>
      <c r="C314" s="215" t="s">
        <v>863</v>
      </c>
      <c r="D314" s="215" t="s">
        <v>141</v>
      </c>
      <c r="E314" s="216" t="s">
        <v>864</v>
      </c>
      <c r="F314" s="217" t="s">
        <v>865</v>
      </c>
      <c r="G314" s="218" t="s">
        <v>261</v>
      </c>
      <c r="H314" s="219">
        <v>11.3</v>
      </c>
      <c r="I314" s="220"/>
      <c r="J314" s="221">
        <f>ROUND(I314*H314,2)</f>
        <v>0</v>
      </c>
      <c r="K314" s="222"/>
      <c r="L314" s="42"/>
      <c r="M314" s="223" t="s">
        <v>1</v>
      </c>
      <c r="N314" s="224" t="s">
        <v>44</v>
      </c>
      <c r="O314" s="89"/>
      <c r="P314" s="225">
        <f>O314*H314</f>
        <v>0</v>
      </c>
      <c r="Q314" s="225">
        <v>3E-05</v>
      </c>
      <c r="R314" s="225">
        <f>Q314*H314</f>
        <v>0.00033900000000000005</v>
      </c>
      <c r="S314" s="225">
        <v>0</v>
      </c>
      <c r="T314" s="22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27" t="s">
        <v>168</v>
      </c>
      <c r="AT314" s="227" t="s">
        <v>141</v>
      </c>
      <c r="AU314" s="227" t="s">
        <v>88</v>
      </c>
      <c r="AY314" s="15" t="s">
        <v>140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5" t="s">
        <v>86</v>
      </c>
      <c r="BK314" s="228">
        <f>ROUND(I314*H314,2)</f>
        <v>0</v>
      </c>
      <c r="BL314" s="15" t="s">
        <v>168</v>
      </c>
      <c r="BM314" s="227" t="s">
        <v>866</v>
      </c>
    </row>
    <row r="315" spans="1:65" s="2" customFormat="1" ht="16.5" customHeight="1">
      <c r="A315" s="36"/>
      <c r="B315" s="37"/>
      <c r="C315" s="236" t="s">
        <v>867</v>
      </c>
      <c r="D315" s="236" t="s">
        <v>283</v>
      </c>
      <c r="E315" s="237" t="s">
        <v>868</v>
      </c>
      <c r="F315" s="238" t="s">
        <v>869</v>
      </c>
      <c r="G315" s="239" t="s">
        <v>261</v>
      </c>
      <c r="H315" s="240">
        <v>11.3</v>
      </c>
      <c r="I315" s="241"/>
      <c r="J315" s="242">
        <f>ROUND(I315*H315,2)</f>
        <v>0</v>
      </c>
      <c r="K315" s="243"/>
      <c r="L315" s="244"/>
      <c r="M315" s="245" t="s">
        <v>1</v>
      </c>
      <c r="N315" s="246" t="s">
        <v>44</v>
      </c>
      <c r="O315" s="89"/>
      <c r="P315" s="225">
        <f>O315*H315</f>
        <v>0</v>
      </c>
      <c r="Q315" s="225">
        <v>0.00235</v>
      </c>
      <c r="R315" s="225">
        <f>Q315*H315</f>
        <v>0.026555000000000002</v>
      </c>
      <c r="S315" s="225">
        <v>0</v>
      </c>
      <c r="T315" s="22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27" t="s">
        <v>338</v>
      </c>
      <c r="AT315" s="227" t="s">
        <v>283</v>
      </c>
      <c r="AU315" s="227" t="s">
        <v>88</v>
      </c>
      <c r="AY315" s="15" t="s">
        <v>140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5" t="s">
        <v>86</v>
      </c>
      <c r="BK315" s="228">
        <f>ROUND(I315*H315,2)</f>
        <v>0</v>
      </c>
      <c r="BL315" s="15" t="s">
        <v>168</v>
      </c>
      <c r="BM315" s="227" t="s">
        <v>870</v>
      </c>
    </row>
    <row r="316" spans="1:65" s="2" customFormat="1" ht="16.5" customHeight="1">
      <c r="A316" s="36"/>
      <c r="B316" s="37"/>
      <c r="C316" s="215" t="s">
        <v>871</v>
      </c>
      <c r="D316" s="215" t="s">
        <v>141</v>
      </c>
      <c r="E316" s="216" t="s">
        <v>872</v>
      </c>
      <c r="F316" s="217" t="s">
        <v>873</v>
      </c>
      <c r="G316" s="218" t="s">
        <v>261</v>
      </c>
      <c r="H316" s="219">
        <v>222.7</v>
      </c>
      <c r="I316" s="220"/>
      <c r="J316" s="221">
        <f>ROUND(I316*H316,2)</f>
        <v>0</v>
      </c>
      <c r="K316" s="222"/>
      <c r="L316" s="42"/>
      <c r="M316" s="223" t="s">
        <v>1</v>
      </c>
      <c r="N316" s="224" t="s">
        <v>44</v>
      </c>
      <c r="O316" s="89"/>
      <c r="P316" s="225">
        <f>O316*H316</f>
        <v>0</v>
      </c>
      <c r="Q316" s="225">
        <v>0</v>
      </c>
      <c r="R316" s="225">
        <f>Q316*H316</f>
        <v>0</v>
      </c>
      <c r="S316" s="225">
        <v>0</v>
      </c>
      <c r="T316" s="22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27" t="s">
        <v>168</v>
      </c>
      <c r="AT316" s="227" t="s">
        <v>141</v>
      </c>
      <c r="AU316" s="227" t="s">
        <v>88</v>
      </c>
      <c r="AY316" s="15" t="s">
        <v>140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5" t="s">
        <v>86</v>
      </c>
      <c r="BK316" s="228">
        <f>ROUND(I316*H316,2)</f>
        <v>0</v>
      </c>
      <c r="BL316" s="15" t="s">
        <v>168</v>
      </c>
      <c r="BM316" s="227" t="s">
        <v>874</v>
      </c>
    </row>
    <row r="317" spans="1:65" s="2" customFormat="1" ht="16.5" customHeight="1">
      <c r="A317" s="36"/>
      <c r="B317" s="37"/>
      <c r="C317" s="236" t="s">
        <v>875</v>
      </c>
      <c r="D317" s="236" t="s">
        <v>283</v>
      </c>
      <c r="E317" s="237" t="s">
        <v>876</v>
      </c>
      <c r="F317" s="238" t="s">
        <v>877</v>
      </c>
      <c r="G317" s="239" t="s">
        <v>878</v>
      </c>
      <c r="H317" s="240">
        <v>66.81</v>
      </c>
      <c r="I317" s="241"/>
      <c r="J317" s="242">
        <f>ROUND(I317*H317,2)</f>
        <v>0</v>
      </c>
      <c r="K317" s="243"/>
      <c r="L317" s="244"/>
      <c r="M317" s="245" t="s">
        <v>1</v>
      </c>
      <c r="N317" s="246" t="s">
        <v>44</v>
      </c>
      <c r="O317" s="89"/>
      <c r="P317" s="225">
        <f>O317*H317</f>
        <v>0</v>
      </c>
      <c r="Q317" s="225">
        <v>0.001</v>
      </c>
      <c r="R317" s="225">
        <f>Q317*H317</f>
        <v>0.06681000000000001</v>
      </c>
      <c r="S317" s="225">
        <v>0</v>
      </c>
      <c r="T317" s="22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27" t="s">
        <v>338</v>
      </c>
      <c r="AT317" s="227" t="s">
        <v>283</v>
      </c>
      <c r="AU317" s="227" t="s">
        <v>88</v>
      </c>
      <c r="AY317" s="15" t="s">
        <v>140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5" t="s">
        <v>86</v>
      </c>
      <c r="BK317" s="228">
        <f>ROUND(I317*H317,2)</f>
        <v>0</v>
      </c>
      <c r="BL317" s="15" t="s">
        <v>168</v>
      </c>
      <c r="BM317" s="227" t="s">
        <v>879</v>
      </c>
    </row>
    <row r="318" spans="1:65" s="2" customFormat="1" ht="24.15" customHeight="1">
      <c r="A318" s="36"/>
      <c r="B318" s="37"/>
      <c r="C318" s="215" t="s">
        <v>880</v>
      </c>
      <c r="D318" s="215" t="s">
        <v>141</v>
      </c>
      <c r="E318" s="216" t="s">
        <v>881</v>
      </c>
      <c r="F318" s="217" t="s">
        <v>882</v>
      </c>
      <c r="G318" s="218" t="s">
        <v>244</v>
      </c>
      <c r="H318" s="219">
        <v>0.737</v>
      </c>
      <c r="I318" s="220"/>
      <c r="J318" s="221">
        <f>ROUND(I318*H318,2)</f>
        <v>0</v>
      </c>
      <c r="K318" s="222"/>
      <c r="L318" s="42"/>
      <c r="M318" s="223" t="s">
        <v>1</v>
      </c>
      <c r="N318" s="224" t="s">
        <v>44</v>
      </c>
      <c r="O318" s="89"/>
      <c r="P318" s="225">
        <f>O318*H318</f>
        <v>0</v>
      </c>
      <c r="Q318" s="225">
        <v>0</v>
      </c>
      <c r="R318" s="225">
        <f>Q318*H318</f>
        <v>0</v>
      </c>
      <c r="S318" s="225">
        <v>0</v>
      </c>
      <c r="T318" s="22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27" t="s">
        <v>168</v>
      </c>
      <c r="AT318" s="227" t="s">
        <v>141</v>
      </c>
      <c r="AU318" s="227" t="s">
        <v>88</v>
      </c>
      <c r="AY318" s="15" t="s">
        <v>140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5" t="s">
        <v>86</v>
      </c>
      <c r="BK318" s="228">
        <f>ROUND(I318*H318,2)</f>
        <v>0</v>
      </c>
      <c r="BL318" s="15" t="s">
        <v>168</v>
      </c>
      <c r="BM318" s="227" t="s">
        <v>883</v>
      </c>
    </row>
    <row r="319" spans="1:63" s="12" customFormat="1" ht="22.8" customHeight="1">
      <c r="A319" s="12"/>
      <c r="B319" s="201"/>
      <c r="C319" s="202"/>
      <c r="D319" s="203" t="s">
        <v>78</v>
      </c>
      <c r="E319" s="229" t="s">
        <v>884</v>
      </c>
      <c r="F319" s="229" t="s">
        <v>885</v>
      </c>
      <c r="G319" s="202"/>
      <c r="H319" s="202"/>
      <c r="I319" s="205"/>
      <c r="J319" s="230">
        <f>BK319</f>
        <v>0</v>
      </c>
      <c r="K319" s="202"/>
      <c r="L319" s="207"/>
      <c r="M319" s="208"/>
      <c r="N319" s="209"/>
      <c r="O319" s="209"/>
      <c r="P319" s="210">
        <f>SUM(P320:P323)</f>
        <v>0</v>
      </c>
      <c r="Q319" s="209"/>
      <c r="R319" s="210">
        <f>SUM(R320:R323)</f>
        <v>0</v>
      </c>
      <c r="S319" s="209"/>
      <c r="T319" s="211">
        <f>SUM(T320:T323)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2" t="s">
        <v>88</v>
      </c>
      <c r="AT319" s="213" t="s">
        <v>78</v>
      </c>
      <c r="AU319" s="213" t="s">
        <v>86</v>
      </c>
      <c r="AY319" s="212" t="s">
        <v>140</v>
      </c>
      <c r="BK319" s="214">
        <f>SUM(BK320:BK323)</f>
        <v>0</v>
      </c>
    </row>
    <row r="320" spans="1:65" s="2" customFormat="1" ht="24.15" customHeight="1">
      <c r="A320" s="36"/>
      <c r="B320" s="37"/>
      <c r="C320" s="215" t="s">
        <v>886</v>
      </c>
      <c r="D320" s="215" t="s">
        <v>141</v>
      </c>
      <c r="E320" s="216" t="s">
        <v>887</v>
      </c>
      <c r="F320" s="217" t="s">
        <v>888</v>
      </c>
      <c r="G320" s="218" t="s">
        <v>261</v>
      </c>
      <c r="H320" s="219">
        <v>51.513</v>
      </c>
      <c r="I320" s="220"/>
      <c r="J320" s="221">
        <f>ROUND(I320*H320,2)</f>
        <v>0</v>
      </c>
      <c r="K320" s="222"/>
      <c r="L320" s="42"/>
      <c r="M320" s="223" t="s">
        <v>1</v>
      </c>
      <c r="N320" s="224" t="s">
        <v>44</v>
      </c>
      <c r="O320" s="89"/>
      <c r="P320" s="225">
        <f>O320*H320</f>
        <v>0</v>
      </c>
      <c r="Q320" s="225">
        <v>0</v>
      </c>
      <c r="R320" s="225">
        <f>Q320*H320</f>
        <v>0</v>
      </c>
      <c r="S320" s="225">
        <v>0</v>
      </c>
      <c r="T320" s="22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27" t="s">
        <v>168</v>
      </c>
      <c r="AT320" s="227" t="s">
        <v>141</v>
      </c>
      <c r="AU320" s="227" t="s">
        <v>88</v>
      </c>
      <c r="AY320" s="15" t="s">
        <v>140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5" t="s">
        <v>86</v>
      </c>
      <c r="BK320" s="228">
        <f>ROUND(I320*H320,2)</f>
        <v>0</v>
      </c>
      <c r="BL320" s="15" t="s">
        <v>168</v>
      </c>
      <c r="BM320" s="227" t="s">
        <v>889</v>
      </c>
    </row>
    <row r="321" spans="1:65" s="2" customFormat="1" ht="24.15" customHeight="1">
      <c r="A321" s="36"/>
      <c r="B321" s="37"/>
      <c r="C321" s="236" t="s">
        <v>890</v>
      </c>
      <c r="D321" s="236" t="s">
        <v>283</v>
      </c>
      <c r="E321" s="237" t="s">
        <v>891</v>
      </c>
      <c r="F321" s="238" t="s">
        <v>892</v>
      </c>
      <c r="G321" s="239" t="s">
        <v>261</v>
      </c>
      <c r="H321" s="240">
        <v>56.66</v>
      </c>
      <c r="I321" s="241"/>
      <c r="J321" s="242">
        <f>ROUND(I321*H321,2)</f>
        <v>0</v>
      </c>
      <c r="K321" s="243"/>
      <c r="L321" s="244"/>
      <c r="M321" s="245" t="s">
        <v>1</v>
      </c>
      <c r="N321" s="246" t="s">
        <v>44</v>
      </c>
      <c r="O321" s="89"/>
      <c r="P321" s="225">
        <f>O321*H321</f>
        <v>0</v>
      </c>
      <c r="Q321" s="225">
        <v>0</v>
      </c>
      <c r="R321" s="225">
        <f>Q321*H321</f>
        <v>0</v>
      </c>
      <c r="S321" s="225">
        <v>0</v>
      </c>
      <c r="T321" s="226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27" t="s">
        <v>338</v>
      </c>
      <c r="AT321" s="227" t="s">
        <v>283</v>
      </c>
      <c r="AU321" s="227" t="s">
        <v>88</v>
      </c>
      <c r="AY321" s="15" t="s">
        <v>140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5" t="s">
        <v>86</v>
      </c>
      <c r="BK321" s="228">
        <f>ROUND(I321*H321,2)</f>
        <v>0</v>
      </c>
      <c r="BL321" s="15" t="s">
        <v>168</v>
      </c>
      <c r="BM321" s="227" t="s">
        <v>893</v>
      </c>
    </row>
    <row r="322" spans="1:65" s="2" customFormat="1" ht="24.15" customHeight="1">
      <c r="A322" s="36"/>
      <c r="B322" s="37"/>
      <c r="C322" s="215" t="s">
        <v>894</v>
      </c>
      <c r="D322" s="215" t="s">
        <v>141</v>
      </c>
      <c r="E322" s="216" t="s">
        <v>895</v>
      </c>
      <c r="F322" s="217" t="s">
        <v>896</v>
      </c>
      <c r="G322" s="218" t="s">
        <v>261</v>
      </c>
      <c r="H322" s="219">
        <v>56.66</v>
      </c>
      <c r="I322" s="220"/>
      <c r="J322" s="221">
        <f>ROUND(I322*H322,2)</f>
        <v>0</v>
      </c>
      <c r="K322" s="222"/>
      <c r="L322" s="42"/>
      <c r="M322" s="223" t="s">
        <v>1</v>
      </c>
      <c r="N322" s="224" t="s">
        <v>44</v>
      </c>
      <c r="O322" s="89"/>
      <c r="P322" s="225">
        <f>O322*H322</f>
        <v>0</v>
      </c>
      <c r="Q322" s="225">
        <v>0</v>
      </c>
      <c r="R322" s="225">
        <f>Q322*H322</f>
        <v>0</v>
      </c>
      <c r="S322" s="225">
        <v>0</v>
      </c>
      <c r="T322" s="226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27" t="s">
        <v>168</v>
      </c>
      <c r="AT322" s="227" t="s">
        <v>141</v>
      </c>
      <c r="AU322" s="227" t="s">
        <v>88</v>
      </c>
      <c r="AY322" s="15" t="s">
        <v>140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5" t="s">
        <v>86</v>
      </c>
      <c r="BK322" s="228">
        <f>ROUND(I322*H322,2)</f>
        <v>0</v>
      </c>
      <c r="BL322" s="15" t="s">
        <v>168</v>
      </c>
      <c r="BM322" s="227" t="s">
        <v>897</v>
      </c>
    </row>
    <row r="323" spans="1:65" s="2" customFormat="1" ht="24.15" customHeight="1">
      <c r="A323" s="36"/>
      <c r="B323" s="37"/>
      <c r="C323" s="215" t="s">
        <v>898</v>
      </c>
      <c r="D323" s="215" t="s">
        <v>141</v>
      </c>
      <c r="E323" s="216" t="s">
        <v>899</v>
      </c>
      <c r="F323" s="217" t="s">
        <v>900</v>
      </c>
      <c r="G323" s="218" t="s">
        <v>244</v>
      </c>
      <c r="H323" s="219">
        <v>0.69</v>
      </c>
      <c r="I323" s="220"/>
      <c r="J323" s="221">
        <f>ROUND(I323*H323,2)</f>
        <v>0</v>
      </c>
      <c r="K323" s="222"/>
      <c r="L323" s="42"/>
      <c r="M323" s="223" t="s">
        <v>1</v>
      </c>
      <c r="N323" s="224" t="s">
        <v>44</v>
      </c>
      <c r="O323" s="89"/>
      <c r="P323" s="225">
        <f>O323*H323</f>
        <v>0</v>
      </c>
      <c r="Q323" s="225">
        <v>0</v>
      </c>
      <c r="R323" s="225">
        <f>Q323*H323</f>
        <v>0</v>
      </c>
      <c r="S323" s="225">
        <v>0</v>
      </c>
      <c r="T323" s="226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27" t="s">
        <v>168</v>
      </c>
      <c r="AT323" s="227" t="s">
        <v>141</v>
      </c>
      <c r="AU323" s="227" t="s">
        <v>88</v>
      </c>
      <c r="AY323" s="15" t="s">
        <v>140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5" t="s">
        <v>86</v>
      </c>
      <c r="BK323" s="228">
        <f>ROUND(I323*H323,2)</f>
        <v>0</v>
      </c>
      <c r="BL323" s="15" t="s">
        <v>168</v>
      </c>
      <c r="BM323" s="227" t="s">
        <v>901</v>
      </c>
    </row>
    <row r="324" spans="1:63" s="12" customFormat="1" ht="22.8" customHeight="1">
      <c r="A324" s="12"/>
      <c r="B324" s="201"/>
      <c r="C324" s="202"/>
      <c r="D324" s="203" t="s">
        <v>78</v>
      </c>
      <c r="E324" s="229" t="s">
        <v>902</v>
      </c>
      <c r="F324" s="229" t="s">
        <v>903</v>
      </c>
      <c r="G324" s="202"/>
      <c r="H324" s="202"/>
      <c r="I324" s="205"/>
      <c r="J324" s="230">
        <f>BK324</f>
        <v>0</v>
      </c>
      <c r="K324" s="202"/>
      <c r="L324" s="207"/>
      <c r="M324" s="208"/>
      <c r="N324" s="209"/>
      <c r="O324" s="209"/>
      <c r="P324" s="210">
        <f>SUM(P325:P326)</f>
        <v>0</v>
      </c>
      <c r="Q324" s="209"/>
      <c r="R324" s="210">
        <f>SUM(R325:R326)</f>
        <v>0.5960213</v>
      </c>
      <c r="S324" s="209"/>
      <c r="T324" s="211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2" t="s">
        <v>88</v>
      </c>
      <c r="AT324" s="213" t="s">
        <v>78</v>
      </c>
      <c r="AU324" s="213" t="s">
        <v>86</v>
      </c>
      <c r="AY324" s="212" t="s">
        <v>140</v>
      </c>
      <c r="BK324" s="214">
        <f>SUM(BK325:BK326)</f>
        <v>0</v>
      </c>
    </row>
    <row r="325" spans="1:65" s="2" customFormat="1" ht="24.15" customHeight="1">
      <c r="A325" s="36"/>
      <c r="B325" s="37"/>
      <c r="C325" s="215" t="s">
        <v>904</v>
      </c>
      <c r="D325" s="215" t="s">
        <v>141</v>
      </c>
      <c r="E325" s="216" t="s">
        <v>905</v>
      </c>
      <c r="F325" s="217" t="s">
        <v>906</v>
      </c>
      <c r="G325" s="218" t="s">
        <v>261</v>
      </c>
      <c r="H325" s="219">
        <v>1216.37</v>
      </c>
      <c r="I325" s="220"/>
      <c r="J325" s="221">
        <f>ROUND(I325*H325,2)</f>
        <v>0</v>
      </c>
      <c r="K325" s="222"/>
      <c r="L325" s="42"/>
      <c r="M325" s="223" t="s">
        <v>1</v>
      </c>
      <c r="N325" s="224" t="s">
        <v>44</v>
      </c>
      <c r="O325" s="89"/>
      <c r="P325" s="225">
        <f>O325*H325</f>
        <v>0</v>
      </c>
      <c r="Q325" s="225">
        <v>0.0002</v>
      </c>
      <c r="R325" s="225">
        <f>Q325*H325</f>
        <v>0.243274</v>
      </c>
      <c r="S325" s="225">
        <v>0</v>
      </c>
      <c r="T325" s="226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27" t="s">
        <v>168</v>
      </c>
      <c r="AT325" s="227" t="s">
        <v>141</v>
      </c>
      <c r="AU325" s="227" t="s">
        <v>88</v>
      </c>
      <c r="AY325" s="15" t="s">
        <v>140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5" t="s">
        <v>86</v>
      </c>
      <c r="BK325" s="228">
        <f>ROUND(I325*H325,2)</f>
        <v>0</v>
      </c>
      <c r="BL325" s="15" t="s">
        <v>168</v>
      </c>
      <c r="BM325" s="227" t="s">
        <v>907</v>
      </c>
    </row>
    <row r="326" spans="1:65" s="2" customFormat="1" ht="33" customHeight="1">
      <c r="A326" s="36"/>
      <c r="B326" s="37"/>
      <c r="C326" s="215" t="s">
        <v>908</v>
      </c>
      <c r="D326" s="215" t="s">
        <v>141</v>
      </c>
      <c r="E326" s="216" t="s">
        <v>909</v>
      </c>
      <c r="F326" s="217" t="s">
        <v>910</v>
      </c>
      <c r="G326" s="218" t="s">
        <v>261</v>
      </c>
      <c r="H326" s="219">
        <v>1216.37</v>
      </c>
      <c r="I326" s="220"/>
      <c r="J326" s="221">
        <f>ROUND(I326*H326,2)</f>
        <v>0</v>
      </c>
      <c r="K326" s="222"/>
      <c r="L326" s="42"/>
      <c r="M326" s="231" t="s">
        <v>1</v>
      </c>
      <c r="N326" s="232" t="s">
        <v>44</v>
      </c>
      <c r="O326" s="233"/>
      <c r="P326" s="234">
        <f>O326*H326</f>
        <v>0</v>
      </c>
      <c r="Q326" s="234">
        <v>0.00029</v>
      </c>
      <c r="R326" s="234">
        <f>Q326*H326</f>
        <v>0.3527473</v>
      </c>
      <c r="S326" s="234">
        <v>0</v>
      </c>
      <c r="T326" s="23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27" t="s">
        <v>168</v>
      </c>
      <c r="AT326" s="227" t="s">
        <v>141</v>
      </c>
      <c r="AU326" s="227" t="s">
        <v>88</v>
      </c>
      <c r="AY326" s="15" t="s">
        <v>140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5" t="s">
        <v>86</v>
      </c>
      <c r="BK326" s="228">
        <f>ROUND(I326*H326,2)</f>
        <v>0</v>
      </c>
      <c r="BL326" s="15" t="s">
        <v>168</v>
      </c>
      <c r="BM326" s="227" t="s">
        <v>911</v>
      </c>
    </row>
    <row r="327" spans="1:31" s="2" customFormat="1" ht="6.95" customHeight="1">
      <c r="A327" s="36"/>
      <c r="B327" s="64"/>
      <c r="C327" s="65"/>
      <c r="D327" s="65"/>
      <c r="E327" s="65"/>
      <c r="F327" s="65"/>
      <c r="G327" s="65"/>
      <c r="H327" s="65"/>
      <c r="I327" s="65"/>
      <c r="J327" s="65"/>
      <c r="K327" s="65"/>
      <c r="L327" s="42"/>
      <c r="M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</row>
  </sheetData>
  <sheetProtection password="CC35" sheet="1" objects="1" scenarios="1" formatColumns="0" formatRows="0" autoFilter="0"/>
  <autoFilter ref="C137:K326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OA a SOŠ Choceň, Stavební úpravy areálu Vysokomýtská 1206, Choceň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912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16. 1. 2017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30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32</v>
      </c>
      <c r="E20" s="36"/>
      <c r="F20" s="36"/>
      <c r="G20" s="36"/>
      <c r="H20" s="36"/>
      <c r="I20" s="138" t="s">
        <v>25</v>
      </c>
      <c r="J20" s="141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34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38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39</v>
      </c>
      <c r="E30" s="36"/>
      <c r="F30" s="36"/>
      <c r="G30" s="36"/>
      <c r="H30" s="36"/>
      <c r="I30" s="36"/>
      <c r="J30" s="149">
        <f>ROUND(J139,2)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41</v>
      </c>
      <c r="G32" s="36"/>
      <c r="H32" s="36"/>
      <c r="I32" s="150" t="s">
        <v>40</v>
      </c>
      <c r="J32" s="150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43</v>
      </c>
      <c r="E33" s="138" t="s">
        <v>44</v>
      </c>
      <c r="F33" s="152">
        <f>ROUND((SUM(BE139:BE347)),2)</f>
        <v>0</v>
      </c>
      <c r="G33" s="36"/>
      <c r="H33" s="36"/>
      <c r="I33" s="153">
        <v>0.21</v>
      </c>
      <c r="J33" s="152">
        <f>ROUND(((SUM(BE139:BE347))*I33),2)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45</v>
      </c>
      <c r="F34" s="152">
        <f>ROUND((SUM(BF139:BF347)),2)</f>
        <v>0</v>
      </c>
      <c r="G34" s="36"/>
      <c r="H34" s="36"/>
      <c r="I34" s="153">
        <v>0.15</v>
      </c>
      <c r="J34" s="152">
        <f>ROUND(((SUM(BF139:BF347))*I34),2)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46</v>
      </c>
      <c r="F35" s="152">
        <f>ROUND((SUM(BG139:BG347)),2)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47</v>
      </c>
      <c r="F36" s="152">
        <f>ROUND((SUM(BH139:BH347)),2)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48</v>
      </c>
      <c r="F37" s="152">
        <f>ROUND((SUM(BI139:BI347)),2)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52</v>
      </c>
      <c r="E50" s="162"/>
      <c r="F50" s="162"/>
      <c r="G50" s="161" t="s">
        <v>53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54</v>
      </c>
      <c r="E61" s="164"/>
      <c r="F61" s="165" t="s">
        <v>55</v>
      </c>
      <c r="G61" s="163" t="s">
        <v>54</v>
      </c>
      <c r="H61" s="164"/>
      <c r="I61" s="164"/>
      <c r="J61" s="166" t="s">
        <v>55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56</v>
      </c>
      <c r="E65" s="167"/>
      <c r="F65" s="167"/>
      <c r="G65" s="161" t="s">
        <v>57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54</v>
      </c>
      <c r="E76" s="164"/>
      <c r="F76" s="165" t="s">
        <v>55</v>
      </c>
      <c r="G76" s="163" t="s">
        <v>54</v>
      </c>
      <c r="H76" s="164"/>
      <c r="I76" s="164"/>
      <c r="J76" s="166" t="s">
        <v>55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OA a SOŠ Choceň, Stavební úpravy areálu Vysokomýtská 1206, Choceň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03 - Objekt 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Choceň</v>
      </c>
      <c r="G89" s="38"/>
      <c r="H89" s="38"/>
      <c r="I89" s="30" t="s">
        <v>22</v>
      </c>
      <c r="J89" s="77" t="str">
        <f>IF(J12="","",J12)</f>
        <v>16. 1. 2017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Pardubický kraj, Komenského náměstí 125, Pardubice</v>
      </c>
      <c r="G91" s="38"/>
      <c r="H91" s="38"/>
      <c r="I91" s="30" t="s">
        <v>32</v>
      </c>
      <c r="J91" s="34" t="str">
        <f>E21</f>
        <v>Jiří Hejzlar, Ing. Jiří Hejzlar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117</v>
      </c>
      <c r="D94" s="174"/>
      <c r="E94" s="174"/>
      <c r="F94" s="174"/>
      <c r="G94" s="174"/>
      <c r="H94" s="174"/>
      <c r="I94" s="174"/>
      <c r="J94" s="175" t="s">
        <v>118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119</v>
      </c>
      <c r="D96" s="38"/>
      <c r="E96" s="38"/>
      <c r="F96" s="38"/>
      <c r="G96" s="38"/>
      <c r="H96" s="38"/>
      <c r="I96" s="38"/>
      <c r="J96" s="108">
        <f>J139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120</v>
      </c>
    </row>
    <row r="97" spans="1:31" s="9" customFormat="1" ht="24.95" customHeight="1">
      <c r="A97" s="9"/>
      <c r="B97" s="177"/>
      <c r="C97" s="178"/>
      <c r="D97" s="179" t="s">
        <v>204</v>
      </c>
      <c r="E97" s="180"/>
      <c r="F97" s="180"/>
      <c r="G97" s="180"/>
      <c r="H97" s="180"/>
      <c r="I97" s="180"/>
      <c r="J97" s="181">
        <f>J140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205</v>
      </c>
      <c r="E98" s="186"/>
      <c r="F98" s="186"/>
      <c r="G98" s="186"/>
      <c r="H98" s="186"/>
      <c r="I98" s="186"/>
      <c r="J98" s="187">
        <f>J141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206</v>
      </c>
      <c r="E99" s="186"/>
      <c r="F99" s="186"/>
      <c r="G99" s="186"/>
      <c r="H99" s="186"/>
      <c r="I99" s="186"/>
      <c r="J99" s="187">
        <f>J149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207</v>
      </c>
      <c r="E100" s="186"/>
      <c r="F100" s="186"/>
      <c r="G100" s="186"/>
      <c r="H100" s="186"/>
      <c r="I100" s="186"/>
      <c r="J100" s="187">
        <f>J159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208</v>
      </c>
      <c r="E101" s="186"/>
      <c r="F101" s="186"/>
      <c r="G101" s="186"/>
      <c r="H101" s="186"/>
      <c r="I101" s="186"/>
      <c r="J101" s="187">
        <f>J182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209</v>
      </c>
      <c r="E102" s="186"/>
      <c r="F102" s="186"/>
      <c r="G102" s="186"/>
      <c r="H102" s="186"/>
      <c r="I102" s="186"/>
      <c r="J102" s="187">
        <f>J204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3"/>
      <c r="C103" s="184"/>
      <c r="D103" s="185" t="s">
        <v>913</v>
      </c>
      <c r="E103" s="186"/>
      <c r="F103" s="186"/>
      <c r="G103" s="186"/>
      <c r="H103" s="186"/>
      <c r="I103" s="186"/>
      <c r="J103" s="187">
        <f>J228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21.8" customHeight="1">
      <c r="A104" s="10"/>
      <c r="B104" s="183"/>
      <c r="C104" s="184"/>
      <c r="D104" s="185" t="s">
        <v>914</v>
      </c>
      <c r="E104" s="186"/>
      <c r="F104" s="186"/>
      <c r="G104" s="186"/>
      <c r="H104" s="186"/>
      <c r="I104" s="186"/>
      <c r="J104" s="187">
        <f>J233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7"/>
      <c r="C105" s="178"/>
      <c r="D105" s="179" t="s">
        <v>915</v>
      </c>
      <c r="E105" s="180"/>
      <c r="F105" s="180"/>
      <c r="G105" s="180"/>
      <c r="H105" s="180"/>
      <c r="I105" s="180"/>
      <c r="J105" s="181">
        <f>J235</f>
        <v>0</v>
      </c>
      <c r="K105" s="178"/>
      <c r="L105" s="18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3"/>
      <c r="C106" s="184"/>
      <c r="D106" s="185" t="s">
        <v>212</v>
      </c>
      <c r="E106" s="186"/>
      <c r="F106" s="186"/>
      <c r="G106" s="186"/>
      <c r="H106" s="186"/>
      <c r="I106" s="186"/>
      <c r="J106" s="187">
        <f>J236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214</v>
      </c>
      <c r="E107" s="186"/>
      <c r="F107" s="186"/>
      <c r="G107" s="186"/>
      <c r="H107" s="186"/>
      <c r="I107" s="186"/>
      <c r="J107" s="187">
        <f>J247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3"/>
      <c r="C108" s="184"/>
      <c r="D108" s="185" t="s">
        <v>215</v>
      </c>
      <c r="E108" s="186"/>
      <c r="F108" s="186"/>
      <c r="G108" s="186"/>
      <c r="H108" s="186"/>
      <c r="I108" s="186"/>
      <c r="J108" s="187">
        <f>J254</f>
        <v>0</v>
      </c>
      <c r="K108" s="184"/>
      <c r="L108" s="18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3"/>
      <c r="C109" s="184"/>
      <c r="D109" s="185" t="s">
        <v>216</v>
      </c>
      <c r="E109" s="186"/>
      <c r="F109" s="186"/>
      <c r="G109" s="186"/>
      <c r="H109" s="186"/>
      <c r="I109" s="186"/>
      <c r="J109" s="187">
        <f>J263</f>
        <v>0</v>
      </c>
      <c r="K109" s="184"/>
      <c r="L109" s="18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3"/>
      <c r="C110" s="184"/>
      <c r="D110" s="185" t="s">
        <v>916</v>
      </c>
      <c r="E110" s="186"/>
      <c r="F110" s="186"/>
      <c r="G110" s="186"/>
      <c r="H110" s="186"/>
      <c r="I110" s="186"/>
      <c r="J110" s="187">
        <f>J273</f>
        <v>0</v>
      </c>
      <c r="K110" s="184"/>
      <c r="L110" s="18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3"/>
      <c r="C111" s="184"/>
      <c r="D111" s="185" t="s">
        <v>217</v>
      </c>
      <c r="E111" s="186"/>
      <c r="F111" s="186"/>
      <c r="G111" s="186"/>
      <c r="H111" s="186"/>
      <c r="I111" s="186"/>
      <c r="J111" s="187">
        <f>J275</f>
        <v>0</v>
      </c>
      <c r="K111" s="184"/>
      <c r="L111" s="18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3"/>
      <c r="C112" s="184"/>
      <c r="D112" s="185" t="s">
        <v>218</v>
      </c>
      <c r="E112" s="186"/>
      <c r="F112" s="186"/>
      <c r="G112" s="186"/>
      <c r="H112" s="186"/>
      <c r="I112" s="186"/>
      <c r="J112" s="187">
        <f>J280</f>
        <v>0</v>
      </c>
      <c r="K112" s="184"/>
      <c r="L112" s="18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3"/>
      <c r="C113" s="184"/>
      <c r="D113" s="185" t="s">
        <v>219</v>
      </c>
      <c r="E113" s="186"/>
      <c r="F113" s="186"/>
      <c r="G113" s="186"/>
      <c r="H113" s="186"/>
      <c r="I113" s="186"/>
      <c r="J113" s="187">
        <f>J283</f>
        <v>0</v>
      </c>
      <c r="K113" s="184"/>
      <c r="L113" s="18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3"/>
      <c r="C114" s="184"/>
      <c r="D114" s="185" t="s">
        <v>220</v>
      </c>
      <c r="E114" s="186"/>
      <c r="F114" s="186"/>
      <c r="G114" s="186"/>
      <c r="H114" s="186"/>
      <c r="I114" s="186"/>
      <c r="J114" s="187">
        <f>J292</f>
        <v>0</v>
      </c>
      <c r="K114" s="184"/>
      <c r="L114" s="18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3"/>
      <c r="C115" s="184"/>
      <c r="D115" s="185" t="s">
        <v>221</v>
      </c>
      <c r="E115" s="186"/>
      <c r="F115" s="186"/>
      <c r="G115" s="186"/>
      <c r="H115" s="186"/>
      <c r="I115" s="186"/>
      <c r="J115" s="187">
        <f>J316</f>
        <v>0</v>
      </c>
      <c r="K115" s="184"/>
      <c r="L115" s="18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3"/>
      <c r="C116" s="184"/>
      <c r="D116" s="185" t="s">
        <v>222</v>
      </c>
      <c r="E116" s="186"/>
      <c r="F116" s="186"/>
      <c r="G116" s="186"/>
      <c r="H116" s="186"/>
      <c r="I116" s="186"/>
      <c r="J116" s="187">
        <f>J323</f>
        <v>0</v>
      </c>
      <c r="K116" s="184"/>
      <c r="L116" s="18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3"/>
      <c r="C117" s="184"/>
      <c r="D117" s="185" t="s">
        <v>223</v>
      </c>
      <c r="E117" s="186"/>
      <c r="F117" s="186"/>
      <c r="G117" s="186"/>
      <c r="H117" s="186"/>
      <c r="I117" s="186"/>
      <c r="J117" s="187">
        <f>J332</f>
        <v>0</v>
      </c>
      <c r="K117" s="184"/>
      <c r="L117" s="188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3"/>
      <c r="C118" s="184"/>
      <c r="D118" s="185" t="s">
        <v>224</v>
      </c>
      <c r="E118" s="186"/>
      <c r="F118" s="186"/>
      <c r="G118" s="186"/>
      <c r="H118" s="186"/>
      <c r="I118" s="186"/>
      <c r="J118" s="187">
        <f>J340</f>
        <v>0</v>
      </c>
      <c r="K118" s="184"/>
      <c r="L118" s="188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3"/>
      <c r="C119" s="184"/>
      <c r="D119" s="185" t="s">
        <v>225</v>
      </c>
      <c r="E119" s="186"/>
      <c r="F119" s="186"/>
      <c r="G119" s="186"/>
      <c r="H119" s="186"/>
      <c r="I119" s="186"/>
      <c r="J119" s="187">
        <f>J345</f>
        <v>0</v>
      </c>
      <c r="K119" s="184"/>
      <c r="L119" s="188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64"/>
      <c r="C121" s="65"/>
      <c r="D121" s="65"/>
      <c r="E121" s="65"/>
      <c r="F121" s="65"/>
      <c r="G121" s="65"/>
      <c r="H121" s="65"/>
      <c r="I121" s="65"/>
      <c r="J121" s="65"/>
      <c r="K121" s="65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5" spans="1:31" s="2" customFormat="1" ht="6.95" customHeight="1">
      <c r="A125" s="36"/>
      <c r="B125" s="66"/>
      <c r="C125" s="67"/>
      <c r="D125" s="67"/>
      <c r="E125" s="67"/>
      <c r="F125" s="67"/>
      <c r="G125" s="67"/>
      <c r="H125" s="67"/>
      <c r="I125" s="67"/>
      <c r="J125" s="67"/>
      <c r="K125" s="67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24.95" customHeight="1">
      <c r="A126" s="36"/>
      <c r="B126" s="37"/>
      <c r="C126" s="21" t="s">
        <v>125</v>
      </c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2" customHeight="1">
      <c r="A128" s="36"/>
      <c r="B128" s="37"/>
      <c r="C128" s="30" t="s">
        <v>16</v>
      </c>
      <c r="D128" s="38"/>
      <c r="E128" s="38"/>
      <c r="F128" s="38"/>
      <c r="G128" s="38"/>
      <c r="H128" s="3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26.25" customHeight="1">
      <c r="A129" s="36"/>
      <c r="B129" s="37"/>
      <c r="C129" s="38"/>
      <c r="D129" s="38"/>
      <c r="E129" s="172" t="str">
        <f>E7</f>
        <v>OA a SOŠ Choceň, Stavební úpravy areálu Vysokomýtská 1206, Choceň</v>
      </c>
      <c r="F129" s="30"/>
      <c r="G129" s="30"/>
      <c r="H129" s="30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2" customHeight="1">
      <c r="A130" s="36"/>
      <c r="B130" s="37"/>
      <c r="C130" s="30" t="s">
        <v>114</v>
      </c>
      <c r="D130" s="38"/>
      <c r="E130" s="38"/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6.5" customHeight="1">
      <c r="A131" s="36"/>
      <c r="B131" s="37"/>
      <c r="C131" s="38"/>
      <c r="D131" s="38"/>
      <c r="E131" s="74" t="str">
        <f>E9</f>
        <v>03 - Objekt D</v>
      </c>
      <c r="F131" s="38"/>
      <c r="G131" s="38"/>
      <c r="H131" s="38"/>
      <c r="I131" s="38"/>
      <c r="J131" s="38"/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6.95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2" customHeight="1">
      <c r="A133" s="36"/>
      <c r="B133" s="37"/>
      <c r="C133" s="30" t="s">
        <v>20</v>
      </c>
      <c r="D133" s="38"/>
      <c r="E133" s="38"/>
      <c r="F133" s="25" t="str">
        <f>F12</f>
        <v>Choceň</v>
      </c>
      <c r="G133" s="38"/>
      <c r="H133" s="38"/>
      <c r="I133" s="30" t="s">
        <v>22</v>
      </c>
      <c r="J133" s="77" t="str">
        <f>IF(J12="","",J12)</f>
        <v>16. 1. 2017</v>
      </c>
      <c r="K133" s="38"/>
      <c r="L133" s="61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6.95" customHeight="1">
      <c r="A134" s="36"/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61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25.65" customHeight="1">
      <c r="A135" s="36"/>
      <c r="B135" s="37"/>
      <c r="C135" s="30" t="s">
        <v>24</v>
      </c>
      <c r="D135" s="38"/>
      <c r="E135" s="38"/>
      <c r="F135" s="25" t="str">
        <f>E15</f>
        <v>Pardubický kraj, Komenského náměstí 125, Pardubice</v>
      </c>
      <c r="G135" s="38"/>
      <c r="H135" s="38"/>
      <c r="I135" s="30" t="s">
        <v>32</v>
      </c>
      <c r="J135" s="34" t="str">
        <f>E21</f>
        <v>Jiří Hejzlar, Ing. Jiří Hejzlar</v>
      </c>
      <c r="K135" s="38"/>
      <c r="L135" s="61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5.15" customHeight="1">
      <c r="A136" s="36"/>
      <c r="B136" s="37"/>
      <c r="C136" s="30" t="s">
        <v>30</v>
      </c>
      <c r="D136" s="38"/>
      <c r="E136" s="38"/>
      <c r="F136" s="25" t="str">
        <f>IF(E18="","",E18)</f>
        <v>Vyplň údaj</v>
      </c>
      <c r="G136" s="38"/>
      <c r="H136" s="38"/>
      <c r="I136" s="30" t="s">
        <v>36</v>
      </c>
      <c r="J136" s="34" t="str">
        <f>E24</f>
        <v xml:space="preserve"> </v>
      </c>
      <c r="K136" s="38"/>
      <c r="L136" s="61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2" customFormat="1" ht="10.3" customHeight="1">
      <c r="A137" s="36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61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s="11" customFormat="1" ht="29.25" customHeight="1">
      <c r="A138" s="189"/>
      <c r="B138" s="190"/>
      <c r="C138" s="191" t="s">
        <v>126</v>
      </c>
      <c r="D138" s="192" t="s">
        <v>64</v>
      </c>
      <c r="E138" s="192" t="s">
        <v>60</v>
      </c>
      <c r="F138" s="192" t="s">
        <v>61</v>
      </c>
      <c r="G138" s="192" t="s">
        <v>127</v>
      </c>
      <c r="H138" s="192" t="s">
        <v>128</v>
      </c>
      <c r="I138" s="192" t="s">
        <v>129</v>
      </c>
      <c r="J138" s="193" t="s">
        <v>118</v>
      </c>
      <c r="K138" s="194" t="s">
        <v>130</v>
      </c>
      <c r="L138" s="195"/>
      <c r="M138" s="98" t="s">
        <v>1</v>
      </c>
      <c r="N138" s="99" t="s">
        <v>43</v>
      </c>
      <c r="O138" s="99" t="s">
        <v>131</v>
      </c>
      <c r="P138" s="99" t="s">
        <v>132</v>
      </c>
      <c r="Q138" s="99" t="s">
        <v>133</v>
      </c>
      <c r="R138" s="99" t="s">
        <v>134</v>
      </c>
      <c r="S138" s="99" t="s">
        <v>135</v>
      </c>
      <c r="T138" s="100" t="s">
        <v>136</v>
      </c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</row>
    <row r="139" spans="1:63" s="2" customFormat="1" ht="22.8" customHeight="1">
      <c r="A139" s="36"/>
      <c r="B139" s="37"/>
      <c r="C139" s="105" t="s">
        <v>137</v>
      </c>
      <c r="D139" s="38"/>
      <c r="E139" s="38"/>
      <c r="F139" s="38"/>
      <c r="G139" s="38"/>
      <c r="H139" s="38"/>
      <c r="I139" s="38"/>
      <c r="J139" s="196">
        <f>BK139</f>
        <v>0</v>
      </c>
      <c r="K139" s="38"/>
      <c r="L139" s="42"/>
      <c r="M139" s="101"/>
      <c r="N139" s="197"/>
      <c r="O139" s="102"/>
      <c r="P139" s="198">
        <f>P140+P235</f>
        <v>0</v>
      </c>
      <c r="Q139" s="102"/>
      <c r="R139" s="198">
        <f>R140+R235</f>
        <v>296.28740223000005</v>
      </c>
      <c r="S139" s="102"/>
      <c r="T139" s="199">
        <f>T140+T235</f>
        <v>18.776709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78</v>
      </c>
      <c r="AU139" s="15" t="s">
        <v>120</v>
      </c>
      <c r="BK139" s="200">
        <f>BK140+BK235</f>
        <v>0</v>
      </c>
    </row>
    <row r="140" spans="1:63" s="12" customFormat="1" ht="25.9" customHeight="1">
      <c r="A140" s="12"/>
      <c r="B140" s="201"/>
      <c r="C140" s="202"/>
      <c r="D140" s="203" t="s">
        <v>78</v>
      </c>
      <c r="E140" s="204" t="s">
        <v>226</v>
      </c>
      <c r="F140" s="204" t="s">
        <v>227</v>
      </c>
      <c r="G140" s="202"/>
      <c r="H140" s="202"/>
      <c r="I140" s="205"/>
      <c r="J140" s="206">
        <f>BK140</f>
        <v>0</v>
      </c>
      <c r="K140" s="202"/>
      <c r="L140" s="207"/>
      <c r="M140" s="208"/>
      <c r="N140" s="209"/>
      <c r="O140" s="209"/>
      <c r="P140" s="210">
        <f>P141+P149+P159+P182+P204</f>
        <v>0</v>
      </c>
      <c r="Q140" s="209"/>
      <c r="R140" s="210">
        <f>R141+R149+R159+R182+R204</f>
        <v>289.36821495000004</v>
      </c>
      <c r="S140" s="209"/>
      <c r="T140" s="211">
        <f>T141+T149+T159+T182+T204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86</v>
      </c>
      <c r="AT140" s="213" t="s">
        <v>78</v>
      </c>
      <c r="AU140" s="213" t="s">
        <v>79</v>
      </c>
      <c r="AY140" s="212" t="s">
        <v>140</v>
      </c>
      <c r="BK140" s="214">
        <f>BK141+BK149+BK159+BK182+BK204</f>
        <v>0</v>
      </c>
    </row>
    <row r="141" spans="1:63" s="12" customFormat="1" ht="22.8" customHeight="1">
      <c r="A141" s="12"/>
      <c r="B141" s="201"/>
      <c r="C141" s="202"/>
      <c r="D141" s="203" t="s">
        <v>78</v>
      </c>
      <c r="E141" s="229" t="s">
        <v>86</v>
      </c>
      <c r="F141" s="229" t="s">
        <v>228</v>
      </c>
      <c r="G141" s="202"/>
      <c r="H141" s="202"/>
      <c r="I141" s="205"/>
      <c r="J141" s="230">
        <f>BK141</f>
        <v>0</v>
      </c>
      <c r="K141" s="202"/>
      <c r="L141" s="207"/>
      <c r="M141" s="208"/>
      <c r="N141" s="209"/>
      <c r="O141" s="209"/>
      <c r="P141" s="210">
        <f>SUM(P142:P148)</f>
        <v>0</v>
      </c>
      <c r="Q141" s="209"/>
      <c r="R141" s="210">
        <f>SUM(R142:R148)</f>
        <v>0</v>
      </c>
      <c r="S141" s="209"/>
      <c r="T141" s="211">
        <f>SUM(T142:T148)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86</v>
      </c>
      <c r="AT141" s="213" t="s">
        <v>78</v>
      </c>
      <c r="AU141" s="213" t="s">
        <v>86</v>
      </c>
      <c r="AY141" s="212" t="s">
        <v>140</v>
      </c>
      <c r="BK141" s="214">
        <f>SUM(BK142:BK148)</f>
        <v>0</v>
      </c>
    </row>
    <row r="142" spans="1:65" s="2" customFormat="1" ht="24.15" customHeight="1">
      <c r="A142" s="36"/>
      <c r="B142" s="37"/>
      <c r="C142" s="215" t="s">
        <v>86</v>
      </c>
      <c r="D142" s="215" t="s">
        <v>141</v>
      </c>
      <c r="E142" s="216" t="s">
        <v>917</v>
      </c>
      <c r="F142" s="217" t="s">
        <v>918</v>
      </c>
      <c r="G142" s="218" t="s">
        <v>231</v>
      </c>
      <c r="H142" s="219">
        <v>6.115</v>
      </c>
      <c r="I142" s="220"/>
      <c r="J142" s="221">
        <f>ROUND(I142*H142,2)</f>
        <v>0</v>
      </c>
      <c r="K142" s="222"/>
      <c r="L142" s="42"/>
      <c r="M142" s="223" t="s">
        <v>1</v>
      </c>
      <c r="N142" s="224" t="s">
        <v>44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145</v>
      </c>
      <c r="AT142" s="227" t="s">
        <v>141</v>
      </c>
      <c r="AU142" s="227" t="s">
        <v>88</v>
      </c>
      <c r="AY142" s="15" t="s">
        <v>140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145</v>
      </c>
      <c r="BM142" s="227" t="s">
        <v>919</v>
      </c>
    </row>
    <row r="143" spans="1:65" s="2" customFormat="1" ht="24.15" customHeight="1">
      <c r="A143" s="36"/>
      <c r="B143" s="37"/>
      <c r="C143" s="215" t="s">
        <v>88</v>
      </c>
      <c r="D143" s="215" t="s">
        <v>141</v>
      </c>
      <c r="E143" s="216" t="s">
        <v>920</v>
      </c>
      <c r="F143" s="217" t="s">
        <v>921</v>
      </c>
      <c r="G143" s="218" t="s">
        <v>231</v>
      </c>
      <c r="H143" s="219">
        <v>6.115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44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145</v>
      </c>
      <c r="AT143" s="227" t="s">
        <v>141</v>
      </c>
      <c r="AU143" s="227" t="s">
        <v>88</v>
      </c>
      <c r="AY143" s="15" t="s">
        <v>140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145</v>
      </c>
      <c r="BM143" s="227" t="s">
        <v>922</v>
      </c>
    </row>
    <row r="144" spans="1:65" s="2" customFormat="1" ht="24.15" customHeight="1">
      <c r="A144" s="36"/>
      <c r="B144" s="37"/>
      <c r="C144" s="215" t="s">
        <v>148</v>
      </c>
      <c r="D144" s="215" t="s">
        <v>141</v>
      </c>
      <c r="E144" s="216" t="s">
        <v>229</v>
      </c>
      <c r="F144" s="217" t="s">
        <v>230</v>
      </c>
      <c r="G144" s="218" t="s">
        <v>231</v>
      </c>
      <c r="H144" s="219">
        <v>19.086</v>
      </c>
      <c r="I144" s="220"/>
      <c r="J144" s="221">
        <f>ROUND(I144*H144,2)</f>
        <v>0</v>
      </c>
      <c r="K144" s="222"/>
      <c r="L144" s="42"/>
      <c r="M144" s="223" t="s">
        <v>1</v>
      </c>
      <c r="N144" s="224" t="s">
        <v>44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145</v>
      </c>
      <c r="AT144" s="227" t="s">
        <v>141</v>
      </c>
      <c r="AU144" s="227" t="s">
        <v>88</v>
      </c>
      <c r="AY144" s="15" t="s">
        <v>140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86</v>
      </c>
      <c r="BK144" s="228">
        <f>ROUND(I144*H144,2)</f>
        <v>0</v>
      </c>
      <c r="BL144" s="15" t="s">
        <v>145</v>
      </c>
      <c r="BM144" s="227" t="s">
        <v>923</v>
      </c>
    </row>
    <row r="145" spans="1:65" s="2" customFormat="1" ht="33" customHeight="1">
      <c r="A145" s="36"/>
      <c r="B145" s="37"/>
      <c r="C145" s="215" t="s">
        <v>145</v>
      </c>
      <c r="D145" s="215" t="s">
        <v>141</v>
      </c>
      <c r="E145" s="216" t="s">
        <v>233</v>
      </c>
      <c r="F145" s="217" t="s">
        <v>234</v>
      </c>
      <c r="G145" s="218" t="s">
        <v>231</v>
      </c>
      <c r="H145" s="219">
        <v>19.086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44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145</v>
      </c>
      <c r="AT145" s="227" t="s">
        <v>141</v>
      </c>
      <c r="AU145" s="227" t="s">
        <v>88</v>
      </c>
      <c r="AY145" s="15" t="s">
        <v>140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145</v>
      </c>
      <c r="BM145" s="227" t="s">
        <v>924</v>
      </c>
    </row>
    <row r="146" spans="1:65" s="2" customFormat="1" ht="24.15" customHeight="1">
      <c r="A146" s="36"/>
      <c r="B146" s="37"/>
      <c r="C146" s="215" t="s">
        <v>154</v>
      </c>
      <c r="D146" s="215" t="s">
        <v>141</v>
      </c>
      <c r="E146" s="216" t="s">
        <v>236</v>
      </c>
      <c r="F146" s="217" t="s">
        <v>237</v>
      </c>
      <c r="G146" s="218" t="s">
        <v>231</v>
      </c>
      <c r="H146" s="219">
        <v>25.201</v>
      </c>
      <c r="I146" s="220"/>
      <c r="J146" s="221">
        <f>ROUND(I146*H146,2)</f>
        <v>0</v>
      </c>
      <c r="K146" s="222"/>
      <c r="L146" s="42"/>
      <c r="M146" s="223" t="s">
        <v>1</v>
      </c>
      <c r="N146" s="224" t="s">
        <v>44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145</v>
      </c>
      <c r="AT146" s="227" t="s">
        <v>141</v>
      </c>
      <c r="AU146" s="227" t="s">
        <v>88</v>
      </c>
      <c r="AY146" s="15" t="s">
        <v>140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145</v>
      </c>
      <c r="BM146" s="227" t="s">
        <v>925</v>
      </c>
    </row>
    <row r="147" spans="1:65" s="2" customFormat="1" ht="16.5" customHeight="1">
      <c r="A147" s="36"/>
      <c r="B147" s="37"/>
      <c r="C147" s="215" t="s">
        <v>151</v>
      </c>
      <c r="D147" s="215" t="s">
        <v>141</v>
      </c>
      <c r="E147" s="216" t="s">
        <v>239</v>
      </c>
      <c r="F147" s="217" t="s">
        <v>240</v>
      </c>
      <c r="G147" s="218" t="s">
        <v>231</v>
      </c>
      <c r="H147" s="219">
        <v>25.201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44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145</v>
      </c>
      <c r="AT147" s="227" t="s">
        <v>141</v>
      </c>
      <c r="AU147" s="227" t="s">
        <v>88</v>
      </c>
      <c r="AY147" s="15" t="s">
        <v>140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86</v>
      </c>
      <c r="BK147" s="228">
        <f>ROUND(I147*H147,2)</f>
        <v>0</v>
      </c>
      <c r="BL147" s="15" t="s">
        <v>145</v>
      </c>
      <c r="BM147" s="227" t="s">
        <v>926</v>
      </c>
    </row>
    <row r="148" spans="1:65" s="2" customFormat="1" ht="24.15" customHeight="1">
      <c r="A148" s="36"/>
      <c r="B148" s="37"/>
      <c r="C148" s="215" t="s">
        <v>161</v>
      </c>
      <c r="D148" s="215" t="s">
        <v>141</v>
      </c>
      <c r="E148" s="216" t="s">
        <v>242</v>
      </c>
      <c r="F148" s="217" t="s">
        <v>243</v>
      </c>
      <c r="G148" s="218" t="s">
        <v>244</v>
      </c>
      <c r="H148" s="219">
        <v>42.08</v>
      </c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44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145</v>
      </c>
      <c r="AT148" s="227" t="s">
        <v>141</v>
      </c>
      <c r="AU148" s="227" t="s">
        <v>88</v>
      </c>
      <c r="AY148" s="15" t="s">
        <v>140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145</v>
      </c>
      <c r="BM148" s="227" t="s">
        <v>927</v>
      </c>
    </row>
    <row r="149" spans="1:63" s="12" customFormat="1" ht="22.8" customHeight="1">
      <c r="A149" s="12"/>
      <c r="B149" s="201"/>
      <c r="C149" s="202"/>
      <c r="D149" s="203" t="s">
        <v>78</v>
      </c>
      <c r="E149" s="229" t="s">
        <v>88</v>
      </c>
      <c r="F149" s="229" t="s">
        <v>246</v>
      </c>
      <c r="G149" s="202"/>
      <c r="H149" s="202"/>
      <c r="I149" s="205"/>
      <c r="J149" s="230">
        <f>BK149</f>
        <v>0</v>
      </c>
      <c r="K149" s="202"/>
      <c r="L149" s="207"/>
      <c r="M149" s="208"/>
      <c r="N149" s="209"/>
      <c r="O149" s="209"/>
      <c r="P149" s="210">
        <f>SUM(P150:P158)</f>
        <v>0</v>
      </c>
      <c r="Q149" s="209"/>
      <c r="R149" s="210">
        <f>SUM(R150:R158)</f>
        <v>75.34147636</v>
      </c>
      <c r="S149" s="209"/>
      <c r="T149" s="211">
        <f>SUM(T150:T158)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2" t="s">
        <v>86</v>
      </c>
      <c r="AT149" s="213" t="s">
        <v>78</v>
      </c>
      <c r="AU149" s="213" t="s">
        <v>86</v>
      </c>
      <c r="AY149" s="212" t="s">
        <v>140</v>
      </c>
      <c r="BK149" s="214">
        <f>SUM(BK150:BK158)</f>
        <v>0</v>
      </c>
    </row>
    <row r="150" spans="1:65" s="2" customFormat="1" ht="24.15" customHeight="1">
      <c r="A150" s="36"/>
      <c r="B150" s="37"/>
      <c r="C150" s="215" t="s">
        <v>165</v>
      </c>
      <c r="D150" s="215" t="s">
        <v>141</v>
      </c>
      <c r="E150" s="216" t="s">
        <v>247</v>
      </c>
      <c r="F150" s="217" t="s">
        <v>248</v>
      </c>
      <c r="G150" s="218" t="s">
        <v>231</v>
      </c>
      <c r="H150" s="219">
        <v>0.525</v>
      </c>
      <c r="I150" s="220"/>
      <c r="J150" s="221">
        <f>ROUND(I150*H150,2)</f>
        <v>0</v>
      </c>
      <c r="K150" s="222"/>
      <c r="L150" s="42"/>
      <c r="M150" s="223" t="s">
        <v>1</v>
      </c>
      <c r="N150" s="224" t="s">
        <v>44</v>
      </c>
      <c r="O150" s="89"/>
      <c r="P150" s="225">
        <f>O150*H150</f>
        <v>0</v>
      </c>
      <c r="Q150" s="225">
        <v>2.16</v>
      </c>
      <c r="R150" s="225">
        <f>Q150*H150</f>
        <v>1.1340000000000001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145</v>
      </c>
      <c r="AT150" s="227" t="s">
        <v>141</v>
      </c>
      <c r="AU150" s="227" t="s">
        <v>88</v>
      </c>
      <c r="AY150" s="15" t="s">
        <v>140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86</v>
      </c>
      <c r="BK150" s="228">
        <f>ROUND(I150*H150,2)</f>
        <v>0</v>
      </c>
      <c r="BL150" s="15" t="s">
        <v>145</v>
      </c>
      <c r="BM150" s="227" t="s">
        <v>928</v>
      </c>
    </row>
    <row r="151" spans="1:65" s="2" customFormat="1" ht="24.15" customHeight="1">
      <c r="A151" s="36"/>
      <c r="B151" s="37"/>
      <c r="C151" s="215" t="s">
        <v>169</v>
      </c>
      <c r="D151" s="215" t="s">
        <v>141</v>
      </c>
      <c r="E151" s="216" t="s">
        <v>929</v>
      </c>
      <c r="F151" s="217" t="s">
        <v>930</v>
      </c>
      <c r="G151" s="218" t="s">
        <v>231</v>
      </c>
      <c r="H151" s="219">
        <v>3.255</v>
      </c>
      <c r="I151" s="220"/>
      <c r="J151" s="221">
        <f>ROUND(I151*H151,2)</f>
        <v>0</v>
      </c>
      <c r="K151" s="222"/>
      <c r="L151" s="42"/>
      <c r="M151" s="223" t="s">
        <v>1</v>
      </c>
      <c r="N151" s="224" t="s">
        <v>44</v>
      </c>
      <c r="O151" s="89"/>
      <c r="P151" s="225">
        <f>O151*H151</f>
        <v>0</v>
      </c>
      <c r="Q151" s="225">
        <v>1.98</v>
      </c>
      <c r="R151" s="225">
        <f>Q151*H151</f>
        <v>6.4449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145</v>
      </c>
      <c r="AT151" s="227" t="s">
        <v>141</v>
      </c>
      <c r="AU151" s="227" t="s">
        <v>88</v>
      </c>
      <c r="AY151" s="15" t="s">
        <v>140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145</v>
      </c>
      <c r="BM151" s="227" t="s">
        <v>931</v>
      </c>
    </row>
    <row r="152" spans="1:65" s="2" customFormat="1" ht="16.5" customHeight="1">
      <c r="A152" s="36"/>
      <c r="B152" s="37"/>
      <c r="C152" s="215" t="s">
        <v>157</v>
      </c>
      <c r="D152" s="215" t="s">
        <v>141</v>
      </c>
      <c r="E152" s="216" t="s">
        <v>250</v>
      </c>
      <c r="F152" s="217" t="s">
        <v>251</v>
      </c>
      <c r="G152" s="218" t="s">
        <v>231</v>
      </c>
      <c r="H152" s="219">
        <v>18.28</v>
      </c>
      <c r="I152" s="220"/>
      <c r="J152" s="221">
        <f>ROUND(I152*H152,2)</f>
        <v>0</v>
      </c>
      <c r="K152" s="222"/>
      <c r="L152" s="42"/>
      <c r="M152" s="223" t="s">
        <v>1</v>
      </c>
      <c r="N152" s="224" t="s">
        <v>44</v>
      </c>
      <c r="O152" s="89"/>
      <c r="P152" s="225">
        <f>O152*H152</f>
        <v>0</v>
      </c>
      <c r="Q152" s="225">
        <v>2.25634</v>
      </c>
      <c r="R152" s="225">
        <f>Q152*H152</f>
        <v>41.2458952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145</v>
      </c>
      <c r="AT152" s="227" t="s">
        <v>141</v>
      </c>
      <c r="AU152" s="227" t="s">
        <v>88</v>
      </c>
      <c r="AY152" s="15" t="s">
        <v>140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145</v>
      </c>
      <c r="BM152" s="227" t="s">
        <v>932</v>
      </c>
    </row>
    <row r="153" spans="1:65" s="2" customFormat="1" ht="16.5" customHeight="1">
      <c r="A153" s="36"/>
      <c r="B153" s="37"/>
      <c r="C153" s="215" t="s">
        <v>176</v>
      </c>
      <c r="D153" s="215" t="s">
        <v>141</v>
      </c>
      <c r="E153" s="216" t="s">
        <v>933</v>
      </c>
      <c r="F153" s="217" t="s">
        <v>934</v>
      </c>
      <c r="G153" s="218" t="s">
        <v>231</v>
      </c>
      <c r="H153" s="219">
        <v>0.728</v>
      </c>
      <c r="I153" s="220"/>
      <c r="J153" s="221">
        <f>ROUND(I153*H153,2)</f>
        <v>0</v>
      </c>
      <c r="K153" s="222"/>
      <c r="L153" s="42"/>
      <c r="M153" s="223" t="s">
        <v>1</v>
      </c>
      <c r="N153" s="224" t="s">
        <v>44</v>
      </c>
      <c r="O153" s="89"/>
      <c r="P153" s="225">
        <f>O153*H153</f>
        <v>0</v>
      </c>
      <c r="Q153" s="225">
        <v>2.25634</v>
      </c>
      <c r="R153" s="225">
        <f>Q153*H153</f>
        <v>1.6426155199999999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145</v>
      </c>
      <c r="AT153" s="227" t="s">
        <v>141</v>
      </c>
      <c r="AU153" s="227" t="s">
        <v>88</v>
      </c>
      <c r="AY153" s="15" t="s">
        <v>140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86</v>
      </c>
      <c r="BK153" s="228">
        <f>ROUND(I153*H153,2)</f>
        <v>0</v>
      </c>
      <c r="BL153" s="15" t="s">
        <v>145</v>
      </c>
      <c r="BM153" s="227" t="s">
        <v>935</v>
      </c>
    </row>
    <row r="154" spans="1:65" s="2" customFormat="1" ht="16.5" customHeight="1">
      <c r="A154" s="36"/>
      <c r="B154" s="37"/>
      <c r="C154" s="215" t="s">
        <v>160</v>
      </c>
      <c r="D154" s="215" t="s">
        <v>141</v>
      </c>
      <c r="E154" s="216" t="s">
        <v>253</v>
      </c>
      <c r="F154" s="217" t="s">
        <v>254</v>
      </c>
      <c r="G154" s="218" t="s">
        <v>244</v>
      </c>
      <c r="H154" s="219">
        <v>0.372</v>
      </c>
      <c r="I154" s="220"/>
      <c r="J154" s="221">
        <f>ROUND(I154*H154,2)</f>
        <v>0</v>
      </c>
      <c r="K154" s="222"/>
      <c r="L154" s="42"/>
      <c r="M154" s="223" t="s">
        <v>1</v>
      </c>
      <c r="N154" s="224" t="s">
        <v>44</v>
      </c>
      <c r="O154" s="89"/>
      <c r="P154" s="225">
        <f>O154*H154</f>
        <v>0</v>
      </c>
      <c r="Q154" s="225">
        <v>1.05306</v>
      </c>
      <c r="R154" s="225">
        <f>Q154*H154</f>
        <v>0.39173832000000003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145</v>
      </c>
      <c r="AT154" s="227" t="s">
        <v>141</v>
      </c>
      <c r="AU154" s="227" t="s">
        <v>88</v>
      </c>
      <c r="AY154" s="15" t="s">
        <v>140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145</v>
      </c>
      <c r="BM154" s="227" t="s">
        <v>936</v>
      </c>
    </row>
    <row r="155" spans="1:65" s="2" customFormat="1" ht="16.5" customHeight="1">
      <c r="A155" s="36"/>
      <c r="B155" s="37"/>
      <c r="C155" s="215" t="s">
        <v>180</v>
      </c>
      <c r="D155" s="215" t="s">
        <v>141</v>
      </c>
      <c r="E155" s="216" t="s">
        <v>937</v>
      </c>
      <c r="F155" s="217" t="s">
        <v>938</v>
      </c>
      <c r="G155" s="218" t="s">
        <v>231</v>
      </c>
      <c r="H155" s="219">
        <v>0.623</v>
      </c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44</v>
      </c>
      <c r="O155" s="89"/>
      <c r="P155" s="225">
        <f>O155*H155</f>
        <v>0</v>
      </c>
      <c r="Q155" s="225">
        <v>2.25634</v>
      </c>
      <c r="R155" s="225">
        <f>Q155*H155</f>
        <v>1.40569982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145</v>
      </c>
      <c r="AT155" s="227" t="s">
        <v>141</v>
      </c>
      <c r="AU155" s="227" t="s">
        <v>88</v>
      </c>
      <c r="AY155" s="15" t="s">
        <v>140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145</v>
      </c>
      <c r="BM155" s="227" t="s">
        <v>939</v>
      </c>
    </row>
    <row r="156" spans="1:65" s="2" customFormat="1" ht="16.5" customHeight="1">
      <c r="A156" s="36"/>
      <c r="B156" s="37"/>
      <c r="C156" s="215" t="s">
        <v>164</v>
      </c>
      <c r="D156" s="215" t="s">
        <v>141</v>
      </c>
      <c r="E156" s="216" t="s">
        <v>256</v>
      </c>
      <c r="F156" s="217" t="s">
        <v>257</v>
      </c>
      <c r="G156" s="218" t="s">
        <v>231</v>
      </c>
      <c r="H156" s="219">
        <v>6.584</v>
      </c>
      <c r="I156" s="220"/>
      <c r="J156" s="221">
        <f>ROUND(I156*H156,2)</f>
        <v>0</v>
      </c>
      <c r="K156" s="222"/>
      <c r="L156" s="42"/>
      <c r="M156" s="223" t="s">
        <v>1</v>
      </c>
      <c r="N156" s="224" t="s">
        <v>44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145</v>
      </c>
      <c r="AT156" s="227" t="s">
        <v>141</v>
      </c>
      <c r="AU156" s="227" t="s">
        <v>88</v>
      </c>
      <c r="AY156" s="15" t="s">
        <v>140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86</v>
      </c>
      <c r="BK156" s="228">
        <f>ROUND(I156*H156,2)</f>
        <v>0</v>
      </c>
      <c r="BL156" s="15" t="s">
        <v>145</v>
      </c>
      <c r="BM156" s="227" t="s">
        <v>940</v>
      </c>
    </row>
    <row r="157" spans="1:65" s="2" customFormat="1" ht="33" customHeight="1">
      <c r="A157" s="36"/>
      <c r="B157" s="37"/>
      <c r="C157" s="215" t="s">
        <v>8</v>
      </c>
      <c r="D157" s="215" t="s">
        <v>141</v>
      </c>
      <c r="E157" s="216" t="s">
        <v>941</v>
      </c>
      <c r="F157" s="217" t="s">
        <v>942</v>
      </c>
      <c r="G157" s="218" t="s">
        <v>261</v>
      </c>
      <c r="H157" s="219">
        <v>3.45</v>
      </c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44</v>
      </c>
      <c r="O157" s="89"/>
      <c r="P157" s="225">
        <f>O157*H157</f>
        <v>0</v>
      </c>
      <c r="Q157" s="225">
        <v>0.67489</v>
      </c>
      <c r="R157" s="225">
        <f>Q157*H157</f>
        <v>2.3283705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145</v>
      </c>
      <c r="AT157" s="227" t="s">
        <v>141</v>
      </c>
      <c r="AU157" s="227" t="s">
        <v>88</v>
      </c>
      <c r="AY157" s="15" t="s">
        <v>140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86</v>
      </c>
      <c r="BK157" s="228">
        <f>ROUND(I157*H157,2)</f>
        <v>0</v>
      </c>
      <c r="BL157" s="15" t="s">
        <v>145</v>
      </c>
      <c r="BM157" s="227" t="s">
        <v>943</v>
      </c>
    </row>
    <row r="158" spans="1:65" s="2" customFormat="1" ht="33" customHeight="1">
      <c r="A158" s="36"/>
      <c r="B158" s="37"/>
      <c r="C158" s="215" t="s">
        <v>168</v>
      </c>
      <c r="D158" s="215" t="s">
        <v>141</v>
      </c>
      <c r="E158" s="216" t="s">
        <v>259</v>
      </c>
      <c r="F158" s="217" t="s">
        <v>260</v>
      </c>
      <c r="G158" s="218" t="s">
        <v>261</v>
      </c>
      <c r="H158" s="219">
        <v>22.85</v>
      </c>
      <c r="I158" s="220"/>
      <c r="J158" s="221">
        <f>ROUND(I158*H158,2)</f>
        <v>0</v>
      </c>
      <c r="K158" s="222"/>
      <c r="L158" s="42"/>
      <c r="M158" s="223" t="s">
        <v>1</v>
      </c>
      <c r="N158" s="224" t="s">
        <v>44</v>
      </c>
      <c r="O158" s="89"/>
      <c r="P158" s="225">
        <f>O158*H158</f>
        <v>0</v>
      </c>
      <c r="Q158" s="225">
        <v>0.90802</v>
      </c>
      <c r="R158" s="225">
        <f>Q158*H158</f>
        <v>20.748257000000002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145</v>
      </c>
      <c r="AT158" s="227" t="s">
        <v>141</v>
      </c>
      <c r="AU158" s="227" t="s">
        <v>88</v>
      </c>
      <c r="AY158" s="15" t="s">
        <v>140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145</v>
      </c>
      <c r="BM158" s="227" t="s">
        <v>944</v>
      </c>
    </row>
    <row r="159" spans="1:63" s="12" customFormat="1" ht="22.8" customHeight="1">
      <c r="A159" s="12"/>
      <c r="B159" s="201"/>
      <c r="C159" s="202"/>
      <c r="D159" s="203" t="s">
        <v>78</v>
      </c>
      <c r="E159" s="229" t="s">
        <v>148</v>
      </c>
      <c r="F159" s="229" t="s">
        <v>263</v>
      </c>
      <c r="G159" s="202"/>
      <c r="H159" s="202"/>
      <c r="I159" s="205"/>
      <c r="J159" s="230">
        <f>BK159</f>
        <v>0</v>
      </c>
      <c r="K159" s="202"/>
      <c r="L159" s="207"/>
      <c r="M159" s="208"/>
      <c r="N159" s="209"/>
      <c r="O159" s="209"/>
      <c r="P159" s="210">
        <f>SUM(P160:P181)</f>
        <v>0</v>
      </c>
      <c r="Q159" s="209"/>
      <c r="R159" s="210">
        <f>SUM(R160:R181)</f>
        <v>88.06888660000003</v>
      </c>
      <c r="S159" s="209"/>
      <c r="T159" s="211">
        <f>SUM(T160:T181)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2" t="s">
        <v>86</v>
      </c>
      <c r="AT159" s="213" t="s">
        <v>78</v>
      </c>
      <c r="AU159" s="213" t="s">
        <v>86</v>
      </c>
      <c r="AY159" s="212" t="s">
        <v>140</v>
      </c>
      <c r="BK159" s="214">
        <f>SUM(BK160:BK181)</f>
        <v>0</v>
      </c>
    </row>
    <row r="160" spans="1:65" s="2" customFormat="1" ht="33" customHeight="1">
      <c r="A160" s="36"/>
      <c r="B160" s="37"/>
      <c r="C160" s="215" t="s">
        <v>199</v>
      </c>
      <c r="D160" s="215" t="s">
        <v>141</v>
      </c>
      <c r="E160" s="216" t="s">
        <v>945</v>
      </c>
      <c r="F160" s="217" t="s">
        <v>946</v>
      </c>
      <c r="G160" s="218" t="s">
        <v>261</v>
      </c>
      <c r="H160" s="219">
        <v>33.863</v>
      </c>
      <c r="I160" s="220"/>
      <c r="J160" s="221">
        <f>ROUND(I160*H160,2)</f>
        <v>0</v>
      </c>
      <c r="K160" s="222"/>
      <c r="L160" s="42"/>
      <c r="M160" s="223" t="s">
        <v>1</v>
      </c>
      <c r="N160" s="224" t="s">
        <v>44</v>
      </c>
      <c r="O160" s="89"/>
      <c r="P160" s="225">
        <f>O160*H160</f>
        <v>0</v>
      </c>
      <c r="Q160" s="225">
        <v>0.19087</v>
      </c>
      <c r="R160" s="225">
        <f>Q160*H160</f>
        <v>6.46343081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145</v>
      </c>
      <c r="AT160" s="227" t="s">
        <v>141</v>
      </c>
      <c r="AU160" s="227" t="s">
        <v>88</v>
      </c>
      <c r="AY160" s="15" t="s">
        <v>140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86</v>
      </c>
      <c r="BK160" s="228">
        <f>ROUND(I160*H160,2)</f>
        <v>0</v>
      </c>
      <c r="BL160" s="15" t="s">
        <v>145</v>
      </c>
      <c r="BM160" s="227" t="s">
        <v>947</v>
      </c>
    </row>
    <row r="161" spans="1:65" s="2" customFormat="1" ht="33" customHeight="1">
      <c r="A161" s="36"/>
      <c r="B161" s="37"/>
      <c r="C161" s="215" t="s">
        <v>172</v>
      </c>
      <c r="D161" s="215" t="s">
        <v>141</v>
      </c>
      <c r="E161" s="216" t="s">
        <v>948</v>
      </c>
      <c r="F161" s="217" t="s">
        <v>949</v>
      </c>
      <c r="G161" s="218" t="s">
        <v>261</v>
      </c>
      <c r="H161" s="219">
        <v>35</v>
      </c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44</v>
      </c>
      <c r="O161" s="89"/>
      <c r="P161" s="225">
        <f>O161*H161</f>
        <v>0</v>
      </c>
      <c r="Q161" s="225">
        <v>0.31927</v>
      </c>
      <c r="R161" s="225">
        <f>Q161*H161</f>
        <v>11.17445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145</v>
      </c>
      <c r="AT161" s="227" t="s">
        <v>141</v>
      </c>
      <c r="AU161" s="227" t="s">
        <v>88</v>
      </c>
      <c r="AY161" s="15" t="s">
        <v>140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145</v>
      </c>
      <c r="BM161" s="227" t="s">
        <v>950</v>
      </c>
    </row>
    <row r="162" spans="1:65" s="2" customFormat="1" ht="33" customHeight="1">
      <c r="A162" s="36"/>
      <c r="B162" s="37"/>
      <c r="C162" s="215" t="s">
        <v>290</v>
      </c>
      <c r="D162" s="215" t="s">
        <v>141</v>
      </c>
      <c r="E162" s="216" t="s">
        <v>951</v>
      </c>
      <c r="F162" s="217" t="s">
        <v>952</v>
      </c>
      <c r="G162" s="218" t="s">
        <v>261</v>
      </c>
      <c r="H162" s="219">
        <v>34.874</v>
      </c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44</v>
      </c>
      <c r="O162" s="89"/>
      <c r="P162" s="225">
        <f>O162*H162</f>
        <v>0</v>
      </c>
      <c r="Q162" s="225">
        <v>0.34075</v>
      </c>
      <c r="R162" s="225">
        <f>Q162*H162</f>
        <v>11.8833155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145</v>
      </c>
      <c r="AT162" s="227" t="s">
        <v>141</v>
      </c>
      <c r="AU162" s="227" t="s">
        <v>88</v>
      </c>
      <c r="AY162" s="15" t="s">
        <v>140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145</v>
      </c>
      <c r="BM162" s="227" t="s">
        <v>953</v>
      </c>
    </row>
    <row r="163" spans="1:65" s="2" customFormat="1" ht="33" customHeight="1">
      <c r="A163" s="36"/>
      <c r="B163" s="37"/>
      <c r="C163" s="215" t="s">
        <v>175</v>
      </c>
      <c r="D163" s="215" t="s">
        <v>141</v>
      </c>
      <c r="E163" s="216" t="s">
        <v>954</v>
      </c>
      <c r="F163" s="217" t="s">
        <v>955</v>
      </c>
      <c r="G163" s="218" t="s">
        <v>261</v>
      </c>
      <c r="H163" s="219">
        <v>21.175</v>
      </c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44</v>
      </c>
      <c r="O163" s="89"/>
      <c r="P163" s="225">
        <f>O163*H163</f>
        <v>0</v>
      </c>
      <c r="Q163" s="225">
        <v>0.34075</v>
      </c>
      <c r="R163" s="225">
        <f>Q163*H163</f>
        <v>7.21538125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145</v>
      </c>
      <c r="AT163" s="227" t="s">
        <v>141</v>
      </c>
      <c r="AU163" s="227" t="s">
        <v>88</v>
      </c>
      <c r="AY163" s="15" t="s">
        <v>140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86</v>
      </c>
      <c r="BK163" s="228">
        <f>ROUND(I163*H163,2)</f>
        <v>0</v>
      </c>
      <c r="BL163" s="15" t="s">
        <v>145</v>
      </c>
      <c r="BM163" s="227" t="s">
        <v>956</v>
      </c>
    </row>
    <row r="164" spans="1:65" s="2" customFormat="1" ht="24.15" customHeight="1">
      <c r="A164" s="36"/>
      <c r="B164" s="37"/>
      <c r="C164" s="215" t="s">
        <v>7</v>
      </c>
      <c r="D164" s="215" t="s">
        <v>141</v>
      </c>
      <c r="E164" s="216" t="s">
        <v>957</v>
      </c>
      <c r="F164" s="217" t="s">
        <v>958</v>
      </c>
      <c r="G164" s="218" t="s">
        <v>261</v>
      </c>
      <c r="H164" s="219">
        <v>37.936</v>
      </c>
      <c r="I164" s="220"/>
      <c r="J164" s="221">
        <f>ROUND(I164*H164,2)</f>
        <v>0</v>
      </c>
      <c r="K164" s="222"/>
      <c r="L164" s="42"/>
      <c r="M164" s="223" t="s">
        <v>1</v>
      </c>
      <c r="N164" s="224" t="s">
        <v>44</v>
      </c>
      <c r="O164" s="89"/>
      <c r="P164" s="225">
        <f>O164*H164</f>
        <v>0</v>
      </c>
      <c r="Q164" s="225">
        <v>0.1625</v>
      </c>
      <c r="R164" s="225">
        <f>Q164*H164</f>
        <v>6.1646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145</v>
      </c>
      <c r="AT164" s="227" t="s">
        <v>141</v>
      </c>
      <c r="AU164" s="227" t="s">
        <v>88</v>
      </c>
      <c r="AY164" s="15" t="s">
        <v>140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86</v>
      </c>
      <c r="BK164" s="228">
        <f>ROUND(I164*H164,2)</f>
        <v>0</v>
      </c>
      <c r="BL164" s="15" t="s">
        <v>145</v>
      </c>
      <c r="BM164" s="227" t="s">
        <v>959</v>
      </c>
    </row>
    <row r="165" spans="1:65" s="2" customFormat="1" ht="33" customHeight="1">
      <c r="A165" s="36"/>
      <c r="B165" s="37"/>
      <c r="C165" s="215" t="s">
        <v>179</v>
      </c>
      <c r="D165" s="215" t="s">
        <v>141</v>
      </c>
      <c r="E165" s="216" t="s">
        <v>960</v>
      </c>
      <c r="F165" s="217" t="s">
        <v>961</v>
      </c>
      <c r="G165" s="218" t="s">
        <v>231</v>
      </c>
      <c r="H165" s="219">
        <v>3.45</v>
      </c>
      <c r="I165" s="220"/>
      <c r="J165" s="221">
        <f>ROUND(I165*H165,2)</f>
        <v>0</v>
      </c>
      <c r="K165" s="222"/>
      <c r="L165" s="42"/>
      <c r="M165" s="223" t="s">
        <v>1</v>
      </c>
      <c r="N165" s="224" t="s">
        <v>44</v>
      </c>
      <c r="O165" s="89"/>
      <c r="P165" s="225">
        <f>O165*H165</f>
        <v>0</v>
      </c>
      <c r="Q165" s="225">
        <v>0.7497</v>
      </c>
      <c r="R165" s="225">
        <f>Q165*H165</f>
        <v>2.5864650000000005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145</v>
      </c>
      <c r="AT165" s="227" t="s">
        <v>141</v>
      </c>
      <c r="AU165" s="227" t="s">
        <v>88</v>
      </c>
      <c r="AY165" s="15" t="s">
        <v>140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145</v>
      </c>
      <c r="BM165" s="227" t="s">
        <v>962</v>
      </c>
    </row>
    <row r="166" spans="1:65" s="2" customFormat="1" ht="33" customHeight="1">
      <c r="A166" s="36"/>
      <c r="B166" s="37"/>
      <c r="C166" s="215" t="s">
        <v>304</v>
      </c>
      <c r="D166" s="215" t="s">
        <v>141</v>
      </c>
      <c r="E166" s="216" t="s">
        <v>963</v>
      </c>
      <c r="F166" s="217" t="s">
        <v>964</v>
      </c>
      <c r="G166" s="218" t="s">
        <v>231</v>
      </c>
      <c r="H166" s="219">
        <v>8.238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44</v>
      </c>
      <c r="O166" s="89"/>
      <c r="P166" s="225">
        <f>O166*H166</f>
        <v>0</v>
      </c>
      <c r="Q166" s="225">
        <v>0.70068</v>
      </c>
      <c r="R166" s="225">
        <f>Q166*H166</f>
        <v>5.772201839999999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145</v>
      </c>
      <c r="AT166" s="227" t="s">
        <v>141</v>
      </c>
      <c r="AU166" s="227" t="s">
        <v>88</v>
      </c>
      <c r="AY166" s="15" t="s">
        <v>140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145</v>
      </c>
      <c r="BM166" s="227" t="s">
        <v>965</v>
      </c>
    </row>
    <row r="167" spans="1:65" s="2" customFormat="1" ht="33" customHeight="1">
      <c r="A167" s="36"/>
      <c r="B167" s="37"/>
      <c r="C167" s="215" t="s">
        <v>183</v>
      </c>
      <c r="D167" s="215" t="s">
        <v>141</v>
      </c>
      <c r="E167" s="216" t="s">
        <v>966</v>
      </c>
      <c r="F167" s="217" t="s">
        <v>967</v>
      </c>
      <c r="G167" s="218" t="s">
        <v>231</v>
      </c>
      <c r="H167" s="219">
        <v>40.054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44</v>
      </c>
      <c r="O167" s="89"/>
      <c r="P167" s="225">
        <f>O167*H167</f>
        <v>0</v>
      </c>
      <c r="Q167" s="225">
        <v>0.4393</v>
      </c>
      <c r="R167" s="225">
        <f>Q167*H167</f>
        <v>17.5957222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145</v>
      </c>
      <c r="AT167" s="227" t="s">
        <v>141</v>
      </c>
      <c r="AU167" s="227" t="s">
        <v>88</v>
      </c>
      <c r="AY167" s="15" t="s">
        <v>140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86</v>
      </c>
      <c r="BK167" s="228">
        <f>ROUND(I167*H167,2)</f>
        <v>0</v>
      </c>
      <c r="BL167" s="15" t="s">
        <v>145</v>
      </c>
      <c r="BM167" s="227" t="s">
        <v>968</v>
      </c>
    </row>
    <row r="168" spans="1:65" s="2" customFormat="1" ht="33" customHeight="1">
      <c r="A168" s="36"/>
      <c r="B168" s="37"/>
      <c r="C168" s="215" t="s">
        <v>311</v>
      </c>
      <c r="D168" s="215" t="s">
        <v>141</v>
      </c>
      <c r="E168" s="216" t="s">
        <v>969</v>
      </c>
      <c r="F168" s="217" t="s">
        <v>970</v>
      </c>
      <c r="G168" s="218" t="s">
        <v>272</v>
      </c>
      <c r="H168" s="219">
        <v>4</v>
      </c>
      <c r="I168" s="220"/>
      <c r="J168" s="221">
        <f>ROUND(I168*H168,2)</f>
        <v>0</v>
      </c>
      <c r="K168" s="222"/>
      <c r="L168" s="42"/>
      <c r="M168" s="223" t="s">
        <v>1</v>
      </c>
      <c r="N168" s="224" t="s">
        <v>44</v>
      </c>
      <c r="O168" s="89"/>
      <c r="P168" s="225">
        <f>O168*H168</f>
        <v>0</v>
      </c>
      <c r="Q168" s="225">
        <v>0.03304</v>
      </c>
      <c r="R168" s="225">
        <f>Q168*H168</f>
        <v>0.13216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145</v>
      </c>
      <c r="AT168" s="227" t="s">
        <v>141</v>
      </c>
      <c r="AU168" s="227" t="s">
        <v>88</v>
      </c>
      <c r="AY168" s="15" t="s">
        <v>140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145</v>
      </c>
      <c r="BM168" s="227" t="s">
        <v>971</v>
      </c>
    </row>
    <row r="169" spans="1:65" s="2" customFormat="1" ht="16.5" customHeight="1">
      <c r="A169" s="36"/>
      <c r="B169" s="37"/>
      <c r="C169" s="215" t="s">
        <v>186</v>
      </c>
      <c r="D169" s="215" t="s">
        <v>141</v>
      </c>
      <c r="E169" s="216" t="s">
        <v>972</v>
      </c>
      <c r="F169" s="217" t="s">
        <v>973</v>
      </c>
      <c r="G169" s="218" t="s">
        <v>272</v>
      </c>
      <c r="H169" s="219">
        <v>4</v>
      </c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44</v>
      </c>
      <c r="O169" s="89"/>
      <c r="P169" s="225">
        <f>O169*H169</f>
        <v>0</v>
      </c>
      <c r="Q169" s="225">
        <v>0.04645</v>
      </c>
      <c r="R169" s="225">
        <f>Q169*H169</f>
        <v>0.1858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145</v>
      </c>
      <c r="AT169" s="227" t="s">
        <v>141</v>
      </c>
      <c r="AU169" s="227" t="s">
        <v>88</v>
      </c>
      <c r="AY169" s="15" t="s">
        <v>140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145</v>
      </c>
      <c r="BM169" s="227" t="s">
        <v>974</v>
      </c>
    </row>
    <row r="170" spans="1:65" s="2" customFormat="1" ht="24.15" customHeight="1">
      <c r="A170" s="36"/>
      <c r="B170" s="37"/>
      <c r="C170" s="215" t="s">
        <v>318</v>
      </c>
      <c r="D170" s="215" t="s">
        <v>141</v>
      </c>
      <c r="E170" s="216" t="s">
        <v>280</v>
      </c>
      <c r="F170" s="217" t="s">
        <v>281</v>
      </c>
      <c r="G170" s="218" t="s">
        <v>244</v>
      </c>
      <c r="H170" s="219">
        <v>5.872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44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145</v>
      </c>
      <c r="AT170" s="227" t="s">
        <v>141</v>
      </c>
      <c r="AU170" s="227" t="s">
        <v>88</v>
      </c>
      <c r="AY170" s="15" t="s">
        <v>140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86</v>
      </c>
      <c r="BK170" s="228">
        <f>ROUND(I170*H170,2)</f>
        <v>0</v>
      </c>
      <c r="BL170" s="15" t="s">
        <v>145</v>
      </c>
      <c r="BM170" s="227" t="s">
        <v>975</v>
      </c>
    </row>
    <row r="171" spans="1:65" s="2" customFormat="1" ht="21.75" customHeight="1">
      <c r="A171" s="36"/>
      <c r="B171" s="37"/>
      <c r="C171" s="236" t="s">
        <v>322</v>
      </c>
      <c r="D171" s="236" t="s">
        <v>283</v>
      </c>
      <c r="E171" s="237" t="s">
        <v>976</v>
      </c>
      <c r="F171" s="238" t="s">
        <v>977</v>
      </c>
      <c r="G171" s="239" t="s">
        <v>244</v>
      </c>
      <c r="H171" s="240">
        <v>0.519</v>
      </c>
      <c r="I171" s="241"/>
      <c r="J171" s="242">
        <f>ROUND(I171*H171,2)</f>
        <v>0</v>
      </c>
      <c r="K171" s="243"/>
      <c r="L171" s="244"/>
      <c r="M171" s="245" t="s">
        <v>1</v>
      </c>
      <c r="N171" s="246" t="s">
        <v>44</v>
      </c>
      <c r="O171" s="89"/>
      <c r="P171" s="225">
        <f>O171*H171</f>
        <v>0</v>
      </c>
      <c r="Q171" s="225">
        <v>1</v>
      </c>
      <c r="R171" s="225">
        <f>Q171*H171</f>
        <v>0.519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165</v>
      </c>
      <c r="AT171" s="227" t="s">
        <v>283</v>
      </c>
      <c r="AU171" s="227" t="s">
        <v>88</v>
      </c>
      <c r="AY171" s="15" t="s">
        <v>140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145</v>
      </c>
      <c r="BM171" s="227" t="s">
        <v>978</v>
      </c>
    </row>
    <row r="172" spans="1:65" s="2" customFormat="1" ht="16.5" customHeight="1">
      <c r="A172" s="36"/>
      <c r="B172" s="37"/>
      <c r="C172" s="236" t="s">
        <v>326</v>
      </c>
      <c r="D172" s="236" t="s">
        <v>283</v>
      </c>
      <c r="E172" s="237" t="s">
        <v>979</v>
      </c>
      <c r="F172" s="238" t="s">
        <v>980</v>
      </c>
      <c r="G172" s="239" t="s">
        <v>244</v>
      </c>
      <c r="H172" s="240">
        <v>3.913</v>
      </c>
      <c r="I172" s="241"/>
      <c r="J172" s="242">
        <f>ROUND(I172*H172,2)</f>
        <v>0</v>
      </c>
      <c r="K172" s="243"/>
      <c r="L172" s="244"/>
      <c r="M172" s="245" t="s">
        <v>1</v>
      </c>
      <c r="N172" s="246" t="s">
        <v>44</v>
      </c>
      <c r="O172" s="89"/>
      <c r="P172" s="225">
        <f>O172*H172</f>
        <v>0</v>
      </c>
      <c r="Q172" s="225">
        <v>1</v>
      </c>
      <c r="R172" s="225">
        <f>Q172*H172</f>
        <v>3.913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165</v>
      </c>
      <c r="AT172" s="227" t="s">
        <v>283</v>
      </c>
      <c r="AU172" s="227" t="s">
        <v>88</v>
      </c>
      <c r="AY172" s="15" t="s">
        <v>140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145</v>
      </c>
      <c r="BM172" s="227" t="s">
        <v>981</v>
      </c>
    </row>
    <row r="173" spans="1:65" s="2" customFormat="1" ht="16.5" customHeight="1">
      <c r="A173" s="36"/>
      <c r="B173" s="37"/>
      <c r="C173" s="236" t="s">
        <v>330</v>
      </c>
      <c r="D173" s="236" t="s">
        <v>283</v>
      </c>
      <c r="E173" s="237" t="s">
        <v>982</v>
      </c>
      <c r="F173" s="238" t="s">
        <v>983</v>
      </c>
      <c r="G173" s="239" t="s">
        <v>244</v>
      </c>
      <c r="H173" s="240">
        <v>0.692</v>
      </c>
      <c r="I173" s="241"/>
      <c r="J173" s="242">
        <f>ROUND(I173*H173,2)</f>
        <v>0</v>
      </c>
      <c r="K173" s="243"/>
      <c r="L173" s="244"/>
      <c r="M173" s="245" t="s">
        <v>1</v>
      </c>
      <c r="N173" s="246" t="s">
        <v>44</v>
      </c>
      <c r="O173" s="89"/>
      <c r="P173" s="225">
        <f>O173*H173</f>
        <v>0</v>
      </c>
      <c r="Q173" s="225">
        <v>1</v>
      </c>
      <c r="R173" s="225">
        <f>Q173*H173</f>
        <v>0.692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165</v>
      </c>
      <c r="AT173" s="227" t="s">
        <v>283</v>
      </c>
      <c r="AU173" s="227" t="s">
        <v>88</v>
      </c>
      <c r="AY173" s="15" t="s">
        <v>140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86</v>
      </c>
      <c r="BK173" s="228">
        <f>ROUND(I173*H173,2)</f>
        <v>0</v>
      </c>
      <c r="BL173" s="15" t="s">
        <v>145</v>
      </c>
      <c r="BM173" s="227" t="s">
        <v>984</v>
      </c>
    </row>
    <row r="174" spans="1:65" s="2" customFormat="1" ht="16.5" customHeight="1">
      <c r="A174" s="36"/>
      <c r="B174" s="37"/>
      <c r="C174" s="236" t="s">
        <v>334</v>
      </c>
      <c r="D174" s="236" t="s">
        <v>283</v>
      </c>
      <c r="E174" s="237" t="s">
        <v>284</v>
      </c>
      <c r="F174" s="238" t="s">
        <v>285</v>
      </c>
      <c r="G174" s="239" t="s">
        <v>244</v>
      </c>
      <c r="H174" s="240">
        <v>0.431</v>
      </c>
      <c r="I174" s="241"/>
      <c r="J174" s="242">
        <f>ROUND(I174*H174,2)</f>
        <v>0</v>
      </c>
      <c r="K174" s="243"/>
      <c r="L174" s="244"/>
      <c r="M174" s="245" t="s">
        <v>1</v>
      </c>
      <c r="N174" s="246" t="s">
        <v>44</v>
      </c>
      <c r="O174" s="8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165</v>
      </c>
      <c r="AT174" s="227" t="s">
        <v>283</v>
      </c>
      <c r="AU174" s="227" t="s">
        <v>88</v>
      </c>
      <c r="AY174" s="15" t="s">
        <v>140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86</v>
      </c>
      <c r="BK174" s="228">
        <f>ROUND(I174*H174,2)</f>
        <v>0</v>
      </c>
      <c r="BL174" s="15" t="s">
        <v>145</v>
      </c>
      <c r="BM174" s="227" t="s">
        <v>985</v>
      </c>
    </row>
    <row r="175" spans="1:65" s="2" customFormat="1" ht="21.75" customHeight="1">
      <c r="A175" s="36"/>
      <c r="B175" s="37"/>
      <c r="C175" s="236" t="s">
        <v>338</v>
      </c>
      <c r="D175" s="236" t="s">
        <v>283</v>
      </c>
      <c r="E175" s="237" t="s">
        <v>287</v>
      </c>
      <c r="F175" s="238" t="s">
        <v>288</v>
      </c>
      <c r="G175" s="239" t="s">
        <v>244</v>
      </c>
      <c r="H175" s="240">
        <v>0.06</v>
      </c>
      <c r="I175" s="241"/>
      <c r="J175" s="242">
        <f>ROUND(I175*H175,2)</f>
        <v>0</v>
      </c>
      <c r="K175" s="243"/>
      <c r="L175" s="244"/>
      <c r="M175" s="245" t="s">
        <v>1</v>
      </c>
      <c r="N175" s="246" t="s">
        <v>44</v>
      </c>
      <c r="O175" s="89"/>
      <c r="P175" s="225">
        <f>O175*H175</f>
        <v>0</v>
      </c>
      <c r="Q175" s="225">
        <v>1</v>
      </c>
      <c r="R175" s="225">
        <f>Q175*H175</f>
        <v>0.06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165</v>
      </c>
      <c r="AT175" s="227" t="s">
        <v>283</v>
      </c>
      <c r="AU175" s="227" t="s">
        <v>88</v>
      </c>
      <c r="AY175" s="15" t="s">
        <v>140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86</v>
      </c>
      <c r="BK175" s="228">
        <f>ROUND(I175*H175,2)</f>
        <v>0</v>
      </c>
      <c r="BL175" s="15" t="s">
        <v>145</v>
      </c>
      <c r="BM175" s="227" t="s">
        <v>986</v>
      </c>
    </row>
    <row r="176" spans="1:65" s="2" customFormat="1" ht="21.75" customHeight="1">
      <c r="A176" s="36"/>
      <c r="B176" s="37"/>
      <c r="C176" s="236" t="s">
        <v>342</v>
      </c>
      <c r="D176" s="236" t="s">
        <v>283</v>
      </c>
      <c r="E176" s="237" t="s">
        <v>987</v>
      </c>
      <c r="F176" s="238" t="s">
        <v>988</v>
      </c>
      <c r="G176" s="239" t="s">
        <v>244</v>
      </c>
      <c r="H176" s="240">
        <v>0.221</v>
      </c>
      <c r="I176" s="241"/>
      <c r="J176" s="242">
        <f>ROUND(I176*H176,2)</f>
        <v>0</v>
      </c>
      <c r="K176" s="243"/>
      <c r="L176" s="244"/>
      <c r="M176" s="245" t="s">
        <v>1</v>
      </c>
      <c r="N176" s="246" t="s">
        <v>44</v>
      </c>
      <c r="O176" s="89"/>
      <c r="P176" s="225">
        <f>O176*H176</f>
        <v>0</v>
      </c>
      <c r="Q176" s="225">
        <v>1</v>
      </c>
      <c r="R176" s="225">
        <f>Q176*H176</f>
        <v>0.221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165</v>
      </c>
      <c r="AT176" s="227" t="s">
        <v>283</v>
      </c>
      <c r="AU176" s="227" t="s">
        <v>88</v>
      </c>
      <c r="AY176" s="15" t="s">
        <v>140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145</v>
      </c>
      <c r="BM176" s="227" t="s">
        <v>989</v>
      </c>
    </row>
    <row r="177" spans="1:65" s="2" customFormat="1" ht="24.15" customHeight="1">
      <c r="A177" s="36"/>
      <c r="B177" s="37"/>
      <c r="C177" s="236" t="s">
        <v>346</v>
      </c>
      <c r="D177" s="236" t="s">
        <v>283</v>
      </c>
      <c r="E177" s="237" t="s">
        <v>990</v>
      </c>
      <c r="F177" s="238" t="s">
        <v>991</v>
      </c>
      <c r="G177" s="239" t="s">
        <v>244</v>
      </c>
      <c r="H177" s="240">
        <v>0.036</v>
      </c>
      <c r="I177" s="241"/>
      <c r="J177" s="242">
        <f>ROUND(I177*H177,2)</f>
        <v>0</v>
      </c>
      <c r="K177" s="243"/>
      <c r="L177" s="244"/>
      <c r="M177" s="245" t="s">
        <v>1</v>
      </c>
      <c r="N177" s="246" t="s">
        <v>44</v>
      </c>
      <c r="O177" s="89"/>
      <c r="P177" s="225">
        <f>O177*H177</f>
        <v>0</v>
      </c>
      <c r="Q177" s="225">
        <v>1</v>
      </c>
      <c r="R177" s="225">
        <f>Q177*H177</f>
        <v>0.036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165</v>
      </c>
      <c r="AT177" s="227" t="s">
        <v>283</v>
      </c>
      <c r="AU177" s="227" t="s">
        <v>88</v>
      </c>
      <c r="AY177" s="15" t="s">
        <v>140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145</v>
      </c>
      <c r="BM177" s="227" t="s">
        <v>992</v>
      </c>
    </row>
    <row r="178" spans="1:65" s="2" customFormat="1" ht="24.15" customHeight="1">
      <c r="A178" s="36"/>
      <c r="B178" s="37"/>
      <c r="C178" s="215" t="s">
        <v>350</v>
      </c>
      <c r="D178" s="215" t="s">
        <v>141</v>
      </c>
      <c r="E178" s="216" t="s">
        <v>993</v>
      </c>
      <c r="F178" s="217" t="s">
        <v>994</v>
      </c>
      <c r="G178" s="218" t="s">
        <v>261</v>
      </c>
      <c r="H178" s="219">
        <v>61.2</v>
      </c>
      <c r="I178" s="220"/>
      <c r="J178" s="221">
        <f>ROUND(I178*H178,2)</f>
        <v>0</v>
      </c>
      <c r="K178" s="222"/>
      <c r="L178" s="42"/>
      <c r="M178" s="223" t="s">
        <v>1</v>
      </c>
      <c r="N178" s="224" t="s">
        <v>44</v>
      </c>
      <c r="O178" s="89"/>
      <c r="P178" s="225">
        <f>O178*H178</f>
        <v>0</v>
      </c>
      <c r="Q178" s="225">
        <v>0.12185</v>
      </c>
      <c r="R178" s="225">
        <f>Q178*H178</f>
        <v>7.45722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145</v>
      </c>
      <c r="AT178" s="227" t="s">
        <v>141</v>
      </c>
      <c r="AU178" s="227" t="s">
        <v>88</v>
      </c>
      <c r="AY178" s="15" t="s">
        <v>140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86</v>
      </c>
      <c r="BK178" s="228">
        <f>ROUND(I178*H178,2)</f>
        <v>0</v>
      </c>
      <c r="BL178" s="15" t="s">
        <v>145</v>
      </c>
      <c r="BM178" s="227" t="s">
        <v>995</v>
      </c>
    </row>
    <row r="179" spans="1:65" s="2" customFormat="1" ht="33" customHeight="1">
      <c r="A179" s="36"/>
      <c r="B179" s="37"/>
      <c r="C179" s="215" t="s">
        <v>354</v>
      </c>
      <c r="D179" s="215" t="s">
        <v>141</v>
      </c>
      <c r="E179" s="216" t="s">
        <v>996</v>
      </c>
      <c r="F179" s="217" t="s">
        <v>997</v>
      </c>
      <c r="G179" s="218" t="s">
        <v>261</v>
      </c>
      <c r="H179" s="219">
        <v>36.2</v>
      </c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44</v>
      </c>
      <c r="O179" s="89"/>
      <c r="P179" s="225">
        <f>O179*H179</f>
        <v>0</v>
      </c>
      <c r="Q179" s="225">
        <v>0.08707</v>
      </c>
      <c r="R179" s="225">
        <f>Q179*H179</f>
        <v>3.1519340000000002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145</v>
      </c>
      <c r="AT179" s="227" t="s">
        <v>141</v>
      </c>
      <c r="AU179" s="227" t="s">
        <v>88</v>
      </c>
      <c r="AY179" s="15" t="s">
        <v>140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145</v>
      </c>
      <c r="BM179" s="227" t="s">
        <v>998</v>
      </c>
    </row>
    <row r="180" spans="1:65" s="2" customFormat="1" ht="33" customHeight="1">
      <c r="A180" s="36"/>
      <c r="B180" s="37"/>
      <c r="C180" s="215" t="s">
        <v>358</v>
      </c>
      <c r="D180" s="215" t="s">
        <v>141</v>
      </c>
      <c r="E180" s="216" t="s">
        <v>264</v>
      </c>
      <c r="F180" s="217" t="s">
        <v>265</v>
      </c>
      <c r="G180" s="218" t="s">
        <v>261</v>
      </c>
      <c r="H180" s="219">
        <v>27.3</v>
      </c>
      <c r="I180" s="220"/>
      <c r="J180" s="221">
        <f>ROUND(I180*H180,2)</f>
        <v>0</v>
      </c>
      <c r="K180" s="222"/>
      <c r="L180" s="42"/>
      <c r="M180" s="223" t="s">
        <v>1</v>
      </c>
      <c r="N180" s="224" t="s">
        <v>44</v>
      </c>
      <c r="O180" s="89"/>
      <c r="P180" s="225">
        <f>O180*H180</f>
        <v>0</v>
      </c>
      <c r="Q180" s="225">
        <v>0.10422</v>
      </c>
      <c r="R180" s="225">
        <f>Q180*H180</f>
        <v>2.8452059999999997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145</v>
      </c>
      <c r="AT180" s="227" t="s">
        <v>141</v>
      </c>
      <c r="AU180" s="227" t="s">
        <v>88</v>
      </c>
      <c r="AY180" s="15" t="s">
        <v>140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145</v>
      </c>
      <c r="BM180" s="227" t="s">
        <v>999</v>
      </c>
    </row>
    <row r="181" spans="1:65" s="2" customFormat="1" ht="24.15" customHeight="1">
      <c r="A181" s="36"/>
      <c r="B181" s="37"/>
      <c r="C181" s="215" t="s">
        <v>362</v>
      </c>
      <c r="D181" s="215" t="s">
        <v>141</v>
      </c>
      <c r="E181" s="216" t="s">
        <v>291</v>
      </c>
      <c r="F181" s="217" t="s">
        <v>292</v>
      </c>
      <c r="G181" s="218" t="s">
        <v>231</v>
      </c>
      <c r="H181" s="219">
        <v>0.625</v>
      </c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44</v>
      </c>
      <c r="O181" s="8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145</v>
      </c>
      <c r="AT181" s="227" t="s">
        <v>141</v>
      </c>
      <c r="AU181" s="227" t="s">
        <v>88</v>
      </c>
      <c r="AY181" s="15" t="s">
        <v>140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86</v>
      </c>
      <c r="BK181" s="228">
        <f>ROUND(I181*H181,2)</f>
        <v>0</v>
      </c>
      <c r="BL181" s="15" t="s">
        <v>145</v>
      </c>
      <c r="BM181" s="227" t="s">
        <v>1000</v>
      </c>
    </row>
    <row r="182" spans="1:63" s="12" customFormat="1" ht="22.8" customHeight="1">
      <c r="A182" s="12"/>
      <c r="B182" s="201"/>
      <c r="C182" s="202"/>
      <c r="D182" s="203" t="s">
        <v>78</v>
      </c>
      <c r="E182" s="229" t="s">
        <v>145</v>
      </c>
      <c r="F182" s="229" t="s">
        <v>294</v>
      </c>
      <c r="G182" s="202"/>
      <c r="H182" s="202"/>
      <c r="I182" s="205"/>
      <c r="J182" s="230">
        <f>BK182</f>
        <v>0</v>
      </c>
      <c r="K182" s="202"/>
      <c r="L182" s="207"/>
      <c r="M182" s="208"/>
      <c r="N182" s="209"/>
      <c r="O182" s="209"/>
      <c r="P182" s="210">
        <f>SUM(P183:P203)</f>
        <v>0</v>
      </c>
      <c r="Q182" s="209"/>
      <c r="R182" s="210">
        <f>SUM(R183:R203)</f>
        <v>76.39139165000002</v>
      </c>
      <c r="S182" s="209"/>
      <c r="T182" s="211">
        <f>SUM(T183:T203)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2" t="s">
        <v>86</v>
      </c>
      <c r="AT182" s="213" t="s">
        <v>78</v>
      </c>
      <c r="AU182" s="213" t="s">
        <v>86</v>
      </c>
      <c r="AY182" s="212" t="s">
        <v>140</v>
      </c>
      <c r="BK182" s="214">
        <f>SUM(BK183:BK203)</f>
        <v>0</v>
      </c>
    </row>
    <row r="183" spans="1:65" s="2" customFormat="1" ht="24.15" customHeight="1">
      <c r="A183" s="36"/>
      <c r="B183" s="37"/>
      <c r="C183" s="215" t="s">
        <v>367</v>
      </c>
      <c r="D183" s="215" t="s">
        <v>141</v>
      </c>
      <c r="E183" s="216" t="s">
        <v>1001</v>
      </c>
      <c r="F183" s="217" t="s">
        <v>1002</v>
      </c>
      <c r="G183" s="218" t="s">
        <v>272</v>
      </c>
      <c r="H183" s="219">
        <v>26</v>
      </c>
      <c r="I183" s="220"/>
      <c r="J183" s="221">
        <f>ROUND(I183*H183,2)</f>
        <v>0</v>
      </c>
      <c r="K183" s="222"/>
      <c r="L183" s="42"/>
      <c r="M183" s="223" t="s">
        <v>1</v>
      </c>
      <c r="N183" s="224" t="s">
        <v>44</v>
      </c>
      <c r="O183" s="89"/>
      <c r="P183" s="225">
        <f>O183*H183</f>
        <v>0</v>
      </c>
      <c r="Q183" s="225">
        <v>0.03251</v>
      </c>
      <c r="R183" s="225">
        <f>Q183*H183</f>
        <v>0.8452599999999999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145</v>
      </c>
      <c r="AT183" s="227" t="s">
        <v>141</v>
      </c>
      <c r="AU183" s="227" t="s">
        <v>88</v>
      </c>
      <c r="AY183" s="15" t="s">
        <v>140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145</v>
      </c>
      <c r="BM183" s="227" t="s">
        <v>1003</v>
      </c>
    </row>
    <row r="184" spans="1:65" s="2" customFormat="1" ht="16.5" customHeight="1">
      <c r="A184" s="36"/>
      <c r="B184" s="37"/>
      <c r="C184" s="236" t="s">
        <v>371</v>
      </c>
      <c r="D184" s="236" t="s">
        <v>283</v>
      </c>
      <c r="E184" s="237" t="s">
        <v>1004</v>
      </c>
      <c r="F184" s="238" t="s">
        <v>1005</v>
      </c>
      <c r="G184" s="239" t="s">
        <v>272</v>
      </c>
      <c r="H184" s="240">
        <v>26</v>
      </c>
      <c r="I184" s="241"/>
      <c r="J184" s="242">
        <f>ROUND(I184*H184,2)</f>
        <v>0</v>
      </c>
      <c r="K184" s="243"/>
      <c r="L184" s="244"/>
      <c r="M184" s="245" t="s">
        <v>1</v>
      </c>
      <c r="N184" s="246" t="s">
        <v>44</v>
      </c>
      <c r="O184" s="89"/>
      <c r="P184" s="225">
        <f>O184*H184</f>
        <v>0</v>
      </c>
      <c r="Q184" s="225">
        <v>0.113</v>
      </c>
      <c r="R184" s="225">
        <f>Q184*H184</f>
        <v>2.938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165</v>
      </c>
      <c r="AT184" s="227" t="s">
        <v>283</v>
      </c>
      <c r="AU184" s="227" t="s">
        <v>88</v>
      </c>
      <c r="AY184" s="15" t="s">
        <v>140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145</v>
      </c>
      <c r="BM184" s="227" t="s">
        <v>1006</v>
      </c>
    </row>
    <row r="185" spans="1:65" s="2" customFormat="1" ht="24.15" customHeight="1">
      <c r="A185" s="36"/>
      <c r="B185" s="37"/>
      <c r="C185" s="215" t="s">
        <v>375</v>
      </c>
      <c r="D185" s="215" t="s">
        <v>141</v>
      </c>
      <c r="E185" s="216" t="s">
        <v>295</v>
      </c>
      <c r="F185" s="217" t="s">
        <v>296</v>
      </c>
      <c r="G185" s="218" t="s">
        <v>261</v>
      </c>
      <c r="H185" s="219">
        <v>84.12</v>
      </c>
      <c r="I185" s="220"/>
      <c r="J185" s="221">
        <f>ROUND(I185*H185,2)</f>
        <v>0</v>
      </c>
      <c r="K185" s="222"/>
      <c r="L185" s="42"/>
      <c r="M185" s="223" t="s">
        <v>1</v>
      </c>
      <c r="N185" s="224" t="s">
        <v>44</v>
      </c>
      <c r="O185" s="89"/>
      <c r="P185" s="225">
        <f>O185*H185</f>
        <v>0</v>
      </c>
      <c r="Q185" s="225">
        <v>0.14954</v>
      </c>
      <c r="R185" s="225">
        <f>Q185*H185</f>
        <v>12.579304800000001</v>
      </c>
      <c r="S185" s="225">
        <v>0</v>
      </c>
      <c r="T185" s="22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145</v>
      </c>
      <c r="AT185" s="227" t="s">
        <v>141</v>
      </c>
      <c r="AU185" s="227" t="s">
        <v>88</v>
      </c>
      <c r="AY185" s="15" t="s">
        <v>140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5" t="s">
        <v>86</v>
      </c>
      <c r="BK185" s="228">
        <f>ROUND(I185*H185,2)</f>
        <v>0</v>
      </c>
      <c r="BL185" s="15" t="s">
        <v>145</v>
      </c>
      <c r="BM185" s="227" t="s">
        <v>1007</v>
      </c>
    </row>
    <row r="186" spans="1:65" s="2" customFormat="1" ht="16.5" customHeight="1">
      <c r="A186" s="36"/>
      <c r="B186" s="37"/>
      <c r="C186" s="215" t="s">
        <v>379</v>
      </c>
      <c r="D186" s="215" t="s">
        <v>141</v>
      </c>
      <c r="E186" s="216" t="s">
        <v>298</v>
      </c>
      <c r="F186" s="217" t="s">
        <v>299</v>
      </c>
      <c r="G186" s="218" t="s">
        <v>231</v>
      </c>
      <c r="H186" s="219">
        <v>0.076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44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145</v>
      </c>
      <c r="AT186" s="227" t="s">
        <v>141</v>
      </c>
      <c r="AU186" s="227" t="s">
        <v>88</v>
      </c>
      <c r="AY186" s="15" t="s">
        <v>140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86</v>
      </c>
      <c r="BK186" s="228">
        <f>ROUND(I186*H186,2)</f>
        <v>0</v>
      </c>
      <c r="BL186" s="15" t="s">
        <v>145</v>
      </c>
      <c r="BM186" s="227" t="s">
        <v>1008</v>
      </c>
    </row>
    <row r="187" spans="1:65" s="2" customFormat="1" ht="16.5" customHeight="1">
      <c r="A187" s="36"/>
      <c r="B187" s="37"/>
      <c r="C187" s="215" t="s">
        <v>384</v>
      </c>
      <c r="D187" s="215" t="s">
        <v>141</v>
      </c>
      <c r="E187" s="216" t="s">
        <v>1009</v>
      </c>
      <c r="F187" s="217" t="s">
        <v>1010</v>
      </c>
      <c r="G187" s="218" t="s">
        <v>231</v>
      </c>
      <c r="H187" s="219">
        <v>20.161</v>
      </c>
      <c r="I187" s="220"/>
      <c r="J187" s="221">
        <f>ROUND(I187*H187,2)</f>
        <v>0</v>
      </c>
      <c r="K187" s="222"/>
      <c r="L187" s="42"/>
      <c r="M187" s="223" t="s">
        <v>1</v>
      </c>
      <c r="N187" s="224" t="s">
        <v>44</v>
      </c>
      <c r="O187" s="89"/>
      <c r="P187" s="225">
        <f>O187*H187</f>
        <v>0</v>
      </c>
      <c r="Q187" s="225">
        <v>2.45343</v>
      </c>
      <c r="R187" s="225">
        <f>Q187*H187</f>
        <v>49.463602230000006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145</v>
      </c>
      <c r="AT187" s="227" t="s">
        <v>141</v>
      </c>
      <c r="AU187" s="227" t="s">
        <v>88</v>
      </c>
      <c r="AY187" s="15" t="s">
        <v>140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145</v>
      </c>
      <c r="BM187" s="227" t="s">
        <v>1011</v>
      </c>
    </row>
    <row r="188" spans="1:65" s="2" customFormat="1" ht="16.5" customHeight="1">
      <c r="A188" s="36"/>
      <c r="B188" s="37"/>
      <c r="C188" s="215" t="s">
        <v>388</v>
      </c>
      <c r="D188" s="215" t="s">
        <v>141</v>
      </c>
      <c r="E188" s="216" t="s">
        <v>301</v>
      </c>
      <c r="F188" s="217" t="s">
        <v>302</v>
      </c>
      <c r="G188" s="218" t="s">
        <v>261</v>
      </c>
      <c r="H188" s="219">
        <v>146.14</v>
      </c>
      <c r="I188" s="220"/>
      <c r="J188" s="221">
        <f>ROUND(I188*H188,2)</f>
        <v>0</v>
      </c>
      <c r="K188" s="222"/>
      <c r="L188" s="42"/>
      <c r="M188" s="223" t="s">
        <v>1</v>
      </c>
      <c r="N188" s="224" t="s">
        <v>44</v>
      </c>
      <c r="O188" s="8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145</v>
      </c>
      <c r="AT188" s="227" t="s">
        <v>141</v>
      </c>
      <c r="AU188" s="227" t="s">
        <v>88</v>
      </c>
      <c r="AY188" s="15" t="s">
        <v>140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86</v>
      </c>
      <c r="BK188" s="228">
        <f>ROUND(I188*H188,2)</f>
        <v>0</v>
      </c>
      <c r="BL188" s="15" t="s">
        <v>145</v>
      </c>
      <c r="BM188" s="227" t="s">
        <v>1012</v>
      </c>
    </row>
    <row r="189" spans="1:65" s="2" customFormat="1" ht="16.5" customHeight="1">
      <c r="A189" s="36"/>
      <c r="B189" s="37"/>
      <c r="C189" s="215" t="s">
        <v>392</v>
      </c>
      <c r="D189" s="215" t="s">
        <v>141</v>
      </c>
      <c r="E189" s="216" t="s">
        <v>305</v>
      </c>
      <c r="F189" s="217" t="s">
        <v>306</v>
      </c>
      <c r="G189" s="218" t="s">
        <v>261</v>
      </c>
      <c r="H189" s="219">
        <v>146.14</v>
      </c>
      <c r="I189" s="220"/>
      <c r="J189" s="221">
        <f>ROUND(I189*H189,2)</f>
        <v>0</v>
      </c>
      <c r="K189" s="222"/>
      <c r="L189" s="42"/>
      <c r="M189" s="223" t="s">
        <v>1</v>
      </c>
      <c r="N189" s="224" t="s">
        <v>44</v>
      </c>
      <c r="O189" s="89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145</v>
      </c>
      <c r="AT189" s="227" t="s">
        <v>141</v>
      </c>
      <c r="AU189" s="227" t="s">
        <v>88</v>
      </c>
      <c r="AY189" s="15" t="s">
        <v>140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86</v>
      </c>
      <c r="BK189" s="228">
        <f>ROUND(I189*H189,2)</f>
        <v>0</v>
      </c>
      <c r="BL189" s="15" t="s">
        <v>145</v>
      </c>
      <c r="BM189" s="227" t="s">
        <v>1013</v>
      </c>
    </row>
    <row r="190" spans="1:65" s="2" customFormat="1" ht="16.5" customHeight="1">
      <c r="A190" s="36"/>
      <c r="B190" s="37"/>
      <c r="C190" s="215" t="s">
        <v>396</v>
      </c>
      <c r="D190" s="215" t="s">
        <v>141</v>
      </c>
      <c r="E190" s="216" t="s">
        <v>319</v>
      </c>
      <c r="F190" s="217" t="s">
        <v>320</v>
      </c>
      <c r="G190" s="218" t="s">
        <v>244</v>
      </c>
      <c r="H190" s="219">
        <v>0.545</v>
      </c>
      <c r="I190" s="220"/>
      <c r="J190" s="221">
        <f>ROUND(I190*H190,2)</f>
        <v>0</v>
      </c>
      <c r="K190" s="222"/>
      <c r="L190" s="42"/>
      <c r="M190" s="223" t="s">
        <v>1</v>
      </c>
      <c r="N190" s="224" t="s">
        <v>44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145</v>
      </c>
      <c r="AT190" s="227" t="s">
        <v>141</v>
      </c>
      <c r="AU190" s="227" t="s">
        <v>88</v>
      </c>
      <c r="AY190" s="15" t="s">
        <v>140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145</v>
      </c>
      <c r="BM190" s="227" t="s">
        <v>1014</v>
      </c>
    </row>
    <row r="191" spans="1:65" s="2" customFormat="1" ht="24.15" customHeight="1">
      <c r="A191" s="36"/>
      <c r="B191" s="37"/>
      <c r="C191" s="215" t="s">
        <v>400</v>
      </c>
      <c r="D191" s="215" t="s">
        <v>141</v>
      </c>
      <c r="E191" s="216" t="s">
        <v>308</v>
      </c>
      <c r="F191" s="217" t="s">
        <v>309</v>
      </c>
      <c r="G191" s="218" t="s">
        <v>261</v>
      </c>
      <c r="H191" s="219">
        <v>146.14</v>
      </c>
      <c r="I191" s="220"/>
      <c r="J191" s="221">
        <f>ROUND(I191*H191,2)</f>
        <v>0</v>
      </c>
      <c r="K191" s="222"/>
      <c r="L191" s="42"/>
      <c r="M191" s="223" t="s">
        <v>1</v>
      </c>
      <c r="N191" s="224" t="s">
        <v>44</v>
      </c>
      <c r="O191" s="89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145</v>
      </c>
      <c r="AT191" s="227" t="s">
        <v>141</v>
      </c>
      <c r="AU191" s="227" t="s">
        <v>88</v>
      </c>
      <c r="AY191" s="15" t="s">
        <v>140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86</v>
      </c>
      <c r="BK191" s="228">
        <f>ROUND(I191*H191,2)</f>
        <v>0</v>
      </c>
      <c r="BL191" s="15" t="s">
        <v>145</v>
      </c>
      <c r="BM191" s="227" t="s">
        <v>1015</v>
      </c>
    </row>
    <row r="192" spans="1:65" s="2" customFormat="1" ht="24.15" customHeight="1">
      <c r="A192" s="36"/>
      <c r="B192" s="37"/>
      <c r="C192" s="215" t="s">
        <v>404</v>
      </c>
      <c r="D192" s="215" t="s">
        <v>141</v>
      </c>
      <c r="E192" s="216" t="s">
        <v>312</v>
      </c>
      <c r="F192" s="217" t="s">
        <v>313</v>
      </c>
      <c r="G192" s="218" t="s">
        <v>261</v>
      </c>
      <c r="H192" s="219">
        <v>146.14</v>
      </c>
      <c r="I192" s="220"/>
      <c r="J192" s="221">
        <f>ROUND(I192*H192,2)</f>
        <v>0</v>
      </c>
      <c r="K192" s="222"/>
      <c r="L192" s="42"/>
      <c r="M192" s="223" t="s">
        <v>1</v>
      </c>
      <c r="N192" s="224" t="s">
        <v>44</v>
      </c>
      <c r="O192" s="89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145</v>
      </c>
      <c r="AT192" s="227" t="s">
        <v>141</v>
      </c>
      <c r="AU192" s="227" t="s">
        <v>88</v>
      </c>
      <c r="AY192" s="15" t="s">
        <v>140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86</v>
      </c>
      <c r="BK192" s="228">
        <f>ROUND(I192*H192,2)</f>
        <v>0</v>
      </c>
      <c r="BL192" s="15" t="s">
        <v>145</v>
      </c>
      <c r="BM192" s="227" t="s">
        <v>1016</v>
      </c>
    </row>
    <row r="193" spans="1:65" s="2" customFormat="1" ht="24.15" customHeight="1">
      <c r="A193" s="36"/>
      <c r="B193" s="37"/>
      <c r="C193" s="215" t="s">
        <v>408</v>
      </c>
      <c r="D193" s="215" t="s">
        <v>141</v>
      </c>
      <c r="E193" s="216" t="s">
        <v>315</v>
      </c>
      <c r="F193" s="217" t="s">
        <v>316</v>
      </c>
      <c r="G193" s="218" t="s">
        <v>261</v>
      </c>
      <c r="H193" s="219">
        <v>146.14</v>
      </c>
      <c r="I193" s="220"/>
      <c r="J193" s="221">
        <f>ROUND(I193*H193,2)</f>
        <v>0</v>
      </c>
      <c r="K193" s="222"/>
      <c r="L193" s="42"/>
      <c r="M193" s="223" t="s">
        <v>1</v>
      </c>
      <c r="N193" s="224" t="s">
        <v>44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145</v>
      </c>
      <c r="AT193" s="227" t="s">
        <v>141</v>
      </c>
      <c r="AU193" s="227" t="s">
        <v>88</v>
      </c>
      <c r="AY193" s="15" t="s">
        <v>140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145</v>
      </c>
      <c r="BM193" s="227" t="s">
        <v>1017</v>
      </c>
    </row>
    <row r="194" spans="1:65" s="2" customFormat="1" ht="16.5" customHeight="1">
      <c r="A194" s="36"/>
      <c r="B194" s="37"/>
      <c r="C194" s="215" t="s">
        <v>412</v>
      </c>
      <c r="D194" s="215" t="s">
        <v>141</v>
      </c>
      <c r="E194" s="216" t="s">
        <v>323</v>
      </c>
      <c r="F194" s="217" t="s">
        <v>324</v>
      </c>
      <c r="G194" s="218" t="s">
        <v>231</v>
      </c>
      <c r="H194" s="219">
        <v>3.858</v>
      </c>
      <c r="I194" s="220"/>
      <c r="J194" s="221">
        <f>ROUND(I194*H194,2)</f>
        <v>0</v>
      </c>
      <c r="K194" s="222"/>
      <c r="L194" s="42"/>
      <c r="M194" s="223" t="s">
        <v>1</v>
      </c>
      <c r="N194" s="224" t="s">
        <v>44</v>
      </c>
      <c r="O194" s="89"/>
      <c r="P194" s="225">
        <f>O194*H194</f>
        <v>0</v>
      </c>
      <c r="Q194" s="225">
        <v>2.4534</v>
      </c>
      <c r="R194" s="225">
        <f>Q194*H194</f>
        <v>9.4652172</v>
      </c>
      <c r="S194" s="225">
        <v>0</v>
      </c>
      <c r="T194" s="22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145</v>
      </c>
      <c r="AT194" s="227" t="s">
        <v>141</v>
      </c>
      <c r="AU194" s="227" t="s">
        <v>88</v>
      </c>
      <c r="AY194" s="15" t="s">
        <v>140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5" t="s">
        <v>86</v>
      </c>
      <c r="BK194" s="228">
        <f>ROUND(I194*H194,2)</f>
        <v>0</v>
      </c>
      <c r="BL194" s="15" t="s">
        <v>145</v>
      </c>
      <c r="BM194" s="227" t="s">
        <v>1018</v>
      </c>
    </row>
    <row r="195" spans="1:65" s="2" customFormat="1" ht="16.5" customHeight="1">
      <c r="A195" s="36"/>
      <c r="B195" s="37"/>
      <c r="C195" s="215" t="s">
        <v>416</v>
      </c>
      <c r="D195" s="215" t="s">
        <v>141</v>
      </c>
      <c r="E195" s="216" t="s">
        <v>327</v>
      </c>
      <c r="F195" s="217" t="s">
        <v>328</v>
      </c>
      <c r="G195" s="218" t="s">
        <v>261</v>
      </c>
      <c r="H195" s="219">
        <v>24.056</v>
      </c>
      <c r="I195" s="220"/>
      <c r="J195" s="221">
        <f>ROUND(I195*H195,2)</f>
        <v>0</v>
      </c>
      <c r="K195" s="222"/>
      <c r="L195" s="42"/>
      <c r="M195" s="223" t="s">
        <v>1</v>
      </c>
      <c r="N195" s="224" t="s">
        <v>44</v>
      </c>
      <c r="O195" s="89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145</v>
      </c>
      <c r="AT195" s="227" t="s">
        <v>141</v>
      </c>
      <c r="AU195" s="227" t="s">
        <v>88</v>
      </c>
      <c r="AY195" s="15" t="s">
        <v>140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86</v>
      </c>
      <c r="BK195" s="228">
        <f>ROUND(I195*H195,2)</f>
        <v>0</v>
      </c>
      <c r="BL195" s="15" t="s">
        <v>145</v>
      </c>
      <c r="BM195" s="227" t="s">
        <v>1019</v>
      </c>
    </row>
    <row r="196" spans="1:65" s="2" customFormat="1" ht="16.5" customHeight="1">
      <c r="A196" s="36"/>
      <c r="B196" s="37"/>
      <c r="C196" s="215" t="s">
        <v>420</v>
      </c>
      <c r="D196" s="215" t="s">
        <v>141</v>
      </c>
      <c r="E196" s="216" t="s">
        <v>331</v>
      </c>
      <c r="F196" s="217" t="s">
        <v>332</v>
      </c>
      <c r="G196" s="218" t="s">
        <v>261</v>
      </c>
      <c r="H196" s="219">
        <v>24.056</v>
      </c>
      <c r="I196" s="220"/>
      <c r="J196" s="221">
        <f>ROUND(I196*H196,2)</f>
        <v>0</v>
      </c>
      <c r="K196" s="222"/>
      <c r="L196" s="42"/>
      <c r="M196" s="223" t="s">
        <v>1</v>
      </c>
      <c r="N196" s="224" t="s">
        <v>44</v>
      </c>
      <c r="O196" s="8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145</v>
      </c>
      <c r="AT196" s="227" t="s">
        <v>141</v>
      </c>
      <c r="AU196" s="227" t="s">
        <v>88</v>
      </c>
      <c r="AY196" s="15" t="s">
        <v>140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5" t="s">
        <v>86</v>
      </c>
      <c r="BK196" s="228">
        <f>ROUND(I196*H196,2)</f>
        <v>0</v>
      </c>
      <c r="BL196" s="15" t="s">
        <v>145</v>
      </c>
      <c r="BM196" s="227" t="s">
        <v>1020</v>
      </c>
    </row>
    <row r="197" spans="1:65" s="2" customFormat="1" ht="24.15" customHeight="1">
      <c r="A197" s="36"/>
      <c r="B197" s="37"/>
      <c r="C197" s="215" t="s">
        <v>424</v>
      </c>
      <c r="D197" s="215" t="s">
        <v>141</v>
      </c>
      <c r="E197" s="216" t="s">
        <v>339</v>
      </c>
      <c r="F197" s="217" t="s">
        <v>340</v>
      </c>
      <c r="G197" s="218" t="s">
        <v>244</v>
      </c>
      <c r="H197" s="219">
        <v>1.032</v>
      </c>
      <c r="I197" s="220"/>
      <c r="J197" s="221">
        <f>ROUND(I197*H197,2)</f>
        <v>0</v>
      </c>
      <c r="K197" s="222"/>
      <c r="L197" s="42"/>
      <c r="M197" s="223" t="s">
        <v>1</v>
      </c>
      <c r="N197" s="224" t="s">
        <v>44</v>
      </c>
      <c r="O197" s="89"/>
      <c r="P197" s="225">
        <f>O197*H197</f>
        <v>0</v>
      </c>
      <c r="Q197" s="225">
        <v>1.05256</v>
      </c>
      <c r="R197" s="225">
        <f>Q197*H197</f>
        <v>1.08624192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145</v>
      </c>
      <c r="AT197" s="227" t="s">
        <v>141</v>
      </c>
      <c r="AU197" s="227" t="s">
        <v>88</v>
      </c>
      <c r="AY197" s="15" t="s">
        <v>140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145</v>
      </c>
      <c r="BM197" s="227" t="s">
        <v>1021</v>
      </c>
    </row>
    <row r="198" spans="1:65" s="2" customFormat="1" ht="21.75" customHeight="1">
      <c r="A198" s="36"/>
      <c r="B198" s="37"/>
      <c r="C198" s="215" t="s">
        <v>428</v>
      </c>
      <c r="D198" s="215" t="s">
        <v>141</v>
      </c>
      <c r="E198" s="216" t="s">
        <v>343</v>
      </c>
      <c r="F198" s="217" t="s">
        <v>344</v>
      </c>
      <c r="G198" s="218" t="s">
        <v>231</v>
      </c>
      <c r="H198" s="219">
        <v>0.183</v>
      </c>
      <c r="I198" s="220"/>
      <c r="J198" s="221">
        <f>ROUND(I198*H198,2)</f>
        <v>0</v>
      </c>
      <c r="K198" s="222"/>
      <c r="L198" s="42"/>
      <c r="M198" s="223" t="s">
        <v>1</v>
      </c>
      <c r="N198" s="224" t="s">
        <v>44</v>
      </c>
      <c r="O198" s="89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145</v>
      </c>
      <c r="AT198" s="227" t="s">
        <v>141</v>
      </c>
      <c r="AU198" s="227" t="s">
        <v>88</v>
      </c>
      <c r="AY198" s="15" t="s">
        <v>140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86</v>
      </c>
      <c r="BK198" s="228">
        <f>ROUND(I198*H198,2)</f>
        <v>0</v>
      </c>
      <c r="BL198" s="15" t="s">
        <v>145</v>
      </c>
      <c r="BM198" s="227" t="s">
        <v>1022</v>
      </c>
    </row>
    <row r="199" spans="1:65" s="2" customFormat="1" ht="24.15" customHeight="1">
      <c r="A199" s="36"/>
      <c r="B199" s="37"/>
      <c r="C199" s="215" t="s">
        <v>432</v>
      </c>
      <c r="D199" s="215" t="s">
        <v>141</v>
      </c>
      <c r="E199" s="216" t="s">
        <v>347</v>
      </c>
      <c r="F199" s="217" t="s">
        <v>348</v>
      </c>
      <c r="G199" s="218" t="s">
        <v>244</v>
      </c>
      <c r="H199" s="219">
        <v>0.015</v>
      </c>
      <c r="I199" s="220"/>
      <c r="J199" s="221">
        <f>ROUND(I199*H199,2)</f>
        <v>0</v>
      </c>
      <c r="K199" s="222"/>
      <c r="L199" s="42"/>
      <c r="M199" s="223" t="s">
        <v>1</v>
      </c>
      <c r="N199" s="224" t="s">
        <v>44</v>
      </c>
      <c r="O199" s="89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145</v>
      </c>
      <c r="AT199" s="227" t="s">
        <v>141</v>
      </c>
      <c r="AU199" s="227" t="s">
        <v>88</v>
      </c>
      <c r="AY199" s="15" t="s">
        <v>140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86</v>
      </c>
      <c r="BK199" s="228">
        <f>ROUND(I199*H199,2)</f>
        <v>0</v>
      </c>
      <c r="BL199" s="15" t="s">
        <v>145</v>
      </c>
      <c r="BM199" s="227" t="s">
        <v>1023</v>
      </c>
    </row>
    <row r="200" spans="1:65" s="2" customFormat="1" ht="24.15" customHeight="1">
      <c r="A200" s="36"/>
      <c r="B200" s="37"/>
      <c r="C200" s="215" t="s">
        <v>436</v>
      </c>
      <c r="D200" s="215" t="s">
        <v>141</v>
      </c>
      <c r="E200" s="216" t="s">
        <v>351</v>
      </c>
      <c r="F200" s="217" t="s">
        <v>352</v>
      </c>
      <c r="G200" s="218" t="s">
        <v>244</v>
      </c>
      <c r="H200" s="219">
        <v>0.01</v>
      </c>
      <c r="I200" s="220"/>
      <c r="J200" s="221">
        <f>ROUND(I200*H200,2)</f>
        <v>0</v>
      </c>
      <c r="K200" s="222"/>
      <c r="L200" s="42"/>
      <c r="M200" s="223" t="s">
        <v>1</v>
      </c>
      <c r="N200" s="224" t="s">
        <v>44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145</v>
      </c>
      <c r="AT200" s="227" t="s">
        <v>141</v>
      </c>
      <c r="AU200" s="227" t="s">
        <v>88</v>
      </c>
      <c r="AY200" s="15" t="s">
        <v>140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145</v>
      </c>
      <c r="BM200" s="227" t="s">
        <v>1024</v>
      </c>
    </row>
    <row r="201" spans="1:65" s="2" customFormat="1" ht="24.15" customHeight="1">
      <c r="A201" s="36"/>
      <c r="B201" s="37"/>
      <c r="C201" s="215" t="s">
        <v>440</v>
      </c>
      <c r="D201" s="215" t="s">
        <v>141</v>
      </c>
      <c r="E201" s="216" t="s">
        <v>355</v>
      </c>
      <c r="F201" s="217" t="s">
        <v>356</v>
      </c>
      <c r="G201" s="218" t="s">
        <v>261</v>
      </c>
      <c r="H201" s="219">
        <v>1.575</v>
      </c>
      <c r="I201" s="220"/>
      <c r="J201" s="221">
        <f>ROUND(I201*H201,2)</f>
        <v>0</v>
      </c>
      <c r="K201" s="222"/>
      <c r="L201" s="42"/>
      <c r="M201" s="223" t="s">
        <v>1</v>
      </c>
      <c r="N201" s="224" t="s">
        <v>44</v>
      </c>
      <c r="O201" s="89"/>
      <c r="P201" s="225">
        <f>O201*H201</f>
        <v>0</v>
      </c>
      <c r="Q201" s="225">
        <v>0.00874</v>
      </c>
      <c r="R201" s="225">
        <f>Q201*H201</f>
        <v>0.013765499999999998</v>
      </c>
      <c r="S201" s="225">
        <v>0</v>
      </c>
      <c r="T201" s="22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145</v>
      </c>
      <c r="AT201" s="227" t="s">
        <v>141</v>
      </c>
      <c r="AU201" s="227" t="s">
        <v>88</v>
      </c>
      <c r="AY201" s="15" t="s">
        <v>140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5" t="s">
        <v>86</v>
      </c>
      <c r="BK201" s="228">
        <f>ROUND(I201*H201,2)</f>
        <v>0</v>
      </c>
      <c r="BL201" s="15" t="s">
        <v>145</v>
      </c>
      <c r="BM201" s="227" t="s">
        <v>1025</v>
      </c>
    </row>
    <row r="202" spans="1:65" s="2" customFormat="1" ht="24.15" customHeight="1">
      <c r="A202" s="36"/>
      <c r="B202" s="37"/>
      <c r="C202" s="215" t="s">
        <v>444</v>
      </c>
      <c r="D202" s="215" t="s">
        <v>141</v>
      </c>
      <c r="E202" s="216" t="s">
        <v>359</v>
      </c>
      <c r="F202" s="217" t="s">
        <v>360</v>
      </c>
      <c r="G202" s="218" t="s">
        <v>261</v>
      </c>
      <c r="H202" s="219">
        <v>1.575</v>
      </c>
      <c r="I202" s="220"/>
      <c r="J202" s="221">
        <f>ROUND(I202*H202,2)</f>
        <v>0</v>
      </c>
      <c r="K202" s="222"/>
      <c r="L202" s="42"/>
      <c r="M202" s="223" t="s">
        <v>1</v>
      </c>
      <c r="N202" s="224" t="s">
        <v>44</v>
      </c>
      <c r="O202" s="89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145</v>
      </c>
      <c r="AT202" s="227" t="s">
        <v>141</v>
      </c>
      <c r="AU202" s="227" t="s">
        <v>88</v>
      </c>
      <c r="AY202" s="15" t="s">
        <v>140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5" t="s">
        <v>86</v>
      </c>
      <c r="BK202" s="228">
        <f>ROUND(I202*H202,2)</f>
        <v>0</v>
      </c>
      <c r="BL202" s="15" t="s">
        <v>145</v>
      </c>
      <c r="BM202" s="227" t="s">
        <v>1026</v>
      </c>
    </row>
    <row r="203" spans="1:65" s="2" customFormat="1" ht="24.15" customHeight="1">
      <c r="A203" s="36"/>
      <c r="B203" s="37"/>
      <c r="C203" s="215" t="s">
        <v>448</v>
      </c>
      <c r="D203" s="215" t="s">
        <v>141</v>
      </c>
      <c r="E203" s="216" t="s">
        <v>363</v>
      </c>
      <c r="F203" s="217" t="s">
        <v>364</v>
      </c>
      <c r="G203" s="218" t="s">
        <v>231</v>
      </c>
      <c r="H203" s="219">
        <v>1.637</v>
      </c>
      <c r="I203" s="220"/>
      <c r="J203" s="221">
        <f>ROUND(I203*H203,2)</f>
        <v>0</v>
      </c>
      <c r="K203" s="222"/>
      <c r="L203" s="42"/>
      <c r="M203" s="223" t="s">
        <v>1</v>
      </c>
      <c r="N203" s="224" t="s">
        <v>44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145</v>
      </c>
      <c r="AT203" s="227" t="s">
        <v>141</v>
      </c>
      <c r="AU203" s="227" t="s">
        <v>88</v>
      </c>
      <c r="AY203" s="15" t="s">
        <v>140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145</v>
      </c>
      <c r="BM203" s="227" t="s">
        <v>1027</v>
      </c>
    </row>
    <row r="204" spans="1:63" s="12" customFormat="1" ht="22.8" customHeight="1">
      <c r="A204" s="12"/>
      <c r="B204" s="201"/>
      <c r="C204" s="202"/>
      <c r="D204" s="203" t="s">
        <v>78</v>
      </c>
      <c r="E204" s="229" t="s">
        <v>151</v>
      </c>
      <c r="F204" s="229" t="s">
        <v>366</v>
      </c>
      <c r="G204" s="202"/>
      <c r="H204" s="202"/>
      <c r="I204" s="205"/>
      <c r="J204" s="230">
        <f>BK204</f>
        <v>0</v>
      </c>
      <c r="K204" s="202"/>
      <c r="L204" s="207"/>
      <c r="M204" s="208"/>
      <c r="N204" s="209"/>
      <c r="O204" s="209"/>
      <c r="P204" s="210">
        <f>P205+SUM(P206:P228)</f>
        <v>0</v>
      </c>
      <c r="Q204" s="209"/>
      <c r="R204" s="210">
        <f>R205+SUM(R206:R228)</f>
        <v>49.566460340000006</v>
      </c>
      <c r="S204" s="209"/>
      <c r="T204" s="211">
        <f>T205+SUM(T206:T228)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2" t="s">
        <v>86</v>
      </c>
      <c r="AT204" s="213" t="s">
        <v>78</v>
      </c>
      <c r="AU204" s="213" t="s">
        <v>86</v>
      </c>
      <c r="AY204" s="212" t="s">
        <v>140</v>
      </c>
      <c r="BK204" s="214">
        <f>BK205+SUM(BK206:BK228)</f>
        <v>0</v>
      </c>
    </row>
    <row r="205" spans="1:65" s="2" customFormat="1" ht="24.15" customHeight="1">
      <c r="A205" s="36"/>
      <c r="B205" s="37"/>
      <c r="C205" s="215" t="s">
        <v>454</v>
      </c>
      <c r="D205" s="215" t="s">
        <v>141</v>
      </c>
      <c r="E205" s="216" t="s">
        <v>368</v>
      </c>
      <c r="F205" s="217" t="s">
        <v>369</v>
      </c>
      <c r="G205" s="218" t="s">
        <v>261</v>
      </c>
      <c r="H205" s="219">
        <v>91.188</v>
      </c>
      <c r="I205" s="220"/>
      <c r="J205" s="221">
        <f>ROUND(I205*H205,2)</f>
        <v>0</v>
      </c>
      <c r="K205" s="222"/>
      <c r="L205" s="42"/>
      <c r="M205" s="223" t="s">
        <v>1</v>
      </c>
      <c r="N205" s="224" t="s">
        <v>44</v>
      </c>
      <c r="O205" s="89"/>
      <c r="P205" s="225">
        <f>O205*H205</f>
        <v>0</v>
      </c>
      <c r="Q205" s="225">
        <v>0.00735</v>
      </c>
      <c r="R205" s="225">
        <f>Q205*H205</f>
        <v>0.6702318</v>
      </c>
      <c r="S205" s="225">
        <v>0</v>
      </c>
      <c r="T205" s="22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145</v>
      </c>
      <c r="AT205" s="227" t="s">
        <v>141</v>
      </c>
      <c r="AU205" s="227" t="s">
        <v>88</v>
      </c>
      <c r="AY205" s="15" t="s">
        <v>140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5" t="s">
        <v>86</v>
      </c>
      <c r="BK205" s="228">
        <f>ROUND(I205*H205,2)</f>
        <v>0</v>
      </c>
      <c r="BL205" s="15" t="s">
        <v>145</v>
      </c>
      <c r="BM205" s="227" t="s">
        <v>1028</v>
      </c>
    </row>
    <row r="206" spans="1:65" s="2" customFormat="1" ht="24.15" customHeight="1">
      <c r="A206" s="36"/>
      <c r="B206" s="37"/>
      <c r="C206" s="215" t="s">
        <v>461</v>
      </c>
      <c r="D206" s="215" t="s">
        <v>141</v>
      </c>
      <c r="E206" s="216" t="s">
        <v>372</v>
      </c>
      <c r="F206" s="217" t="s">
        <v>373</v>
      </c>
      <c r="G206" s="218" t="s">
        <v>261</v>
      </c>
      <c r="H206" s="219">
        <v>91.188</v>
      </c>
      <c r="I206" s="220"/>
      <c r="J206" s="221">
        <f>ROUND(I206*H206,2)</f>
        <v>0</v>
      </c>
      <c r="K206" s="222"/>
      <c r="L206" s="42"/>
      <c r="M206" s="223" t="s">
        <v>1</v>
      </c>
      <c r="N206" s="224" t="s">
        <v>44</v>
      </c>
      <c r="O206" s="89"/>
      <c r="P206" s="225">
        <f>O206*H206</f>
        <v>0</v>
      </c>
      <c r="Q206" s="225">
        <v>0.01838</v>
      </c>
      <c r="R206" s="225">
        <f>Q206*H206</f>
        <v>1.6760354400000002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145</v>
      </c>
      <c r="AT206" s="227" t="s">
        <v>141</v>
      </c>
      <c r="AU206" s="227" t="s">
        <v>88</v>
      </c>
      <c r="AY206" s="15" t="s">
        <v>140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86</v>
      </c>
      <c r="BK206" s="228">
        <f>ROUND(I206*H206,2)</f>
        <v>0</v>
      </c>
      <c r="BL206" s="15" t="s">
        <v>145</v>
      </c>
      <c r="BM206" s="227" t="s">
        <v>1029</v>
      </c>
    </row>
    <row r="207" spans="1:65" s="2" customFormat="1" ht="24.15" customHeight="1">
      <c r="A207" s="36"/>
      <c r="B207" s="37"/>
      <c r="C207" s="215" t="s">
        <v>465</v>
      </c>
      <c r="D207" s="215" t="s">
        <v>141</v>
      </c>
      <c r="E207" s="216" t="s">
        <v>389</v>
      </c>
      <c r="F207" s="217" t="s">
        <v>390</v>
      </c>
      <c r="G207" s="218" t="s">
        <v>261</v>
      </c>
      <c r="H207" s="219">
        <v>566.093</v>
      </c>
      <c r="I207" s="220"/>
      <c r="J207" s="221">
        <f>ROUND(I207*H207,2)</f>
        <v>0</v>
      </c>
      <c r="K207" s="222"/>
      <c r="L207" s="42"/>
      <c r="M207" s="223" t="s">
        <v>1</v>
      </c>
      <c r="N207" s="224" t="s">
        <v>44</v>
      </c>
      <c r="O207" s="89"/>
      <c r="P207" s="225">
        <f>O207*H207</f>
        <v>0</v>
      </c>
      <c r="Q207" s="225">
        <v>0.00735</v>
      </c>
      <c r="R207" s="225">
        <f>Q207*H207</f>
        <v>4.16078355</v>
      </c>
      <c r="S207" s="225">
        <v>0</v>
      </c>
      <c r="T207" s="22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145</v>
      </c>
      <c r="AT207" s="227" t="s">
        <v>141</v>
      </c>
      <c r="AU207" s="227" t="s">
        <v>88</v>
      </c>
      <c r="AY207" s="15" t="s">
        <v>140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5" t="s">
        <v>86</v>
      </c>
      <c r="BK207" s="228">
        <f>ROUND(I207*H207,2)</f>
        <v>0</v>
      </c>
      <c r="BL207" s="15" t="s">
        <v>145</v>
      </c>
      <c r="BM207" s="227" t="s">
        <v>1030</v>
      </c>
    </row>
    <row r="208" spans="1:65" s="2" customFormat="1" ht="24.15" customHeight="1">
      <c r="A208" s="36"/>
      <c r="B208" s="37"/>
      <c r="C208" s="215" t="s">
        <v>469</v>
      </c>
      <c r="D208" s="215" t="s">
        <v>141</v>
      </c>
      <c r="E208" s="216" t="s">
        <v>393</v>
      </c>
      <c r="F208" s="217" t="s">
        <v>394</v>
      </c>
      <c r="G208" s="218" t="s">
        <v>261</v>
      </c>
      <c r="H208" s="219">
        <v>566.093</v>
      </c>
      <c r="I208" s="220"/>
      <c r="J208" s="221">
        <f>ROUND(I208*H208,2)</f>
        <v>0</v>
      </c>
      <c r="K208" s="222"/>
      <c r="L208" s="42"/>
      <c r="M208" s="223" t="s">
        <v>1</v>
      </c>
      <c r="N208" s="224" t="s">
        <v>44</v>
      </c>
      <c r="O208" s="89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145</v>
      </c>
      <c r="AT208" s="227" t="s">
        <v>141</v>
      </c>
      <c r="AU208" s="227" t="s">
        <v>88</v>
      </c>
      <c r="AY208" s="15" t="s">
        <v>140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5" t="s">
        <v>86</v>
      </c>
      <c r="BK208" s="228">
        <f>ROUND(I208*H208,2)</f>
        <v>0</v>
      </c>
      <c r="BL208" s="15" t="s">
        <v>145</v>
      </c>
      <c r="BM208" s="227" t="s">
        <v>1031</v>
      </c>
    </row>
    <row r="209" spans="1:65" s="2" customFormat="1" ht="24.15" customHeight="1">
      <c r="A209" s="36"/>
      <c r="B209" s="37"/>
      <c r="C209" s="215" t="s">
        <v>473</v>
      </c>
      <c r="D209" s="215" t="s">
        <v>141</v>
      </c>
      <c r="E209" s="216" t="s">
        <v>1032</v>
      </c>
      <c r="F209" s="217" t="s">
        <v>1033</v>
      </c>
      <c r="G209" s="218" t="s">
        <v>261</v>
      </c>
      <c r="H209" s="219">
        <v>22.113</v>
      </c>
      <c r="I209" s="220"/>
      <c r="J209" s="221">
        <f>ROUND(I209*H209,2)</f>
        <v>0</v>
      </c>
      <c r="K209" s="222"/>
      <c r="L209" s="42"/>
      <c r="M209" s="223" t="s">
        <v>1</v>
      </c>
      <c r="N209" s="224" t="s">
        <v>44</v>
      </c>
      <c r="O209" s="89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145</v>
      </c>
      <c r="AT209" s="227" t="s">
        <v>141</v>
      </c>
      <c r="AU209" s="227" t="s">
        <v>88</v>
      </c>
      <c r="AY209" s="15" t="s">
        <v>140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5" t="s">
        <v>86</v>
      </c>
      <c r="BK209" s="228">
        <f>ROUND(I209*H209,2)</f>
        <v>0</v>
      </c>
      <c r="BL209" s="15" t="s">
        <v>145</v>
      </c>
      <c r="BM209" s="227" t="s">
        <v>1034</v>
      </c>
    </row>
    <row r="210" spans="1:65" s="2" customFormat="1" ht="24.15" customHeight="1">
      <c r="A210" s="36"/>
      <c r="B210" s="37"/>
      <c r="C210" s="215" t="s">
        <v>477</v>
      </c>
      <c r="D210" s="215" t="s">
        <v>141</v>
      </c>
      <c r="E210" s="216" t="s">
        <v>409</v>
      </c>
      <c r="F210" s="217" t="s">
        <v>410</v>
      </c>
      <c r="G210" s="218" t="s">
        <v>261</v>
      </c>
      <c r="H210" s="219">
        <v>502.239</v>
      </c>
      <c r="I210" s="220"/>
      <c r="J210" s="221">
        <f>ROUND(I210*H210,2)</f>
        <v>0</v>
      </c>
      <c r="K210" s="222"/>
      <c r="L210" s="42"/>
      <c r="M210" s="223" t="s">
        <v>1</v>
      </c>
      <c r="N210" s="224" t="s">
        <v>44</v>
      </c>
      <c r="O210" s="89"/>
      <c r="P210" s="225">
        <f>O210*H210</f>
        <v>0</v>
      </c>
      <c r="Q210" s="225">
        <v>0.00735</v>
      </c>
      <c r="R210" s="225">
        <f>Q210*H210</f>
        <v>3.6914566499999997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145</v>
      </c>
      <c r="AT210" s="227" t="s">
        <v>141</v>
      </c>
      <c r="AU210" s="227" t="s">
        <v>88</v>
      </c>
      <c r="AY210" s="15" t="s">
        <v>140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145</v>
      </c>
      <c r="BM210" s="227" t="s">
        <v>1035</v>
      </c>
    </row>
    <row r="211" spans="1:65" s="2" customFormat="1" ht="24.15" customHeight="1">
      <c r="A211" s="36"/>
      <c r="B211" s="37"/>
      <c r="C211" s="215" t="s">
        <v>481</v>
      </c>
      <c r="D211" s="215" t="s">
        <v>141</v>
      </c>
      <c r="E211" s="216" t="s">
        <v>1036</v>
      </c>
      <c r="F211" s="217" t="s">
        <v>1037</v>
      </c>
      <c r="G211" s="218" t="s">
        <v>261</v>
      </c>
      <c r="H211" s="219">
        <v>9.269</v>
      </c>
      <c r="I211" s="220"/>
      <c r="J211" s="221">
        <f>ROUND(I211*H211,2)</f>
        <v>0</v>
      </c>
      <c r="K211" s="222"/>
      <c r="L211" s="42"/>
      <c r="M211" s="223" t="s">
        <v>1</v>
      </c>
      <c r="N211" s="224" t="s">
        <v>44</v>
      </c>
      <c r="O211" s="89"/>
      <c r="P211" s="225">
        <f>O211*H211</f>
        <v>0</v>
      </c>
      <c r="Q211" s="225">
        <v>0.00825</v>
      </c>
      <c r="R211" s="225">
        <f>Q211*H211</f>
        <v>0.07646925</v>
      </c>
      <c r="S211" s="225">
        <v>0</v>
      </c>
      <c r="T211" s="22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145</v>
      </c>
      <c r="AT211" s="227" t="s">
        <v>141</v>
      </c>
      <c r="AU211" s="227" t="s">
        <v>88</v>
      </c>
      <c r="AY211" s="15" t="s">
        <v>140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5" t="s">
        <v>86</v>
      </c>
      <c r="BK211" s="228">
        <f>ROUND(I211*H211,2)</f>
        <v>0</v>
      </c>
      <c r="BL211" s="15" t="s">
        <v>145</v>
      </c>
      <c r="BM211" s="227" t="s">
        <v>1038</v>
      </c>
    </row>
    <row r="212" spans="1:65" s="2" customFormat="1" ht="24.15" customHeight="1">
      <c r="A212" s="36"/>
      <c r="B212" s="37"/>
      <c r="C212" s="236" t="s">
        <v>485</v>
      </c>
      <c r="D212" s="236" t="s">
        <v>283</v>
      </c>
      <c r="E212" s="237" t="s">
        <v>1039</v>
      </c>
      <c r="F212" s="238" t="s">
        <v>1040</v>
      </c>
      <c r="G212" s="239" t="s">
        <v>261</v>
      </c>
      <c r="H212" s="240">
        <v>10.19</v>
      </c>
      <c r="I212" s="241"/>
      <c r="J212" s="242">
        <f>ROUND(I212*H212,2)</f>
        <v>0</v>
      </c>
      <c r="K212" s="243"/>
      <c r="L212" s="244"/>
      <c r="M212" s="245" t="s">
        <v>1</v>
      </c>
      <c r="N212" s="246" t="s">
        <v>44</v>
      </c>
      <c r="O212" s="89"/>
      <c r="P212" s="225">
        <f>O212*H212</f>
        <v>0</v>
      </c>
      <c r="Q212" s="225">
        <v>0.0018</v>
      </c>
      <c r="R212" s="225">
        <f>Q212*H212</f>
        <v>0.018341999999999997</v>
      </c>
      <c r="S212" s="225">
        <v>0</v>
      </c>
      <c r="T212" s="22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7" t="s">
        <v>165</v>
      </c>
      <c r="AT212" s="227" t="s">
        <v>283</v>
      </c>
      <c r="AU212" s="227" t="s">
        <v>88</v>
      </c>
      <c r="AY212" s="15" t="s">
        <v>140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5" t="s">
        <v>86</v>
      </c>
      <c r="BK212" s="228">
        <f>ROUND(I212*H212,2)</f>
        <v>0</v>
      </c>
      <c r="BL212" s="15" t="s">
        <v>145</v>
      </c>
      <c r="BM212" s="227" t="s">
        <v>1041</v>
      </c>
    </row>
    <row r="213" spans="1:65" s="2" customFormat="1" ht="24.15" customHeight="1">
      <c r="A213" s="36"/>
      <c r="B213" s="37"/>
      <c r="C213" s="215" t="s">
        <v>489</v>
      </c>
      <c r="D213" s="215" t="s">
        <v>141</v>
      </c>
      <c r="E213" s="216" t="s">
        <v>401</v>
      </c>
      <c r="F213" s="217" t="s">
        <v>402</v>
      </c>
      <c r="G213" s="218" t="s">
        <v>261</v>
      </c>
      <c r="H213" s="219">
        <v>204.196</v>
      </c>
      <c r="I213" s="220"/>
      <c r="J213" s="221">
        <f>ROUND(I213*H213,2)</f>
        <v>0</v>
      </c>
      <c r="K213" s="222"/>
      <c r="L213" s="42"/>
      <c r="M213" s="223" t="s">
        <v>1</v>
      </c>
      <c r="N213" s="224" t="s">
        <v>44</v>
      </c>
      <c r="O213" s="89"/>
      <c r="P213" s="225">
        <f>O213*H213</f>
        <v>0</v>
      </c>
      <c r="Q213" s="225">
        <v>0.02363</v>
      </c>
      <c r="R213" s="225">
        <f>Q213*H213</f>
        <v>4.825151480000001</v>
      </c>
      <c r="S213" s="225">
        <v>0</v>
      </c>
      <c r="T213" s="22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7" t="s">
        <v>145</v>
      </c>
      <c r="AT213" s="227" t="s">
        <v>141</v>
      </c>
      <c r="AU213" s="227" t="s">
        <v>88</v>
      </c>
      <c r="AY213" s="15" t="s">
        <v>140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5" t="s">
        <v>86</v>
      </c>
      <c r="BK213" s="228">
        <f>ROUND(I213*H213,2)</f>
        <v>0</v>
      </c>
      <c r="BL213" s="15" t="s">
        <v>145</v>
      </c>
      <c r="BM213" s="227" t="s">
        <v>1042</v>
      </c>
    </row>
    <row r="214" spans="1:65" s="2" customFormat="1" ht="24.15" customHeight="1">
      <c r="A214" s="36"/>
      <c r="B214" s="37"/>
      <c r="C214" s="215" t="s">
        <v>493</v>
      </c>
      <c r="D214" s="215" t="s">
        <v>141</v>
      </c>
      <c r="E214" s="216" t="s">
        <v>413</v>
      </c>
      <c r="F214" s="217" t="s">
        <v>414</v>
      </c>
      <c r="G214" s="218" t="s">
        <v>261</v>
      </c>
      <c r="H214" s="219">
        <v>204.196</v>
      </c>
      <c r="I214" s="220"/>
      <c r="J214" s="221">
        <f>ROUND(I214*H214,2)</f>
        <v>0</v>
      </c>
      <c r="K214" s="222"/>
      <c r="L214" s="42"/>
      <c r="M214" s="223" t="s">
        <v>1</v>
      </c>
      <c r="N214" s="224" t="s">
        <v>44</v>
      </c>
      <c r="O214" s="89"/>
      <c r="P214" s="225">
        <f>O214*H214</f>
        <v>0</v>
      </c>
      <c r="Q214" s="225">
        <v>0.00489</v>
      </c>
      <c r="R214" s="225">
        <f>Q214*H214</f>
        <v>0.99851844</v>
      </c>
      <c r="S214" s="225">
        <v>0</v>
      </c>
      <c r="T214" s="22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7" t="s">
        <v>145</v>
      </c>
      <c r="AT214" s="227" t="s">
        <v>141</v>
      </c>
      <c r="AU214" s="227" t="s">
        <v>88</v>
      </c>
      <c r="AY214" s="15" t="s">
        <v>140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5" t="s">
        <v>86</v>
      </c>
      <c r="BK214" s="228">
        <f>ROUND(I214*H214,2)</f>
        <v>0</v>
      </c>
      <c r="BL214" s="15" t="s">
        <v>145</v>
      </c>
      <c r="BM214" s="227" t="s">
        <v>1043</v>
      </c>
    </row>
    <row r="215" spans="1:65" s="2" customFormat="1" ht="24.15" customHeight="1">
      <c r="A215" s="36"/>
      <c r="B215" s="37"/>
      <c r="C215" s="215" t="s">
        <v>497</v>
      </c>
      <c r="D215" s="215" t="s">
        <v>141</v>
      </c>
      <c r="E215" s="216" t="s">
        <v>405</v>
      </c>
      <c r="F215" s="217" t="s">
        <v>406</v>
      </c>
      <c r="G215" s="218" t="s">
        <v>261</v>
      </c>
      <c r="H215" s="219">
        <v>539.784</v>
      </c>
      <c r="I215" s="220"/>
      <c r="J215" s="221">
        <f>ROUND(I215*H215,2)</f>
        <v>0</v>
      </c>
      <c r="K215" s="222"/>
      <c r="L215" s="42"/>
      <c r="M215" s="223" t="s">
        <v>1</v>
      </c>
      <c r="N215" s="224" t="s">
        <v>44</v>
      </c>
      <c r="O215" s="89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145</v>
      </c>
      <c r="AT215" s="227" t="s">
        <v>141</v>
      </c>
      <c r="AU215" s="227" t="s">
        <v>88</v>
      </c>
      <c r="AY215" s="15" t="s">
        <v>140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5" t="s">
        <v>86</v>
      </c>
      <c r="BK215" s="228">
        <f>ROUND(I215*H215,2)</f>
        <v>0</v>
      </c>
      <c r="BL215" s="15" t="s">
        <v>145</v>
      </c>
      <c r="BM215" s="227" t="s">
        <v>1044</v>
      </c>
    </row>
    <row r="216" spans="1:65" s="2" customFormat="1" ht="24.15" customHeight="1">
      <c r="A216" s="36"/>
      <c r="B216" s="37"/>
      <c r="C216" s="215" t="s">
        <v>501</v>
      </c>
      <c r="D216" s="215" t="s">
        <v>141</v>
      </c>
      <c r="E216" s="216" t="s">
        <v>417</v>
      </c>
      <c r="F216" s="217" t="s">
        <v>418</v>
      </c>
      <c r="G216" s="218" t="s">
        <v>382</v>
      </c>
      <c r="H216" s="219">
        <v>94.86</v>
      </c>
      <c r="I216" s="220"/>
      <c r="J216" s="221">
        <f>ROUND(I216*H216,2)</f>
        <v>0</v>
      </c>
      <c r="K216" s="222"/>
      <c r="L216" s="42"/>
      <c r="M216" s="223" t="s">
        <v>1</v>
      </c>
      <c r="N216" s="224" t="s">
        <v>44</v>
      </c>
      <c r="O216" s="89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7" t="s">
        <v>145</v>
      </c>
      <c r="AT216" s="227" t="s">
        <v>141</v>
      </c>
      <c r="AU216" s="227" t="s">
        <v>88</v>
      </c>
      <c r="AY216" s="15" t="s">
        <v>140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5" t="s">
        <v>86</v>
      </c>
      <c r="BK216" s="228">
        <f>ROUND(I216*H216,2)</f>
        <v>0</v>
      </c>
      <c r="BL216" s="15" t="s">
        <v>145</v>
      </c>
      <c r="BM216" s="227" t="s">
        <v>1045</v>
      </c>
    </row>
    <row r="217" spans="1:65" s="2" customFormat="1" ht="16.5" customHeight="1">
      <c r="A217" s="36"/>
      <c r="B217" s="37"/>
      <c r="C217" s="236" t="s">
        <v>505</v>
      </c>
      <c r="D217" s="236" t="s">
        <v>283</v>
      </c>
      <c r="E217" s="237" t="s">
        <v>421</v>
      </c>
      <c r="F217" s="238" t="s">
        <v>422</v>
      </c>
      <c r="G217" s="239" t="s">
        <v>382</v>
      </c>
      <c r="H217" s="240">
        <v>94.86</v>
      </c>
      <c r="I217" s="241"/>
      <c r="J217" s="242">
        <f>ROUND(I217*H217,2)</f>
        <v>0</v>
      </c>
      <c r="K217" s="243"/>
      <c r="L217" s="244"/>
      <c r="M217" s="245" t="s">
        <v>1</v>
      </c>
      <c r="N217" s="246" t="s">
        <v>44</v>
      </c>
      <c r="O217" s="89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7" t="s">
        <v>165</v>
      </c>
      <c r="AT217" s="227" t="s">
        <v>283</v>
      </c>
      <c r="AU217" s="227" t="s">
        <v>88</v>
      </c>
      <c r="AY217" s="15" t="s">
        <v>140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5" t="s">
        <v>86</v>
      </c>
      <c r="BK217" s="228">
        <f>ROUND(I217*H217,2)</f>
        <v>0</v>
      </c>
      <c r="BL217" s="15" t="s">
        <v>145</v>
      </c>
      <c r="BM217" s="227" t="s">
        <v>1046</v>
      </c>
    </row>
    <row r="218" spans="1:65" s="2" customFormat="1" ht="24.15" customHeight="1">
      <c r="A218" s="36"/>
      <c r="B218" s="37"/>
      <c r="C218" s="215" t="s">
        <v>509</v>
      </c>
      <c r="D218" s="215" t="s">
        <v>141</v>
      </c>
      <c r="E218" s="216" t="s">
        <v>425</v>
      </c>
      <c r="F218" s="217" t="s">
        <v>426</v>
      </c>
      <c r="G218" s="218" t="s">
        <v>382</v>
      </c>
      <c r="H218" s="219">
        <v>70.11</v>
      </c>
      <c r="I218" s="220"/>
      <c r="J218" s="221">
        <f>ROUND(I218*H218,2)</f>
        <v>0</v>
      </c>
      <c r="K218" s="222"/>
      <c r="L218" s="42"/>
      <c r="M218" s="223" t="s">
        <v>1</v>
      </c>
      <c r="N218" s="224" t="s">
        <v>44</v>
      </c>
      <c r="O218" s="89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7" t="s">
        <v>145</v>
      </c>
      <c r="AT218" s="227" t="s">
        <v>141</v>
      </c>
      <c r="AU218" s="227" t="s">
        <v>88</v>
      </c>
      <c r="AY218" s="15" t="s">
        <v>140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5" t="s">
        <v>86</v>
      </c>
      <c r="BK218" s="228">
        <f>ROUND(I218*H218,2)</f>
        <v>0</v>
      </c>
      <c r="BL218" s="15" t="s">
        <v>145</v>
      </c>
      <c r="BM218" s="227" t="s">
        <v>1047</v>
      </c>
    </row>
    <row r="219" spans="1:65" s="2" customFormat="1" ht="24.15" customHeight="1">
      <c r="A219" s="36"/>
      <c r="B219" s="37"/>
      <c r="C219" s="236" t="s">
        <v>513</v>
      </c>
      <c r="D219" s="236" t="s">
        <v>283</v>
      </c>
      <c r="E219" s="237" t="s">
        <v>429</v>
      </c>
      <c r="F219" s="238" t="s">
        <v>430</v>
      </c>
      <c r="G219" s="239" t="s">
        <v>382</v>
      </c>
      <c r="H219" s="240">
        <v>70.11</v>
      </c>
      <c r="I219" s="241"/>
      <c r="J219" s="242">
        <f>ROUND(I219*H219,2)</f>
        <v>0</v>
      </c>
      <c r="K219" s="243"/>
      <c r="L219" s="244"/>
      <c r="M219" s="245" t="s">
        <v>1</v>
      </c>
      <c r="N219" s="246" t="s">
        <v>44</v>
      </c>
      <c r="O219" s="89"/>
      <c r="P219" s="225">
        <f>O219*H219</f>
        <v>0</v>
      </c>
      <c r="Q219" s="225">
        <v>4E-05</v>
      </c>
      <c r="R219" s="225">
        <f>Q219*H219</f>
        <v>0.0028044000000000003</v>
      </c>
      <c r="S219" s="225">
        <v>0</v>
      </c>
      <c r="T219" s="22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7" t="s">
        <v>165</v>
      </c>
      <c r="AT219" s="227" t="s">
        <v>283</v>
      </c>
      <c r="AU219" s="227" t="s">
        <v>88</v>
      </c>
      <c r="AY219" s="15" t="s">
        <v>140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5" t="s">
        <v>86</v>
      </c>
      <c r="BK219" s="228">
        <f>ROUND(I219*H219,2)</f>
        <v>0</v>
      </c>
      <c r="BL219" s="15" t="s">
        <v>145</v>
      </c>
      <c r="BM219" s="227" t="s">
        <v>1048</v>
      </c>
    </row>
    <row r="220" spans="1:65" s="2" customFormat="1" ht="24.15" customHeight="1">
      <c r="A220" s="36"/>
      <c r="B220" s="37"/>
      <c r="C220" s="215" t="s">
        <v>517</v>
      </c>
      <c r="D220" s="215" t="s">
        <v>141</v>
      </c>
      <c r="E220" s="216" t="s">
        <v>1049</v>
      </c>
      <c r="F220" s="217" t="s">
        <v>1050</v>
      </c>
      <c r="G220" s="218" t="s">
        <v>261</v>
      </c>
      <c r="H220" s="219">
        <v>22.113</v>
      </c>
      <c r="I220" s="220"/>
      <c r="J220" s="221">
        <f>ROUND(I220*H220,2)</f>
        <v>0</v>
      </c>
      <c r="K220" s="222"/>
      <c r="L220" s="42"/>
      <c r="M220" s="223" t="s">
        <v>1</v>
      </c>
      <c r="N220" s="224" t="s">
        <v>44</v>
      </c>
      <c r="O220" s="89"/>
      <c r="P220" s="225">
        <f>O220*H220</f>
        <v>0</v>
      </c>
      <c r="Q220" s="225">
        <v>0.00865</v>
      </c>
      <c r="R220" s="225">
        <f>Q220*H220</f>
        <v>0.19127745</v>
      </c>
      <c r="S220" s="225">
        <v>0</v>
      </c>
      <c r="T220" s="22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7" t="s">
        <v>145</v>
      </c>
      <c r="AT220" s="227" t="s">
        <v>141</v>
      </c>
      <c r="AU220" s="227" t="s">
        <v>88</v>
      </c>
      <c r="AY220" s="15" t="s">
        <v>140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5" t="s">
        <v>86</v>
      </c>
      <c r="BK220" s="228">
        <f>ROUND(I220*H220,2)</f>
        <v>0</v>
      </c>
      <c r="BL220" s="15" t="s">
        <v>145</v>
      </c>
      <c r="BM220" s="227" t="s">
        <v>1051</v>
      </c>
    </row>
    <row r="221" spans="1:65" s="2" customFormat="1" ht="24.15" customHeight="1">
      <c r="A221" s="36"/>
      <c r="B221" s="37"/>
      <c r="C221" s="215" t="s">
        <v>523</v>
      </c>
      <c r="D221" s="215" t="s">
        <v>141</v>
      </c>
      <c r="E221" s="216" t="s">
        <v>1052</v>
      </c>
      <c r="F221" s="217" t="s">
        <v>1053</v>
      </c>
      <c r="G221" s="218" t="s">
        <v>261</v>
      </c>
      <c r="H221" s="219">
        <v>37.545</v>
      </c>
      <c r="I221" s="220"/>
      <c r="J221" s="221">
        <f>ROUND(I221*H221,2)</f>
        <v>0</v>
      </c>
      <c r="K221" s="222"/>
      <c r="L221" s="42"/>
      <c r="M221" s="223" t="s">
        <v>1</v>
      </c>
      <c r="N221" s="224" t="s">
        <v>44</v>
      </c>
      <c r="O221" s="89"/>
      <c r="P221" s="225">
        <f>O221*H221</f>
        <v>0</v>
      </c>
      <c r="Q221" s="225">
        <v>0.0085</v>
      </c>
      <c r="R221" s="225">
        <f>Q221*H221</f>
        <v>0.31913250000000004</v>
      </c>
      <c r="S221" s="225">
        <v>0</v>
      </c>
      <c r="T221" s="22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7" t="s">
        <v>145</v>
      </c>
      <c r="AT221" s="227" t="s">
        <v>141</v>
      </c>
      <c r="AU221" s="227" t="s">
        <v>88</v>
      </c>
      <c r="AY221" s="15" t="s">
        <v>140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5" t="s">
        <v>86</v>
      </c>
      <c r="BK221" s="228">
        <f>ROUND(I221*H221,2)</f>
        <v>0</v>
      </c>
      <c r="BL221" s="15" t="s">
        <v>145</v>
      </c>
      <c r="BM221" s="227" t="s">
        <v>1054</v>
      </c>
    </row>
    <row r="222" spans="1:65" s="2" customFormat="1" ht="24.15" customHeight="1">
      <c r="A222" s="36"/>
      <c r="B222" s="37"/>
      <c r="C222" s="236" t="s">
        <v>527</v>
      </c>
      <c r="D222" s="236" t="s">
        <v>283</v>
      </c>
      <c r="E222" s="237" t="s">
        <v>1055</v>
      </c>
      <c r="F222" s="238" t="s">
        <v>1056</v>
      </c>
      <c r="G222" s="239" t="s">
        <v>261</v>
      </c>
      <c r="H222" s="240">
        <v>60.852</v>
      </c>
      <c r="I222" s="241"/>
      <c r="J222" s="242">
        <f>ROUND(I222*H222,2)</f>
        <v>0</v>
      </c>
      <c r="K222" s="243"/>
      <c r="L222" s="244"/>
      <c r="M222" s="245" t="s">
        <v>1</v>
      </c>
      <c r="N222" s="246" t="s">
        <v>44</v>
      </c>
      <c r="O222" s="89"/>
      <c r="P222" s="225">
        <f>O222*H222</f>
        <v>0</v>
      </c>
      <c r="Q222" s="225">
        <v>0.00238</v>
      </c>
      <c r="R222" s="225">
        <f>Q222*H222</f>
        <v>0.14482776</v>
      </c>
      <c r="S222" s="225">
        <v>0</v>
      </c>
      <c r="T222" s="22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7" t="s">
        <v>165</v>
      </c>
      <c r="AT222" s="227" t="s">
        <v>283</v>
      </c>
      <c r="AU222" s="227" t="s">
        <v>88</v>
      </c>
      <c r="AY222" s="15" t="s">
        <v>140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5" t="s">
        <v>86</v>
      </c>
      <c r="BK222" s="228">
        <f>ROUND(I222*H222,2)</f>
        <v>0</v>
      </c>
      <c r="BL222" s="15" t="s">
        <v>145</v>
      </c>
      <c r="BM222" s="227" t="s">
        <v>1057</v>
      </c>
    </row>
    <row r="223" spans="1:65" s="2" customFormat="1" ht="24.15" customHeight="1">
      <c r="A223" s="36"/>
      <c r="B223" s="37"/>
      <c r="C223" s="215" t="s">
        <v>531</v>
      </c>
      <c r="D223" s="215" t="s">
        <v>141</v>
      </c>
      <c r="E223" s="216" t="s">
        <v>433</v>
      </c>
      <c r="F223" s="217" t="s">
        <v>434</v>
      </c>
      <c r="G223" s="218" t="s">
        <v>261</v>
      </c>
      <c r="H223" s="219">
        <v>12.738</v>
      </c>
      <c r="I223" s="220"/>
      <c r="J223" s="221">
        <f>ROUND(I223*H223,2)</f>
        <v>0</v>
      </c>
      <c r="K223" s="222"/>
      <c r="L223" s="42"/>
      <c r="M223" s="223" t="s">
        <v>1</v>
      </c>
      <c r="N223" s="224" t="s">
        <v>44</v>
      </c>
      <c r="O223" s="89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7" t="s">
        <v>145</v>
      </c>
      <c r="AT223" s="227" t="s">
        <v>141</v>
      </c>
      <c r="AU223" s="227" t="s">
        <v>88</v>
      </c>
      <c r="AY223" s="15" t="s">
        <v>140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5" t="s">
        <v>86</v>
      </c>
      <c r="BK223" s="228">
        <f>ROUND(I223*H223,2)</f>
        <v>0</v>
      </c>
      <c r="BL223" s="15" t="s">
        <v>145</v>
      </c>
      <c r="BM223" s="227" t="s">
        <v>1058</v>
      </c>
    </row>
    <row r="224" spans="1:65" s="2" customFormat="1" ht="24.15" customHeight="1">
      <c r="A224" s="36"/>
      <c r="B224" s="37"/>
      <c r="C224" s="215" t="s">
        <v>535</v>
      </c>
      <c r="D224" s="215" t="s">
        <v>141</v>
      </c>
      <c r="E224" s="216" t="s">
        <v>437</v>
      </c>
      <c r="F224" s="217" t="s">
        <v>438</v>
      </c>
      <c r="G224" s="218" t="s">
        <v>261</v>
      </c>
      <c r="H224" s="219">
        <v>35.726</v>
      </c>
      <c r="I224" s="220"/>
      <c r="J224" s="221">
        <f>ROUND(I224*H224,2)</f>
        <v>0</v>
      </c>
      <c r="K224" s="222"/>
      <c r="L224" s="42"/>
      <c r="M224" s="223" t="s">
        <v>1</v>
      </c>
      <c r="N224" s="224" t="s">
        <v>44</v>
      </c>
      <c r="O224" s="89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7" t="s">
        <v>145</v>
      </c>
      <c r="AT224" s="227" t="s">
        <v>141</v>
      </c>
      <c r="AU224" s="227" t="s">
        <v>88</v>
      </c>
      <c r="AY224" s="15" t="s">
        <v>140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5" t="s">
        <v>86</v>
      </c>
      <c r="BK224" s="228">
        <f>ROUND(I224*H224,2)</f>
        <v>0</v>
      </c>
      <c r="BL224" s="15" t="s">
        <v>145</v>
      </c>
      <c r="BM224" s="227" t="s">
        <v>1059</v>
      </c>
    </row>
    <row r="225" spans="1:65" s="2" customFormat="1" ht="24.15" customHeight="1">
      <c r="A225" s="36"/>
      <c r="B225" s="37"/>
      <c r="C225" s="215" t="s">
        <v>541</v>
      </c>
      <c r="D225" s="215" t="s">
        <v>141</v>
      </c>
      <c r="E225" s="216" t="s">
        <v>441</v>
      </c>
      <c r="F225" s="217" t="s">
        <v>442</v>
      </c>
      <c r="G225" s="218" t="s">
        <v>231</v>
      </c>
      <c r="H225" s="219">
        <v>14.256</v>
      </c>
      <c r="I225" s="220"/>
      <c r="J225" s="221">
        <f>ROUND(I225*H225,2)</f>
        <v>0</v>
      </c>
      <c r="K225" s="222"/>
      <c r="L225" s="42"/>
      <c r="M225" s="223" t="s">
        <v>1</v>
      </c>
      <c r="N225" s="224" t="s">
        <v>44</v>
      </c>
      <c r="O225" s="89"/>
      <c r="P225" s="225">
        <f>O225*H225</f>
        <v>0</v>
      </c>
      <c r="Q225" s="225">
        <v>2.25634</v>
      </c>
      <c r="R225" s="225">
        <f>Q225*H225</f>
        <v>32.16638304</v>
      </c>
      <c r="S225" s="225">
        <v>0</v>
      </c>
      <c r="T225" s="22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7" t="s">
        <v>145</v>
      </c>
      <c r="AT225" s="227" t="s">
        <v>141</v>
      </c>
      <c r="AU225" s="227" t="s">
        <v>88</v>
      </c>
      <c r="AY225" s="15" t="s">
        <v>140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5" t="s">
        <v>86</v>
      </c>
      <c r="BK225" s="228">
        <f>ROUND(I225*H225,2)</f>
        <v>0</v>
      </c>
      <c r="BL225" s="15" t="s">
        <v>145</v>
      </c>
      <c r="BM225" s="227" t="s">
        <v>1060</v>
      </c>
    </row>
    <row r="226" spans="1:65" s="2" customFormat="1" ht="24.15" customHeight="1">
      <c r="A226" s="36"/>
      <c r="B226" s="37"/>
      <c r="C226" s="215" t="s">
        <v>545</v>
      </c>
      <c r="D226" s="215" t="s">
        <v>141</v>
      </c>
      <c r="E226" s="216" t="s">
        <v>445</v>
      </c>
      <c r="F226" s="217" t="s">
        <v>446</v>
      </c>
      <c r="G226" s="218" t="s">
        <v>231</v>
      </c>
      <c r="H226" s="219">
        <v>14.256</v>
      </c>
      <c r="I226" s="220"/>
      <c r="J226" s="221">
        <f>ROUND(I226*H226,2)</f>
        <v>0</v>
      </c>
      <c r="K226" s="222"/>
      <c r="L226" s="42"/>
      <c r="M226" s="223" t="s">
        <v>1</v>
      </c>
      <c r="N226" s="224" t="s">
        <v>44</v>
      </c>
      <c r="O226" s="89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7" t="s">
        <v>145</v>
      </c>
      <c r="AT226" s="227" t="s">
        <v>141</v>
      </c>
      <c r="AU226" s="227" t="s">
        <v>88</v>
      </c>
      <c r="AY226" s="15" t="s">
        <v>140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5" t="s">
        <v>86</v>
      </c>
      <c r="BK226" s="228">
        <f>ROUND(I226*H226,2)</f>
        <v>0</v>
      </c>
      <c r="BL226" s="15" t="s">
        <v>145</v>
      </c>
      <c r="BM226" s="227" t="s">
        <v>1061</v>
      </c>
    </row>
    <row r="227" spans="1:65" s="2" customFormat="1" ht="16.5" customHeight="1">
      <c r="A227" s="36"/>
      <c r="B227" s="37"/>
      <c r="C227" s="215" t="s">
        <v>549</v>
      </c>
      <c r="D227" s="215" t="s">
        <v>141</v>
      </c>
      <c r="E227" s="216" t="s">
        <v>1062</v>
      </c>
      <c r="F227" s="217" t="s">
        <v>1063</v>
      </c>
      <c r="G227" s="218" t="s">
        <v>244</v>
      </c>
      <c r="H227" s="219">
        <v>0.606</v>
      </c>
      <c r="I227" s="220"/>
      <c r="J227" s="221">
        <f>ROUND(I227*H227,2)</f>
        <v>0</v>
      </c>
      <c r="K227" s="222"/>
      <c r="L227" s="42"/>
      <c r="M227" s="223" t="s">
        <v>1</v>
      </c>
      <c r="N227" s="224" t="s">
        <v>44</v>
      </c>
      <c r="O227" s="89"/>
      <c r="P227" s="225">
        <f>O227*H227</f>
        <v>0</v>
      </c>
      <c r="Q227" s="225">
        <v>1.03143</v>
      </c>
      <c r="R227" s="225">
        <f>Q227*H227</f>
        <v>0.62504658</v>
      </c>
      <c r="S227" s="225">
        <v>0</v>
      </c>
      <c r="T227" s="22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27" t="s">
        <v>145</v>
      </c>
      <c r="AT227" s="227" t="s">
        <v>141</v>
      </c>
      <c r="AU227" s="227" t="s">
        <v>88</v>
      </c>
      <c r="AY227" s="15" t="s">
        <v>140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5" t="s">
        <v>86</v>
      </c>
      <c r="BK227" s="228">
        <f>ROUND(I227*H227,2)</f>
        <v>0</v>
      </c>
      <c r="BL227" s="15" t="s">
        <v>145</v>
      </c>
      <c r="BM227" s="227" t="s">
        <v>1064</v>
      </c>
    </row>
    <row r="228" spans="1:63" s="12" customFormat="1" ht="20.85" customHeight="1">
      <c r="A228" s="12"/>
      <c r="B228" s="201"/>
      <c r="C228" s="202"/>
      <c r="D228" s="203" t="s">
        <v>78</v>
      </c>
      <c r="E228" s="229" t="s">
        <v>521</v>
      </c>
      <c r="F228" s="229" t="s">
        <v>522</v>
      </c>
      <c r="G228" s="202"/>
      <c r="H228" s="202"/>
      <c r="I228" s="205"/>
      <c r="J228" s="230">
        <f>BK228</f>
        <v>0</v>
      </c>
      <c r="K228" s="202"/>
      <c r="L228" s="207"/>
      <c r="M228" s="208"/>
      <c r="N228" s="209"/>
      <c r="O228" s="209"/>
      <c r="P228" s="210">
        <f>P229+SUM(P230:P233)</f>
        <v>0</v>
      </c>
      <c r="Q228" s="209"/>
      <c r="R228" s="210">
        <f>R229+SUM(R230:R233)</f>
        <v>0</v>
      </c>
      <c r="S228" s="209"/>
      <c r="T228" s="211">
        <f>T229+SUM(T230:T233)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86</v>
      </c>
      <c r="AT228" s="213" t="s">
        <v>78</v>
      </c>
      <c r="AU228" s="213" t="s">
        <v>88</v>
      </c>
      <c r="AY228" s="212" t="s">
        <v>140</v>
      </c>
      <c r="BK228" s="214">
        <f>BK229+SUM(BK230:BK233)</f>
        <v>0</v>
      </c>
    </row>
    <row r="229" spans="1:65" s="2" customFormat="1" ht="24.15" customHeight="1">
      <c r="A229" s="36"/>
      <c r="B229" s="37"/>
      <c r="C229" s="215" t="s">
        <v>553</v>
      </c>
      <c r="D229" s="215" t="s">
        <v>141</v>
      </c>
      <c r="E229" s="216" t="s">
        <v>524</v>
      </c>
      <c r="F229" s="217" t="s">
        <v>525</v>
      </c>
      <c r="G229" s="218" t="s">
        <v>244</v>
      </c>
      <c r="H229" s="219">
        <v>141.484</v>
      </c>
      <c r="I229" s="220"/>
      <c r="J229" s="221">
        <f>ROUND(I229*H229,2)</f>
        <v>0</v>
      </c>
      <c r="K229" s="222"/>
      <c r="L229" s="42"/>
      <c r="M229" s="223" t="s">
        <v>1</v>
      </c>
      <c r="N229" s="224" t="s">
        <v>44</v>
      </c>
      <c r="O229" s="89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7" t="s">
        <v>145</v>
      </c>
      <c r="AT229" s="227" t="s">
        <v>141</v>
      </c>
      <c r="AU229" s="227" t="s">
        <v>148</v>
      </c>
      <c r="AY229" s="15" t="s">
        <v>140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5" t="s">
        <v>86</v>
      </c>
      <c r="BK229" s="228">
        <f>ROUND(I229*H229,2)</f>
        <v>0</v>
      </c>
      <c r="BL229" s="15" t="s">
        <v>145</v>
      </c>
      <c r="BM229" s="227" t="s">
        <v>1065</v>
      </c>
    </row>
    <row r="230" spans="1:65" s="2" customFormat="1" ht="24.15" customHeight="1">
      <c r="A230" s="36"/>
      <c r="B230" s="37"/>
      <c r="C230" s="215" t="s">
        <v>557</v>
      </c>
      <c r="D230" s="215" t="s">
        <v>141</v>
      </c>
      <c r="E230" s="216" t="s">
        <v>528</v>
      </c>
      <c r="F230" s="217" t="s">
        <v>529</v>
      </c>
      <c r="G230" s="218" t="s">
        <v>244</v>
      </c>
      <c r="H230" s="219">
        <v>141.484</v>
      </c>
      <c r="I230" s="220"/>
      <c r="J230" s="221">
        <f>ROUND(I230*H230,2)</f>
        <v>0</v>
      </c>
      <c r="K230" s="222"/>
      <c r="L230" s="42"/>
      <c r="M230" s="223" t="s">
        <v>1</v>
      </c>
      <c r="N230" s="224" t="s">
        <v>44</v>
      </c>
      <c r="O230" s="89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7" t="s">
        <v>145</v>
      </c>
      <c r="AT230" s="227" t="s">
        <v>141</v>
      </c>
      <c r="AU230" s="227" t="s">
        <v>148</v>
      </c>
      <c r="AY230" s="15" t="s">
        <v>140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5" t="s">
        <v>86</v>
      </c>
      <c r="BK230" s="228">
        <f>ROUND(I230*H230,2)</f>
        <v>0</v>
      </c>
      <c r="BL230" s="15" t="s">
        <v>145</v>
      </c>
      <c r="BM230" s="227" t="s">
        <v>1066</v>
      </c>
    </row>
    <row r="231" spans="1:65" s="2" customFormat="1" ht="24.15" customHeight="1">
      <c r="A231" s="36"/>
      <c r="B231" s="37"/>
      <c r="C231" s="215" t="s">
        <v>563</v>
      </c>
      <c r="D231" s="215" t="s">
        <v>141</v>
      </c>
      <c r="E231" s="216" t="s">
        <v>532</v>
      </c>
      <c r="F231" s="217" t="s">
        <v>533</v>
      </c>
      <c r="G231" s="218" t="s">
        <v>244</v>
      </c>
      <c r="H231" s="219">
        <v>141.484</v>
      </c>
      <c r="I231" s="220"/>
      <c r="J231" s="221">
        <f>ROUND(I231*H231,2)</f>
        <v>0</v>
      </c>
      <c r="K231" s="222"/>
      <c r="L231" s="42"/>
      <c r="M231" s="223" t="s">
        <v>1</v>
      </c>
      <c r="N231" s="224" t="s">
        <v>44</v>
      </c>
      <c r="O231" s="89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7" t="s">
        <v>145</v>
      </c>
      <c r="AT231" s="227" t="s">
        <v>141</v>
      </c>
      <c r="AU231" s="227" t="s">
        <v>148</v>
      </c>
      <c r="AY231" s="15" t="s">
        <v>140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5" t="s">
        <v>86</v>
      </c>
      <c r="BK231" s="228">
        <f>ROUND(I231*H231,2)</f>
        <v>0</v>
      </c>
      <c r="BL231" s="15" t="s">
        <v>145</v>
      </c>
      <c r="BM231" s="227" t="s">
        <v>1067</v>
      </c>
    </row>
    <row r="232" spans="1:65" s="2" customFormat="1" ht="24.15" customHeight="1">
      <c r="A232" s="36"/>
      <c r="B232" s="37"/>
      <c r="C232" s="215" t="s">
        <v>567</v>
      </c>
      <c r="D232" s="215" t="s">
        <v>141</v>
      </c>
      <c r="E232" s="216" t="s">
        <v>1068</v>
      </c>
      <c r="F232" s="217" t="s">
        <v>537</v>
      </c>
      <c r="G232" s="218" t="s">
        <v>244</v>
      </c>
      <c r="H232" s="219">
        <v>141.484</v>
      </c>
      <c r="I232" s="220"/>
      <c r="J232" s="221">
        <f>ROUND(I232*H232,2)</f>
        <v>0</v>
      </c>
      <c r="K232" s="222"/>
      <c r="L232" s="42"/>
      <c r="M232" s="223" t="s">
        <v>1</v>
      </c>
      <c r="N232" s="224" t="s">
        <v>44</v>
      </c>
      <c r="O232" s="89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7" t="s">
        <v>145</v>
      </c>
      <c r="AT232" s="227" t="s">
        <v>141</v>
      </c>
      <c r="AU232" s="227" t="s">
        <v>148</v>
      </c>
      <c r="AY232" s="15" t="s">
        <v>140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5" t="s">
        <v>86</v>
      </c>
      <c r="BK232" s="228">
        <f>ROUND(I232*H232,2)</f>
        <v>0</v>
      </c>
      <c r="BL232" s="15" t="s">
        <v>145</v>
      </c>
      <c r="BM232" s="227" t="s">
        <v>1069</v>
      </c>
    </row>
    <row r="233" spans="1:63" s="13" customFormat="1" ht="20.85" customHeight="1">
      <c r="A233" s="13"/>
      <c r="B233" s="247"/>
      <c r="C233" s="248"/>
      <c r="D233" s="249" t="s">
        <v>78</v>
      </c>
      <c r="E233" s="249" t="s">
        <v>452</v>
      </c>
      <c r="F233" s="249" t="s">
        <v>453</v>
      </c>
      <c r="G233" s="248"/>
      <c r="H233" s="248"/>
      <c r="I233" s="250"/>
      <c r="J233" s="251">
        <f>BK233</f>
        <v>0</v>
      </c>
      <c r="K233" s="248"/>
      <c r="L233" s="252"/>
      <c r="M233" s="253"/>
      <c r="N233" s="254"/>
      <c r="O233" s="254"/>
      <c r="P233" s="255">
        <f>P234</f>
        <v>0</v>
      </c>
      <c r="Q233" s="254"/>
      <c r="R233" s="255">
        <f>R234</f>
        <v>0</v>
      </c>
      <c r="S233" s="254"/>
      <c r="T233" s="256">
        <f>T234</f>
        <v>0</v>
      </c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R233" s="257" t="s">
        <v>86</v>
      </c>
      <c r="AT233" s="258" t="s">
        <v>78</v>
      </c>
      <c r="AU233" s="258" t="s">
        <v>148</v>
      </c>
      <c r="AY233" s="257" t="s">
        <v>140</v>
      </c>
      <c r="BK233" s="259">
        <f>BK234</f>
        <v>0</v>
      </c>
    </row>
    <row r="234" spans="1:65" s="2" customFormat="1" ht="16.5" customHeight="1">
      <c r="A234" s="36"/>
      <c r="B234" s="37"/>
      <c r="C234" s="215" t="s">
        <v>569</v>
      </c>
      <c r="D234" s="215" t="s">
        <v>141</v>
      </c>
      <c r="E234" s="216" t="s">
        <v>455</v>
      </c>
      <c r="F234" s="217" t="s">
        <v>456</v>
      </c>
      <c r="G234" s="218" t="s">
        <v>244</v>
      </c>
      <c r="H234" s="219">
        <v>289.37</v>
      </c>
      <c r="I234" s="220"/>
      <c r="J234" s="221">
        <f>ROUND(I234*H234,2)</f>
        <v>0</v>
      </c>
      <c r="K234" s="222"/>
      <c r="L234" s="42"/>
      <c r="M234" s="223" t="s">
        <v>1</v>
      </c>
      <c r="N234" s="224" t="s">
        <v>44</v>
      </c>
      <c r="O234" s="89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27" t="s">
        <v>145</v>
      </c>
      <c r="AT234" s="227" t="s">
        <v>141</v>
      </c>
      <c r="AU234" s="227" t="s">
        <v>145</v>
      </c>
      <c r="AY234" s="15" t="s">
        <v>140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5" t="s">
        <v>86</v>
      </c>
      <c r="BK234" s="228">
        <f>ROUND(I234*H234,2)</f>
        <v>0</v>
      </c>
      <c r="BL234" s="15" t="s">
        <v>145</v>
      </c>
      <c r="BM234" s="227" t="s">
        <v>1070</v>
      </c>
    </row>
    <row r="235" spans="1:63" s="12" customFormat="1" ht="25.9" customHeight="1">
      <c r="A235" s="12"/>
      <c r="B235" s="201"/>
      <c r="C235" s="202"/>
      <c r="D235" s="203" t="s">
        <v>78</v>
      </c>
      <c r="E235" s="204" t="s">
        <v>458</v>
      </c>
      <c r="F235" s="204" t="s">
        <v>1071</v>
      </c>
      <c r="G235" s="202"/>
      <c r="H235" s="202"/>
      <c r="I235" s="205"/>
      <c r="J235" s="206">
        <f>BK235</f>
        <v>0</v>
      </c>
      <c r="K235" s="202"/>
      <c r="L235" s="207"/>
      <c r="M235" s="208"/>
      <c r="N235" s="209"/>
      <c r="O235" s="209"/>
      <c r="P235" s="210">
        <f>P236+P247+P254+P263+P273+P275+P280+P283+P292+P316+P323+P332+P340+P345</f>
        <v>0</v>
      </c>
      <c r="Q235" s="209"/>
      <c r="R235" s="210">
        <f>R236+R247+R254+R263+R273+R275+R280+R283+R292+R316+R323+R332+R340+R345</f>
        <v>6.919187279999999</v>
      </c>
      <c r="S235" s="209"/>
      <c r="T235" s="211">
        <f>T236+T247+T254+T263+T273+T275+T280+T283+T292+T316+T323+T332+T340+T345</f>
        <v>18.776709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2" t="s">
        <v>88</v>
      </c>
      <c r="AT235" s="213" t="s">
        <v>78</v>
      </c>
      <c r="AU235" s="213" t="s">
        <v>79</v>
      </c>
      <c r="AY235" s="212" t="s">
        <v>140</v>
      </c>
      <c r="BK235" s="214">
        <f>BK236+BK247+BK254+BK263+BK273+BK275+BK280+BK283+BK292+BK316+BK323+BK332+BK340+BK345</f>
        <v>0</v>
      </c>
    </row>
    <row r="236" spans="1:63" s="12" customFormat="1" ht="22.8" customHeight="1">
      <c r="A236" s="12"/>
      <c r="B236" s="201"/>
      <c r="C236" s="202"/>
      <c r="D236" s="203" t="s">
        <v>78</v>
      </c>
      <c r="E236" s="229" t="s">
        <v>169</v>
      </c>
      <c r="F236" s="229" t="s">
        <v>460</v>
      </c>
      <c r="G236" s="202"/>
      <c r="H236" s="202"/>
      <c r="I236" s="205"/>
      <c r="J236" s="230">
        <f>BK236</f>
        <v>0</v>
      </c>
      <c r="K236" s="202"/>
      <c r="L236" s="207"/>
      <c r="M236" s="208"/>
      <c r="N236" s="209"/>
      <c r="O236" s="209"/>
      <c r="P236" s="210">
        <f>SUM(P237:P246)</f>
        <v>0</v>
      </c>
      <c r="Q236" s="209"/>
      <c r="R236" s="210">
        <f>SUM(R237:R246)</f>
        <v>0</v>
      </c>
      <c r="S236" s="209"/>
      <c r="T236" s="211">
        <f>SUM(T237:T246)</f>
        <v>18.776709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2" t="s">
        <v>86</v>
      </c>
      <c r="AT236" s="213" t="s">
        <v>78</v>
      </c>
      <c r="AU236" s="213" t="s">
        <v>86</v>
      </c>
      <c r="AY236" s="212" t="s">
        <v>140</v>
      </c>
      <c r="BK236" s="214">
        <f>SUM(BK237:BK246)</f>
        <v>0</v>
      </c>
    </row>
    <row r="237" spans="1:65" s="2" customFormat="1" ht="33" customHeight="1">
      <c r="A237" s="36"/>
      <c r="B237" s="37"/>
      <c r="C237" s="215" t="s">
        <v>573</v>
      </c>
      <c r="D237" s="215" t="s">
        <v>141</v>
      </c>
      <c r="E237" s="216" t="s">
        <v>462</v>
      </c>
      <c r="F237" s="217" t="s">
        <v>463</v>
      </c>
      <c r="G237" s="218" t="s">
        <v>261</v>
      </c>
      <c r="H237" s="219">
        <v>220.572</v>
      </c>
      <c r="I237" s="220"/>
      <c r="J237" s="221">
        <f>ROUND(I237*H237,2)</f>
        <v>0</v>
      </c>
      <c r="K237" s="222"/>
      <c r="L237" s="42"/>
      <c r="M237" s="223" t="s">
        <v>1</v>
      </c>
      <c r="N237" s="224" t="s">
        <v>44</v>
      </c>
      <c r="O237" s="89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145</v>
      </c>
      <c r="AT237" s="227" t="s">
        <v>141</v>
      </c>
      <c r="AU237" s="227" t="s">
        <v>88</v>
      </c>
      <c r="AY237" s="15" t="s">
        <v>140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5" t="s">
        <v>86</v>
      </c>
      <c r="BK237" s="228">
        <f>ROUND(I237*H237,2)</f>
        <v>0</v>
      </c>
      <c r="BL237" s="15" t="s">
        <v>145</v>
      </c>
      <c r="BM237" s="227" t="s">
        <v>1072</v>
      </c>
    </row>
    <row r="238" spans="1:65" s="2" customFormat="1" ht="33" customHeight="1">
      <c r="A238" s="36"/>
      <c r="B238" s="37"/>
      <c r="C238" s="215" t="s">
        <v>577</v>
      </c>
      <c r="D238" s="215" t="s">
        <v>141</v>
      </c>
      <c r="E238" s="216" t="s">
        <v>466</v>
      </c>
      <c r="F238" s="217" t="s">
        <v>467</v>
      </c>
      <c r="G238" s="218" t="s">
        <v>261</v>
      </c>
      <c r="H238" s="219">
        <v>9925.74</v>
      </c>
      <c r="I238" s="220"/>
      <c r="J238" s="221">
        <f>ROUND(I238*H238,2)</f>
        <v>0</v>
      </c>
      <c r="K238" s="222"/>
      <c r="L238" s="42"/>
      <c r="M238" s="223" t="s">
        <v>1</v>
      </c>
      <c r="N238" s="224" t="s">
        <v>44</v>
      </c>
      <c r="O238" s="89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7" t="s">
        <v>145</v>
      </c>
      <c r="AT238" s="227" t="s">
        <v>141</v>
      </c>
      <c r="AU238" s="227" t="s">
        <v>88</v>
      </c>
      <c r="AY238" s="15" t="s">
        <v>140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5" t="s">
        <v>86</v>
      </c>
      <c r="BK238" s="228">
        <f>ROUND(I238*H238,2)</f>
        <v>0</v>
      </c>
      <c r="BL238" s="15" t="s">
        <v>145</v>
      </c>
      <c r="BM238" s="227" t="s">
        <v>1073</v>
      </c>
    </row>
    <row r="239" spans="1:65" s="2" customFormat="1" ht="33" customHeight="1">
      <c r="A239" s="36"/>
      <c r="B239" s="37"/>
      <c r="C239" s="215" t="s">
        <v>581</v>
      </c>
      <c r="D239" s="215" t="s">
        <v>141</v>
      </c>
      <c r="E239" s="216" t="s">
        <v>470</v>
      </c>
      <c r="F239" s="217" t="s">
        <v>471</v>
      </c>
      <c r="G239" s="218" t="s">
        <v>261</v>
      </c>
      <c r="H239" s="219">
        <v>220.572</v>
      </c>
      <c r="I239" s="220"/>
      <c r="J239" s="221">
        <f>ROUND(I239*H239,2)</f>
        <v>0</v>
      </c>
      <c r="K239" s="222"/>
      <c r="L239" s="42"/>
      <c r="M239" s="223" t="s">
        <v>1</v>
      </c>
      <c r="N239" s="224" t="s">
        <v>44</v>
      </c>
      <c r="O239" s="89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7" t="s">
        <v>145</v>
      </c>
      <c r="AT239" s="227" t="s">
        <v>141</v>
      </c>
      <c r="AU239" s="227" t="s">
        <v>88</v>
      </c>
      <c r="AY239" s="15" t="s">
        <v>140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5" t="s">
        <v>86</v>
      </c>
      <c r="BK239" s="228">
        <f>ROUND(I239*H239,2)</f>
        <v>0</v>
      </c>
      <c r="BL239" s="15" t="s">
        <v>145</v>
      </c>
      <c r="BM239" s="227" t="s">
        <v>1074</v>
      </c>
    </row>
    <row r="240" spans="1:65" s="2" customFormat="1" ht="16.5" customHeight="1">
      <c r="A240" s="36"/>
      <c r="B240" s="37"/>
      <c r="C240" s="215" t="s">
        <v>585</v>
      </c>
      <c r="D240" s="215" t="s">
        <v>141</v>
      </c>
      <c r="E240" s="216" t="s">
        <v>474</v>
      </c>
      <c r="F240" s="217" t="s">
        <v>475</v>
      </c>
      <c r="G240" s="218" t="s">
        <v>261</v>
      </c>
      <c r="H240" s="219">
        <v>220.572</v>
      </c>
      <c r="I240" s="220"/>
      <c r="J240" s="221">
        <f>ROUND(I240*H240,2)</f>
        <v>0</v>
      </c>
      <c r="K240" s="222"/>
      <c r="L240" s="42"/>
      <c r="M240" s="223" t="s">
        <v>1</v>
      </c>
      <c r="N240" s="224" t="s">
        <v>44</v>
      </c>
      <c r="O240" s="89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7" t="s">
        <v>145</v>
      </c>
      <c r="AT240" s="227" t="s">
        <v>141</v>
      </c>
      <c r="AU240" s="227" t="s">
        <v>88</v>
      </c>
      <c r="AY240" s="15" t="s">
        <v>140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5" t="s">
        <v>86</v>
      </c>
      <c r="BK240" s="228">
        <f>ROUND(I240*H240,2)</f>
        <v>0</v>
      </c>
      <c r="BL240" s="15" t="s">
        <v>145</v>
      </c>
      <c r="BM240" s="227" t="s">
        <v>1075</v>
      </c>
    </row>
    <row r="241" spans="1:65" s="2" customFormat="1" ht="21.75" customHeight="1">
      <c r="A241" s="36"/>
      <c r="B241" s="37"/>
      <c r="C241" s="215" t="s">
        <v>589</v>
      </c>
      <c r="D241" s="215" t="s">
        <v>141</v>
      </c>
      <c r="E241" s="216" t="s">
        <v>478</v>
      </c>
      <c r="F241" s="217" t="s">
        <v>479</v>
      </c>
      <c r="G241" s="218" t="s">
        <v>261</v>
      </c>
      <c r="H241" s="219">
        <v>9925.74</v>
      </c>
      <c r="I241" s="220"/>
      <c r="J241" s="221">
        <f>ROUND(I241*H241,2)</f>
        <v>0</v>
      </c>
      <c r="K241" s="222"/>
      <c r="L241" s="42"/>
      <c r="M241" s="223" t="s">
        <v>1</v>
      </c>
      <c r="N241" s="224" t="s">
        <v>44</v>
      </c>
      <c r="O241" s="89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7" t="s">
        <v>145</v>
      </c>
      <c r="AT241" s="227" t="s">
        <v>141</v>
      </c>
      <c r="AU241" s="227" t="s">
        <v>88</v>
      </c>
      <c r="AY241" s="15" t="s">
        <v>140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5" t="s">
        <v>86</v>
      </c>
      <c r="BK241" s="228">
        <f>ROUND(I241*H241,2)</f>
        <v>0</v>
      </c>
      <c r="BL241" s="15" t="s">
        <v>145</v>
      </c>
      <c r="BM241" s="227" t="s">
        <v>1076</v>
      </c>
    </row>
    <row r="242" spans="1:65" s="2" customFormat="1" ht="21.75" customHeight="1">
      <c r="A242" s="36"/>
      <c r="B242" s="37"/>
      <c r="C242" s="215" t="s">
        <v>595</v>
      </c>
      <c r="D242" s="215" t="s">
        <v>141</v>
      </c>
      <c r="E242" s="216" t="s">
        <v>482</v>
      </c>
      <c r="F242" s="217" t="s">
        <v>483</v>
      </c>
      <c r="G242" s="218" t="s">
        <v>261</v>
      </c>
      <c r="H242" s="219">
        <v>220.572</v>
      </c>
      <c r="I242" s="220"/>
      <c r="J242" s="221">
        <f>ROUND(I242*H242,2)</f>
        <v>0</v>
      </c>
      <c r="K242" s="222"/>
      <c r="L242" s="42"/>
      <c r="M242" s="223" t="s">
        <v>1</v>
      </c>
      <c r="N242" s="224" t="s">
        <v>44</v>
      </c>
      <c r="O242" s="89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7" t="s">
        <v>145</v>
      </c>
      <c r="AT242" s="227" t="s">
        <v>141</v>
      </c>
      <c r="AU242" s="227" t="s">
        <v>88</v>
      </c>
      <c r="AY242" s="15" t="s">
        <v>140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5" t="s">
        <v>86</v>
      </c>
      <c r="BK242" s="228">
        <f>ROUND(I242*H242,2)</f>
        <v>0</v>
      </c>
      <c r="BL242" s="15" t="s">
        <v>145</v>
      </c>
      <c r="BM242" s="227" t="s">
        <v>1077</v>
      </c>
    </row>
    <row r="243" spans="1:65" s="2" customFormat="1" ht="33" customHeight="1">
      <c r="A243" s="36"/>
      <c r="B243" s="37"/>
      <c r="C243" s="215" t="s">
        <v>599</v>
      </c>
      <c r="D243" s="215" t="s">
        <v>141</v>
      </c>
      <c r="E243" s="216" t="s">
        <v>486</v>
      </c>
      <c r="F243" s="217" t="s">
        <v>487</v>
      </c>
      <c r="G243" s="218" t="s">
        <v>261</v>
      </c>
      <c r="H243" s="219">
        <v>202.17</v>
      </c>
      <c r="I243" s="220"/>
      <c r="J243" s="221">
        <f>ROUND(I243*H243,2)</f>
        <v>0</v>
      </c>
      <c r="K243" s="222"/>
      <c r="L243" s="42"/>
      <c r="M243" s="223" t="s">
        <v>1</v>
      </c>
      <c r="N243" s="224" t="s">
        <v>44</v>
      </c>
      <c r="O243" s="89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7" t="s">
        <v>145</v>
      </c>
      <c r="AT243" s="227" t="s">
        <v>141</v>
      </c>
      <c r="AU243" s="227" t="s">
        <v>88</v>
      </c>
      <c r="AY243" s="15" t="s">
        <v>140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5" t="s">
        <v>86</v>
      </c>
      <c r="BK243" s="228">
        <f>ROUND(I243*H243,2)</f>
        <v>0</v>
      </c>
      <c r="BL243" s="15" t="s">
        <v>145</v>
      </c>
      <c r="BM243" s="227" t="s">
        <v>1078</v>
      </c>
    </row>
    <row r="244" spans="1:65" s="2" customFormat="1" ht="24.15" customHeight="1">
      <c r="A244" s="36"/>
      <c r="B244" s="37"/>
      <c r="C244" s="215" t="s">
        <v>603</v>
      </c>
      <c r="D244" s="215" t="s">
        <v>141</v>
      </c>
      <c r="E244" s="216" t="s">
        <v>490</v>
      </c>
      <c r="F244" s="217" t="s">
        <v>491</v>
      </c>
      <c r="G244" s="218" t="s">
        <v>261</v>
      </c>
      <c r="H244" s="219">
        <v>202.17</v>
      </c>
      <c r="I244" s="220"/>
      <c r="J244" s="221">
        <f>ROUND(I244*H244,2)</f>
        <v>0</v>
      </c>
      <c r="K244" s="222"/>
      <c r="L244" s="42"/>
      <c r="M244" s="223" t="s">
        <v>1</v>
      </c>
      <c r="N244" s="224" t="s">
        <v>44</v>
      </c>
      <c r="O244" s="89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27" t="s">
        <v>145</v>
      </c>
      <c r="AT244" s="227" t="s">
        <v>141</v>
      </c>
      <c r="AU244" s="227" t="s">
        <v>88</v>
      </c>
      <c r="AY244" s="15" t="s">
        <v>140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5" t="s">
        <v>86</v>
      </c>
      <c r="BK244" s="228">
        <f>ROUND(I244*H244,2)</f>
        <v>0</v>
      </c>
      <c r="BL244" s="15" t="s">
        <v>145</v>
      </c>
      <c r="BM244" s="227" t="s">
        <v>1079</v>
      </c>
    </row>
    <row r="245" spans="1:65" s="2" customFormat="1" ht="24.15" customHeight="1">
      <c r="A245" s="36"/>
      <c r="B245" s="37"/>
      <c r="C245" s="215" t="s">
        <v>607</v>
      </c>
      <c r="D245" s="215" t="s">
        <v>141</v>
      </c>
      <c r="E245" s="216" t="s">
        <v>518</v>
      </c>
      <c r="F245" s="217" t="s">
        <v>519</v>
      </c>
      <c r="G245" s="218" t="s">
        <v>231</v>
      </c>
      <c r="H245" s="219">
        <v>1248.403</v>
      </c>
      <c r="I245" s="220"/>
      <c r="J245" s="221">
        <f>ROUND(I245*H245,2)</f>
        <v>0</v>
      </c>
      <c r="K245" s="222"/>
      <c r="L245" s="42"/>
      <c r="M245" s="223" t="s">
        <v>1</v>
      </c>
      <c r="N245" s="224" t="s">
        <v>44</v>
      </c>
      <c r="O245" s="89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7" t="s">
        <v>145</v>
      </c>
      <c r="AT245" s="227" t="s">
        <v>141</v>
      </c>
      <c r="AU245" s="227" t="s">
        <v>88</v>
      </c>
      <c r="AY245" s="15" t="s">
        <v>140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5" t="s">
        <v>86</v>
      </c>
      <c r="BK245" s="228">
        <f>ROUND(I245*H245,2)</f>
        <v>0</v>
      </c>
      <c r="BL245" s="15" t="s">
        <v>145</v>
      </c>
      <c r="BM245" s="227" t="s">
        <v>1080</v>
      </c>
    </row>
    <row r="246" spans="1:65" s="2" customFormat="1" ht="16.5" customHeight="1">
      <c r="A246" s="36"/>
      <c r="B246" s="37"/>
      <c r="C246" s="215" t="s">
        <v>611</v>
      </c>
      <c r="D246" s="215" t="s">
        <v>141</v>
      </c>
      <c r="E246" s="216" t="s">
        <v>1081</v>
      </c>
      <c r="F246" s="217" t="s">
        <v>1082</v>
      </c>
      <c r="G246" s="218" t="s">
        <v>261</v>
      </c>
      <c r="H246" s="219">
        <v>298.043</v>
      </c>
      <c r="I246" s="220"/>
      <c r="J246" s="221">
        <f>ROUND(I246*H246,2)</f>
        <v>0</v>
      </c>
      <c r="K246" s="222"/>
      <c r="L246" s="42"/>
      <c r="M246" s="223" t="s">
        <v>1</v>
      </c>
      <c r="N246" s="224" t="s">
        <v>44</v>
      </c>
      <c r="O246" s="89"/>
      <c r="P246" s="225">
        <f>O246*H246</f>
        <v>0</v>
      </c>
      <c r="Q246" s="225">
        <v>0</v>
      </c>
      <c r="R246" s="225">
        <f>Q246*H246</f>
        <v>0</v>
      </c>
      <c r="S246" s="225">
        <v>0.063</v>
      </c>
      <c r="T246" s="226">
        <f>S246*H246</f>
        <v>18.776709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7" t="s">
        <v>145</v>
      </c>
      <c r="AT246" s="227" t="s">
        <v>141</v>
      </c>
      <c r="AU246" s="227" t="s">
        <v>88</v>
      </c>
      <c r="AY246" s="15" t="s">
        <v>140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5" t="s">
        <v>86</v>
      </c>
      <c r="BK246" s="228">
        <f>ROUND(I246*H246,2)</f>
        <v>0</v>
      </c>
      <c r="BL246" s="15" t="s">
        <v>145</v>
      </c>
      <c r="BM246" s="227" t="s">
        <v>1083</v>
      </c>
    </row>
    <row r="247" spans="1:63" s="12" customFormat="1" ht="22.8" customHeight="1">
      <c r="A247" s="12"/>
      <c r="B247" s="201"/>
      <c r="C247" s="202"/>
      <c r="D247" s="203" t="s">
        <v>78</v>
      </c>
      <c r="E247" s="229" t="s">
        <v>539</v>
      </c>
      <c r="F247" s="229" t="s">
        <v>540</v>
      </c>
      <c r="G247" s="202"/>
      <c r="H247" s="202"/>
      <c r="I247" s="205"/>
      <c r="J247" s="230">
        <f>BK247</f>
        <v>0</v>
      </c>
      <c r="K247" s="202"/>
      <c r="L247" s="207"/>
      <c r="M247" s="208"/>
      <c r="N247" s="209"/>
      <c r="O247" s="209"/>
      <c r="P247" s="210">
        <f>SUM(P248:P253)</f>
        <v>0</v>
      </c>
      <c r="Q247" s="209"/>
      <c r="R247" s="210">
        <f>SUM(R248:R253)</f>
        <v>0.7955702299999998</v>
      </c>
      <c r="S247" s="209"/>
      <c r="T247" s="211">
        <f>SUM(T248:T253)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2" t="s">
        <v>88</v>
      </c>
      <c r="AT247" s="213" t="s">
        <v>78</v>
      </c>
      <c r="AU247" s="213" t="s">
        <v>86</v>
      </c>
      <c r="AY247" s="212" t="s">
        <v>140</v>
      </c>
      <c r="BK247" s="214">
        <f>SUM(BK248:BK253)</f>
        <v>0</v>
      </c>
    </row>
    <row r="248" spans="1:65" s="2" customFormat="1" ht="24.15" customHeight="1">
      <c r="A248" s="36"/>
      <c r="B248" s="37"/>
      <c r="C248" s="215" t="s">
        <v>615</v>
      </c>
      <c r="D248" s="215" t="s">
        <v>141</v>
      </c>
      <c r="E248" s="216" t="s">
        <v>542</v>
      </c>
      <c r="F248" s="217" t="s">
        <v>543</v>
      </c>
      <c r="G248" s="218" t="s">
        <v>261</v>
      </c>
      <c r="H248" s="219">
        <v>149.5</v>
      </c>
      <c r="I248" s="220"/>
      <c r="J248" s="221">
        <f>ROUND(I248*H248,2)</f>
        <v>0</v>
      </c>
      <c r="K248" s="222"/>
      <c r="L248" s="42"/>
      <c r="M248" s="223" t="s">
        <v>1</v>
      </c>
      <c r="N248" s="224" t="s">
        <v>44</v>
      </c>
      <c r="O248" s="89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7" t="s">
        <v>168</v>
      </c>
      <c r="AT248" s="227" t="s">
        <v>141</v>
      </c>
      <c r="AU248" s="227" t="s">
        <v>88</v>
      </c>
      <c r="AY248" s="15" t="s">
        <v>140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5" t="s">
        <v>86</v>
      </c>
      <c r="BK248" s="228">
        <f>ROUND(I248*H248,2)</f>
        <v>0</v>
      </c>
      <c r="BL248" s="15" t="s">
        <v>168</v>
      </c>
      <c r="BM248" s="227" t="s">
        <v>1084</v>
      </c>
    </row>
    <row r="249" spans="1:65" s="2" customFormat="1" ht="16.5" customHeight="1">
      <c r="A249" s="36"/>
      <c r="B249" s="37"/>
      <c r="C249" s="236" t="s">
        <v>619</v>
      </c>
      <c r="D249" s="236" t="s">
        <v>283</v>
      </c>
      <c r="E249" s="237" t="s">
        <v>546</v>
      </c>
      <c r="F249" s="238" t="s">
        <v>547</v>
      </c>
      <c r="G249" s="239" t="s">
        <v>244</v>
      </c>
      <c r="H249" s="240">
        <v>0.045</v>
      </c>
      <c r="I249" s="241"/>
      <c r="J249" s="242">
        <f>ROUND(I249*H249,2)</f>
        <v>0</v>
      </c>
      <c r="K249" s="243"/>
      <c r="L249" s="244"/>
      <c r="M249" s="245" t="s">
        <v>1</v>
      </c>
      <c r="N249" s="246" t="s">
        <v>44</v>
      </c>
      <c r="O249" s="89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27" t="s">
        <v>338</v>
      </c>
      <c r="AT249" s="227" t="s">
        <v>283</v>
      </c>
      <c r="AU249" s="227" t="s">
        <v>88</v>
      </c>
      <c r="AY249" s="15" t="s">
        <v>140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5" t="s">
        <v>86</v>
      </c>
      <c r="BK249" s="228">
        <f>ROUND(I249*H249,2)</f>
        <v>0</v>
      </c>
      <c r="BL249" s="15" t="s">
        <v>168</v>
      </c>
      <c r="BM249" s="227" t="s">
        <v>1085</v>
      </c>
    </row>
    <row r="250" spans="1:65" s="2" customFormat="1" ht="24.15" customHeight="1">
      <c r="A250" s="36"/>
      <c r="B250" s="37"/>
      <c r="C250" s="215" t="s">
        <v>623</v>
      </c>
      <c r="D250" s="215" t="s">
        <v>141</v>
      </c>
      <c r="E250" s="216" t="s">
        <v>550</v>
      </c>
      <c r="F250" s="217" t="s">
        <v>551</v>
      </c>
      <c r="G250" s="218" t="s">
        <v>261</v>
      </c>
      <c r="H250" s="219">
        <v>149.5</v>
      </c>
      <c r="I250" s="220"/>
      <c r="J250" s="221">
        <f>ROUND(I250*H250,2)</f>
        <v>0</v>
      </c>
      <c r="K250" s="222"/>
      <c r="L250" s="42"/>
      <c r="M250" s="223" t="s">
        <v>1</v>
      </c>
      <c r="N250" s="224" t="s">
        <v>44</v>
      </c>
      <c r="O250" s="89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7" t="s">
        <v>168</v>
      </c>
      <c r="AT250" s="227" t="s">
        <v>141</v>
      </c>
      <c r="AU250" s="227" t="s">
        <v>88</v>
      </c>
      <c r="AY250" s="15" t="s">
        <v>140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5" t="s">
        <v>86</v>
      </c>
      <c r="BK250" s="228">
        <f>ROUND(I250*H250,2)</f>
        <v>0</v>
      </c>
      <c r="BL250" s="15" t="s">
        <v>168</v>
      </c>
      <c r="BM250" s="227" t="s">
        <v>1086</v>
      </c>
    </row>
    <row r="251" spans="1:65" s="2" customFormat="1" ht="24.15" customHeight="1">
      <c r="A251" s="36"/>
      <c r="B251" s="37"/>
      <c r="C251" s="236" t="s">
        <v>629</v>
      </c>
      <c r="D251" s="236" t="s">
        <v>283</v>
      </c>
      <c r="E251" s="237" t="s">
        <v>554</v>
      </c>
      <c r="F251" s="238" t="s">
        <v>555</v>
      </c>
      <c r="G251" s="239" t="s">
        <v>261</v>
      </c>
      <c r="H251" s="240">
        <v>164.45</v>
      </c>
      <c r="I251" s="241"/>
      <c r="J251" s="242">
        <f>ROUND(I251*H251,2)</f>
        <v>0</v>
      </c>
      <c r="K251" s="243"/>
      <c r="L251" s="244"/>
      <c r="M251" s="245" t="s">
        <v>1</v>
      </c>
      <c r="N251" s="246" t="s">
        <v>44</v>
      </c>
      <c r="O251" s="89"/>
      <c r="P251" s="225">
        <f>O251*H251</f>
        <v>0</v>
      </c>
      <c r="Q251" s="225">
        <v>0.0048</v>
      </c>
      <c r="R251" s="225">
        <f>Q251*H251</f>
        <v>0.7893599999999998</v>
      </c>
      <c r="S251" s="225">
        <v>0</v>
      </c>
      <c r="T251" s="22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27" t="s">
        <v>338</v>
      </c>
      <c r="AT251" s="227" t="s">
        <v>283</v>
      </c>
      <c r="AU251" s="227" t="s">
        <v>88</v>
      </c>
      <c r="AY251" s="15" t="s">
        <v>140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5" t="s">
        <v>86</v>
      </c>
      <c r="BK251" s="228">
        <f>ROUND(I251*H251,2)</f>
        <v>0</v>
      </c>
      <c r="BL251" s="15" t="s">
        <v>168</v>
      </c>
      <c r="BM251" s="227" t="s">
        <v>1087</v>
      </c>
    </row>
    <row r="252" spans="1:65" s="2" customFormat="1" ht="33" customHeight="1">
      <c r="A252" s="36"/>
      <c r="B252" s="37"/>
      <c r="C252" s="215" t="s">
        <v>633</v>
      </c>
      <c r="D252" s="215" t="s">
        <v>141</v>
      </c>
      <c r="E252" s="216" t="s">
        <v>1088</v>
      </c>
      <c r="F252" s="217" t="s">
        <v>1089</v>
      </c>
      <c r="G252" s="218" t="s">
        <v>261</v>
      </c>
      <c r="H252" s="219">
        <v>9.269</v>
      </c>
      <c r="I252" s="220"/>
      <c r="J252" s="221">
        <f>ROUND(I252*H252,2)</f>
        <v>0</v>
      </c>
      <c r="K252" s="222"/>
      <c r="L252" s="42"/>
      <c r="M252" s="223" t="s">
        <v>1</v>
      </c>
      <c r="N252" s="224" t="s">
        <v>44</v>
      </c>
      <c r="O252" s="89"/>
      <c r="P252" s="225">
        <f>O252*H252</f>
        <v>0</v>
      </c>
      <c r="Q252" s="225">
        <v>0.00067</v>
      </c>
      <c r="R252" s="225">
        <f>Q252*H252</f>
        <v>0.006210230000000001</v>
      </c>
      <c r="S252" s="225">
        <v>0</v>
      </c>
      <c r="T252" s="22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7" t="s">
        <v>168</v>
      </c>
      <c r="AT252" s="227" t="s">
        <v>141</v>
      </c>
      <c r="AU252" s="227" t="s">
        <v>88</v>
      </c>
      <c r="AY252" s="15" t="s">
        <v>140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5" t="s">
        <v>86</v>
      </c>
      <c r="BK252" s="228">
        <f>ROUND(I252*H252,2)</f>
        <v>0</v>
      </c>
      <c r="BL252" s="15" t="s">
        <v>168</v>
      </c>
      <c r="BM252" s="227" t="s">
        <v>1090</v>
      </c>
    </row>
    <row r="253" spans="1:65" s="2" customFormat="1" ht="24.15" customHeight="1">
      <c r="A253" s="36"/>
      <c r="B253" s="37"/>
      <c r="C253" s="215" t="s">
        <v>637</v>
      </c>
      <c r="D253" s="215" t="s">
        <v>141</v>
      </c>
      <c r="E253" s="216" t="s">
        <v>558</v>
      </c>
      <c r="F253" s="217" t="s">
        <v>559</v>
      </c>
      <c r="G253" s="218" t="s">
        <v>244</v>
      </c>
      <c r="H253" s="219">
        <v>0.796</v>
      </c>
      <c r="I253" s="220"/>
      <c r="J253" s="221">
        <f>ROUND(I253*H253,2)</f>
        <v>0</v>
      </c>
      <c r="K253" s="222"/>
      <c r="L253" s="42"/>
      <c r="M253" s="223" t="s">
        <v>1</v>
      </c>
      <c r="N253" s="224" t="s">
        <v>44</v>
      </c>
      <c r="O253" s="89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7" t="s">
        <v>168</v>
      </c>
      <c r="AT253" s="227" t="s">
        <v>141</v>
      </c>
      <c r="AU253" s="227" t="s">
        <v>88</v>
      </c>
      <c r="AY253" s="15" t="s">
        <v>140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5" t="s">
        <v>86</v>
      </c>
      <c r="BK253" s="228">
        <f>ROUND(I253*H253,2)</f>
        <v>0</v>
      </c>
      <c r="BL253" s="15" t="s">
        <v>168</v>
      </c>
      <c r="BM253" s="227" t="s">
        <v>1091</v>
      </c>
    </row>
    <row r="254" spans="1:63" s="12" customFormat="1" ht="22.8" customHeight="1">
      <c r="A254" s="12"/>
      <c r="B254" s="201"/>
      <c r="C254" s="202"/>
      <c r="D254" s="203" t="s">
        <v>78</v>
      </c>
      <c r="E254" s="229" t="s">
        <v>561</v>
      </c>
      <c r="F254" s="229" t="s">
        <v>562</v>
      </c>
      <c r="G254" s="202"/>
      <c r="H254" s="202"/>
      <c r="I254" s="205"/>
      <c r="J254" s="230">
        <f>BK254</f>
        <v>0</v>
      </c>
      <c r="K254" s="202"/>
      <c r="L254" s="207"/>
      <c r="M254" s="208"/>
      <c r="N254" s="209"/>
      <c r="O254" s="209"/>
      <c r="P254" s="210">
        <f>SUM(P255:P262)</f>
        <v>0</v>
      </c>
      <c r="Q254" s="209"/>
      <c r="R254" s="210">
        <f>SUM(R255:R262)</f>
        <v>2.1284549999999998</v>
      </c>
      <c r="S254" s="209"/>
      <c r="T254" s="211">
        <f>SUM(T255:T262)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2" t="s">
        <v>88</v>
      </c>
      <c r="AT254" s="213" t="s">
        <v>78</v>
      </c>
      <c r="AU254" s="213" t="s">
        <v>86</v>
      </c>
      <c r="AY254" s="212" t="s">
        <v>140</v>
      </c>
      <c r="BK254" s="214">
        <f>SUM(BK255:BK262)</f>
        <v>0</v>
      </c>
    </row>
    <row r="255" spans="1:65" s="2" customFormat="1" ht="24.15" customHeight="1">
      <c r="A255" s="36"/>
      <c r="B255" s="37"/>
      <c r="C255" s="215" t="s">
        <v>641</v>
      </c>
      <c r="D255" s="215" t="s">
        <v>141</v>
      </c>
      <c r="E255" s="216" t="s">
        <v>564</v>
      </c>
      <c r="F255" s="217" t="s">
        <v>565</v>
      </c>
      <c r="G255" s="218" t="s">
        <v>261</v>
      </c>
      <c r="H255" s="219">
        <v>153.569</v>
      </c>
      <c r="I255" s="220"/>
      <c r="J255" s="221">
        <f>ROUND(I255*H255,2)</f>
        <v>0</v>
      </c>
      <c r="K255" s="222"/>
      <c r="L255" s="42"/>
      <c r="M255" s="223" t="s">
        <v>1</v>
      </c>
      <c r="N255" s="224" t="s">
        <v>44</v>
      </c>
      <c r="O255" s="89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7" t="s">
        <v>168</v>
      </c>
      <c r="AT255" s="227" t="s">
        <v>141</v>
      </c>
      <c r="AU255" s="227" t="s">
        <v>88</v>
      </c>
      <c r="AY255" s="15" t="s">
        <v>140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5" t="s">
        <v>86</v>
      </c>
      <c r="BK255" s="228">
        <f>ROUND(I255*H255,2)</f>
        <v>0</v>
      </c>
      <c r="BL255" s="15" t="s">
        <v>168</v>
      </c>
      <c r="BM255" s="227" t="s">
        <v>1092</v>
      </c>
    </row>
    <row r="256" spans="1:65" s="2" customFormat="1" ht="16.5" customHeight="1">
      <c r="A256" s="36"/>
      <c r="B256" s="37"/>
      <c r="C256" s="236" t="s">
        <v>645</v>
      </c>
      <c r="D256" s="236" t="s">
        <v>283</v>
      </c>
      <c r="E256" s="237" t="s">
        <v>546</v>
      </c>
      <c r="F256" s="238" t="s">
        <v>547</v>
      </c>
      <c r="G256" s="239" t="s">
        <v>244</v>
      </c>
      <c r="H256" s="240">
        <v>0.045</v>
      </c>
      <c r="I256" s="241"/>
      <c r="J256" s="242">
        <f>ROUND(I256*H256,2)</f>
        <v>0</v>
      </c>
      <c r="K256" s="243"/>
      <c r="L256" s="244"/>
      <c r="M256" s="245" t="s">
        <v>1</v>
      </c>
      <c r="N256" s="246" t="s">
        <v>44</v>
      </c>
      <c r="O256" s="89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7" t="s">
        <v>338</v>
      </c>
      <c r="AT256" s="227" t="s">
        <v>283</v>
      </c>
      <c r="AU256" s="227" t="s">
        <v>88</v>
      </c>
      <c r="AY256" s="15" t="s">
        <v>140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5" t="s">
        <v>86</v>
      </c>
      <c r="BK256" s="228">
        <f>ROUND(I256*H256,2)</f>
        <v>0</v>
      </c>
      <c r="BL256" s="15" t="s">
        <v>168</v>
      </c>
      <c r="BM256" s="227" t="s">
        <v>1093</v>
      </c>
    </row>
    <row r="257" spans="1:65" s="2" customFormat="1" ht="24.15" customHeight="1">
      <c r="A257" s="36"/>
      <c r="B257" s="37"/>
      <c r="C257" s="215" t="s">
        <v>651</v>
      </c>
      <c r="D257" s="215" t="s">
        <v>141</v>
      </c>
      <c r="E257" s="216" t="s">
        <v>570</v>
      </c>
      <c r="F257" s="217" t="s">
        <v>571</v>
      </c>
      <c r="G257" s="218" t="s">
        <v>261</v>
      </c>
      <c r="H257" s="219">
        <v>153.569</v>
      </c>
      <c r="I257" s="220"/>
      <c r="J257" s="221">
        <f>ROUND(I257*H257,2)</f>
        <v>0</v>
      </c>
      <c r="K257" s="222"/>
      <c r="L257" s="42"/>
      <c r="M257" s="223" t="s">
        <v>1</v>
      </c>
      <c r="N257" s="224" t="s">
        <v>44</v>
      </c>
      <c r="O257" s="89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7" t="s">
        <v>168</v>
      </c>
      <c r="AT257" s="227" t="s">
        <v>141</v>
      </c>
      <c r="AU257" s="227" t="s">
        <v>88</v>
      </c>
      <c r="AY257" s="15" t="s">
        <v>140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5" t="s">
        <v>86</v>
      </c>
      <c r="BK257" s="228">
        <f>ROUND(I257*H257,2)</f>
        <v>0</v>
      </c>
      <c r="BL257" s="15" t="s">
        <v>168</v>
      </c>
      <c r="BM257" s="227" t="s">
        <v>1094</v>
      </c>
    </row>
    <row r="258" spans="1:65" s="2" customFormat="1" ht="24.15" customHeight="1">
      <c r="A258" s="36"/>
      <c r="B258" s="37"/>
      <c r="C258" s="236" t="s">
        <v>655</v>
      </c>
      <c r="D258" s="236" t="s">
        <v>283</v>
      </c>
      <c r="E258" s="237" t="s">
        <v>574</v>
      </c>
      <c r="F258" s="238" t="s">
        <v>575</v>
      </c>
      <c r="G258" s="239" t="s">
        <v>261</v>
      </c>
      <c r="H258" s="240">
        <v>168.925</v>
      </c>
      <c r="I258" s="241"/>
      <c r="J258" s="242">
        <f>ROUND(I258*H258,2)</f>
        <v>0</v>
      </c>
      <c r="K258" s="243"/>
      <c r="L258" s="244"/>
      <c r="M258" s="245" t="s">
        <v>1</v>
      </c>
      <c r="N258" s="246" t="s">
        <v>44</v>
      </c>
      <c r="O258" s="89"/>
      <c r="P258" s="225">
        <f>O258*H258</f>
        <v>0</v>
      </c>
      <c r="Q258" s="225">
        <v>0.003</v>
      </c>
      <c r="R258" s="225">
        <f>Q258*H258</f>
        <v>0.5067750000000001</v>
      </c>
      <c r="S258" s="225">
        <v>0</v>
      </c>
      <c r="T258" s="226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7" t="s">
        <v>338</v>
      </c>
      <c r="AT258" s="227" t="s">
        <v>283</v>
      </c>
      <c r="AU258" s="227" t="s">
        <v>88</v>
      </c>
      <c r="AY258" s="15" t="s">
        <v>140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5" t="s">
        <v>86</v>
      </c>
      <c r="BK258" s="228">
        <f>ROUND(I258*H258,2)</f>
        <v>0</v>
      </c>
      <c r="BL258" s="15" t="s">
        <v>168</v>
      </c>
      <c r="BM258" s="227" t="s">
        <v>1095</v>
      </c>
    </row>
    <row r="259" spans="1:65" s="2" customFormat="1" ht="24.15" customHeight="1">
      <c r="A259" s="36"/>
      <c r="B259" s="37"/>
      <c r="C259" s="215" t="s">
        <v>659</v>
      </c>
      <c r="D259" s="215" t="s">
        <v>141</v>
      </c>
      <c r="E259" s="216" t="s">
        <v>578</v>
      </c>
      <c r="F259" s="217" t="s">
        <v>579</v>
      </c>
      <c r="G259" s="218" t="s">
        <v>261</v>
      </c>
      <c r="H259" s="219">
        <v>307.138</v>
      </c>
      <c r="I259" s="220"/>
      <c r="J259" s="221">
        <f>ROUND(I259*H259,2)</f>
        <v>0</v>
      </c>
      <c r="K259" s="222"/>
      <c r="L259" s="42"/>
      <c r="M259" s="223" t="s">
        <v>1</v>
      </c>
      <c r="N259" s="224" t="s">
        <v>44</v>
      </c>
      <c r="O259" s="89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7" t="s">
        <v>168</v>
      </c>
      <c r="AT259" s="227" t="s">
        <v>141</v>
      </c>
      <c r="AU259" s="227" t="s">
        <v>88</v>
      </c>
      <c r="AY259" s="15" t="s">
        <v>140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5" t="s">
        <v>86</v>
      </c>
      <c r="BK259" s="228">
        <f>ROUND(I259*H259,2)</f>
        <v>0</v>
      </c>
      <c r="BL259" s="15" t="s">
        <v>168</v>
      </c>
      <c r="BM259" s="227" t="s">
        <v>1096</v>
      </c>
    </row>
    <row r="260" spans="1:65" s="2" customFormat="1" ht="24.15" customHeight="1">
      <c r="A260" s="36"/>
      <c r="B260" s="37"/>
      <c r="C260" s="236" t="s">
        <v>664</v>
      </c>
      <c r="D260" s="236" t="s">
        <v>283</v>
      </c>
      <c r="E260" s="237" t="s">
        <v>582</v>
      </c>
      <c r="F260" s="238" t="s">
        <v>583</v>
      </c>
      <c r="G260" s="239" t="s">
        <v>261</v>
      </c>
      <c r="H260" s="240">
        <v>168.925</v>
      </c>
      <c r="I260" s="241"/>
      <c r="J260" s="242">
        <f>ROUND(I260*H260,2)</f>
        <v>0</v>
      </c>
      <c r="K260" s="243"/>
      <c r="L260" s="244"/>
      <c r="M260" s="245" t="s">
        <v>1</v>
      </c>
      <c r="N260" s="246" t="s">
        <v>44</v>
      </c>
      <c r="O260" s="89"/>
      <c r="P260" s="225">
        <f>O260*H260</f>
        <v>0</v>
      </c>
      <c r="Q260" s="225">
        <v>0.0048</v>
      </c>
      <c r="R260" s="225">
        <f>Q260*H260</f>
        <v>0.81084</v>
      </c>
      <c r="S260" s="225">
        <v>0</v>
      </c>
      <c r="T260" s="22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27" t="s">
        <v>338</v>
      </c>
      <c r="AT260" s="227" t="s">
        <v>283</v>
      </c>
      <c r="AU260" s="227" t="s">
        <v>88</v>
      </c>
      <c r="AY260" s="15" t="s">
        <v>140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5" t="s">
        <v>86</v>
      </c>
      <c r="BK260" s="228">
        <f>ROUND(I260*H260,2)</f>
        <v>0</v>
      </c>
      <c r="BL260" s="15" t="s">
        <v>168</v>
      </c>
      <c r="BM260" s="227" t="s">
        <v>1097</v>
      </c>
    </row>
    <row r="261" spans="1:65" s="2" customFormat="1" ht="24.15" customHeight="1">
      <c r="A261" s="36"/>
      <c r="B261" s="37"/>
      <c r="C261" s="236" t="s">
        <v>670</v>
      </c>
      <c r="D261" s="236" t="s">
        <v>283</v>
      </c>
      <c r="E261" s="237" t="s">
        <v>586</v>
      </c>
      <c r="F261" s="238" t="s">
        <v>587</v>
      </c>
      <c r="G261" s="239" t="s">
        <v>261</v>
      </c>
      <c r="H261" s="240">
        <v>168.925</v>
      </c>
      <c r="I261" s="241"/>
      <c r="J261" s="242">
        <f>ROUND(I261*H261,2)</f>
        <v>0</v>
      </c>
      <c r="K261" s="243"/>
      <c r="L261" s="244"/>
      <c r="M261" s="245" t="s">
        <v>1</v>
      </c>
      <c r="N261" s="246" t="s">
        <v>44</v>
      </c>
      <c r="O261" s="89"/>
      <c r="P261" s="225">
        <f>O261*H261</f>
        <v>0</v>
      </c>
      <c r="Q261" s="225">
        <v>0.0048</v>
      </c>
      <c r="R261" s="225">
        <f>Q261*H261</f>
        <v>0.81084</v>
      </c>
      <c r="S261" s="225">
        <v>0</v>
      </c>
      <c r="T261" s="22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7" t="s">
        <v>338</v>
      </c>
      <c r="AT261" s="227" t="s">
        <v>283</v>
      </c>
      <c r="AU261" s="227" t="s">
        <v>88</v>
      </c>
      <c r="AY261" s="15" t="s">
        <v>140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5" t="s">
        <v>86</v>
      </c>
      <c r="BK261" s="228">
        <f>ROUND(I261*H261,2)</f>
        <v>0</v>
      </c>
      <c r="BL261" s="15" t="s">
        <v>168</v>
      </c>
      <c r="BM261" s="227" t="s">
        <v>1098</v>
      </c>
    </row>
    <row r="262" spans="1:65" s="2" customFormat="1" ht="24.15" customHeight="1">
      <c r="A262" s="36"/>
      <c r="B262" s="37"/>
      <c r="C262" s="215" t="s">
        <v>674</v>
      </c>
      <c r="D262" s="215" t="s">
        <v>141</v>
      </c>
      <c r="E262" s="216" t="s">
        <v>590</v>
      </c>
      <c r="F262" s="217" t="s">
        <v>1099</v>
      </c>
      <c r="G262" s="218" t="s">
        <v>244</v>
      </c>
      <c r="H262" s="219">
        <v>2.128</v>
      </c>
      <c r="I262" s="220"/>
      <c r="J262" s="221">
        <f>ROUND(I262*H262,2)</f>
        <v>0</v>
      </c>
      <c r="K262" s="222"/>
      <c r="L262" s="42"/>
      <c r="M262" s="223" t="s">
        <v>1</v>
      </c>
      <c r="N262" s="224" t="s">
        <v>44</v>
      </c>
      <c r="O262" s="89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7" t="s">
        <v>168</v>
      </c>
      <c r="AT262" s="227" t="s">
        <v>141</v>
      </c>
      <c r="AU262" s="227" t="s">
        <v>88</v>
      </c>
      <c r="AY262" s="15" t="s">
        <v>140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5" t="s">
        <v>86</v>
      </c>
      <c r="BK262" s="228">
        <f>ROUND(I262*H262,2)</f>
        <v>0</v>
      </c>
      <c r="BL262" s="15" t="s">
        <v>168</v>
      </c>
      <c r="BM262" s="227" t="s">
        <v>1100</v>
      </c>
    </row>
    <row r="263" spans="1:63" s="12" customFormat="1" ht="22.8" customHeight="1">
      <c r="A263" s="12"/>
      <c r="B263" s="201"/>
      <c r="C263" s="202"/>
      <c r="D263" s="203" t="s">
        <v>78</v>
      </c>
      <c r="E263" s="229" t="s">
        <v>593</v>
      </c>
      <c r="F263" s="229" t="s">
        <v>594</v>
      </c>
      <c r="G263" s="202"/>
      <c r="H263" s="202"/>
      <c r="I263" s="205"/>
      <c r="J263" s="230">
        <f>BK263</f>
        <v>0</v>
      </c>
      <c r="K263" s="202"/>
      <c r="L263" s="207"/>
      <c r="M263" s="208"/>
      <c r="N263" s="209"/>
      <c r="O263" s="209"/>
      <c r="P263" s="210">
        <f>SUM(P264:P272)</f>
        <v>0</v>
      </c>
      <c r="Q263" s="209"/>
      <c r="R263" s="210">
        <f>SUM(R264:R272)</f>
        <v>0.5376704800000001</v>
      </c>
      <c r="S263" s="209"/>
      <c r="T263" s="211">
        <f>SUM(T264:T272)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2" t="s">
        <v>88</v>
      </c>
      <c r="AT263" s="213" t="s">
        <v>78</v>
      </c>
      <c r="AU263" s="213" t="s">
        <v>86</v>
      </c>
      <c r="AY263" s="212" t="s">
        <v>140</v>
      </c>
      <c r="BK263" s="214">
        <f>SUM(BK264:BK272)</f>
        <v>0</v>
      </c>
    </row>
    <row r="264" spans="1:65" s="2" customFormat="1" ht="24.15" customHeight="1">
      <c r="A264" s="36"/>
      <c r="B264" s="37"/>
      <c r="C264" s="215" t="s">
        <v>678</v>
      </c>
      <c r="D264" s="215" t="s">
        <v>141</v>
      </c>
      <c r="E264" s="216" t="s">
        <v>596</v>
      </c>
      <c r="F264" s="217" t="s">
        <v>597</v>
      </c>
      <c r="G264" s="218" t="s">
        <v>261</v>
      </c>
      <c r="H264" s="219">
        <v>216.688</v>
      </c>
      <c r="I264" s="220"/>
      <c r="J264" s="221">
        <f>ROUND(I264*H264,2)</f>
        <v>0</v>
      </c>
      <c r="K264" s="222"/>
      <c r="L264" s="42"/>
      <c r="M264" s="223" t="s">
        <v>1</v>
      </c>
      <c r="N264" s="224" t="s">
        <v>44</v>
      </c>
      <c r="O264" s="89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7" t="s">
        <v>168</v>
      </c>
      <c r="AT264" s="227" t="s">
        <v>141</v>
      </c>
      <c r="AU264" s="227" t="s">
        <v>88</v>
      </c>
      <c r="AY264" s="15" t="s">
        <v>140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5" t="s">
        <v>86</v>
      </c>
      <c r="BK264" s="228">
        <f>ROUND(I264*H264,2)</f>
        <v>0</v>
      </c>
      <c r="BL264" s="15" t="s">
        <v>168</v>
      </c>
      <c r="BM264" s="227" t="s">
        <v>1101</v>
      </c>
    </row>
    <row r="265" spans="1:65" s="2" customFormat="1" ht="16.5" customHeight="1">
      <c r="A265" s="36"/>
      <c r="B265" s="37"/>
      <c r="C265" s="236" t="s">
        <v>682</v>
      </c>
      <c r="D265" s="236" t="s">
        <v>283</v>
      </c>
      <c r="E265" s="237" t="s">
        <v>600</v>
      </c>
      <c r="F265" s="238" t="s">
        <v>601</v>
      </c>
      <c r="G265" s="239" t="s">
        <v>261</v>
      </c>
      <c r="H265" s="240">
        <v>91.188</v>
      </c>
      <c r="I265" s="241"/>
      <c r="J265" s="242">
        <f>ROUND(I265*H265,2)</f>
        <v>0</v>
      </c>
      <c r="K265" s="243"/>
      <c r="L265" s="244"/>
      <c r="M265" s="245" t="s">
        <v>1</v>
      </c>
      <c r="N265" s="246" t="s">
        <v>44</v>
      </c>
      <c r="O265" s="89"/>
      <c r="P265" s="225">
        <f>O265*H265</f>
        <v>0</v>
      </c>
      <c r="Q265" s="225">
        <v>0.00046</v>
      </c>
      <c r="R265" s="225">
        <f>Q265*H265</f>
        <v>0.04194648</v>
      </c>
      <c r="S265" s="225">
        <v>0</v>
      </c>
      <c r="T265" s="22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27" t="s">
        <v>338</v>
      </c>
      <c r="AT265" s="227" t="s">
        <v>283</v>
      </c>
      <c r="AU265" s="227" t="s">
        <v>88</v>
      </c>
      <c r="AY265" s="15" t="s">
        <v>140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5" t="s">
        <v>86</v>
      </c>
      <c r="BK265" s="228">
        <f>ROUND(I265*H265,2)</f>
        <v>0</v>
      </c>
      <c r="BL265" s="15" t="s">
        <v>168</v>
      </c>
      <c r="BM265" s="227" t="s">
        <v>1102</v>
      </c>
    </row>
    <row r="266" spans="1:65" s="2" customFormat="1" ht="24.15" customHeight="1">
      <c r="A266" s="36"/>
      <c r="B266" s="37"/>
      <c r="C266" s="236" t="s">
        <v>686</v>
      </c>
      <c r="D266" s="236" t="s">
        <v>283</v>
      </c>
      <c r="E266" s="237" t="s">
        <v>1103</v>
      </c>
      <c r="F266" s="238" t="s">
        <v>1104</v>
      </c>
      <c r="G266" s="239" t="s">
        <v>261</v>
      </c>
      <c r="H266" s="240">
        <v>125.5</v>
      </c>
      <c r="I266" s="241"/>
      <c r="J266" s="242">
        <f>ROUND(I266*H266,2)</f>
        <v>0</v>
      </c>
      <c r="K266" s="243"/>
      <c r="L266" s="244"/>
      <c r="M266" s="245" t="s">
        <v>1</v>
      </c>
      <c r="N266" s="246" t="s">
        <v>44</v>
      </c>
      <c r="O266" s="89"/>
      <c r="P266" s="225">
        <f>O266*H266</f>
        <v>0</v>
      </c>
      <c r="Q266" s="225">
        <v>0.0025</v>
      </c>
      <c r="R266" s="225">
        <f>Q266*H266</f>
        <v>0.31375000000000003</v>
      </c>
      <c r="S266" s="225">
        <v>0</v>
      </c>
      <c r="T266" s="22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27" t="s">
        <v>338</v>
      </c>
      <c r="AT266" s="227" t="s">
        <v>283</v>
      </c>
      <c r="AU266" s="227" t="s">
        <v>88</v>
      </c>
      <c r="AY266" s="15" t="s">
        <v>140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5" t="s">
        <v>86</v>
      </c>
      <c r="BK266" s="228">
        <f>ROUND(I266*H266,2)</f>
        <v>0</v>
      </c>
      <c r="BL266" s="15" t="s">
        <v>168</v>
      </c>
      <c r="BM266" s="227" t="s">
        <v>1105</v>
      </c>
    </row>
    <row r="267" spans="1:65" s="2" customFormat="1" ht="24.15" customHeight="1">
      <c r="A267" s="36"/>
      <c r="B267" s="37"/>
      <c r="C267" s="215" t="s">
        <v>690</v>
      </c>
      <c r="D267" s="215" t="s">
        <v>141</v>
      </c>
      <c r="E267" s="216" t="s">
        <v>608</v>
      </c>
      <c r="F267" s="217" t="s">
        <v>609</v>
      </c>
      <c r="G267" s="218" t="s">
        <v>261</v>
      </c>
      <c r="H267" s="219">
        <v>151.649</v>
      </c>
      <c r="I267" s="220"/>
      <c r="J267" s="221">
        <f>ROUND(I267*H267,2)</f>
        <v>0</v>
      </c>
      <c r="K267" s="222"/>
      <c r="L267" s="42"/>
      <c r="M267" s="223" t="s">
        <v>1</v>
      </c>
      <c r="N267" s="224" t="s">
        <v>44</v>
      </c>
      <c r="O267" s="89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7" t="s">
        <v>168</v>
      </c>
      <c r="AT267" s="227" t="s">
        <v>141</v>
      </c>
      <c r="AU267" s="227" t="s">
        <v>88</v>
      </c>
      <c r="AY267" s="15" t="s">
        <v>140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5" t="s">
        <v>86</v>
      </c>
      <c r="BK267" s="228">
        <f>ROUND(I267*H267,2)</f>
        <v>0</v>
      </c>
      <c r="BL267" s="15" t="s">
        <v>168</v>
      </c>
      <c r="BM267" s="227" t="s">
        <v>1106</v>
      </c>
    </row>
    <row r="268" spans="1:65" s="2" customFormat="1" ht="33" customHeight="1">
      <c r="A268" s="36"/>
      <c r="B268" s="37"/>
      <c r="C268" s="236" t="s">
        <v>694</v>
      </c>
      <c r="D268" s="236" t="s">
        <v>283</v>
      </c>
      <c r="E268" s="237" t="s">
        <v>612</v>
      </c>
      <c r="F268" s="238" t="s">
        <v>613</v>
      </c>
      <c r="G268" s="239" t="s">
        <v>231</v>
      </c>
      <c r="H268" s="240">
        <v>7.222</v>
      </c>
      <c r="I268" s="241"/>
      <c r="J268" s="242">
        <f>ROUND(I268*H268,2)</f>
        <v>0</v>
      </c>
      <c r="K268" s="243"/>
      <c r="L268" s="244"/>
      <c r="M268" s="245" t="s">
        <v>1</v>
      </c>
      <c r="N268" s="246" t="s">
        <v>44</v>
      </c>
      <c r="O268" s="89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7" t="s">
        <v>338</v>
      </c>
      <c r="AT268" s="227" t="s">
        <v>283</v>
      </c>
      <c r="AU268" s="227" t="s">
        <v>88</v>
      </c>
      <c r="AY268" s="15" t="s">
        <v>140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5" t="s">
        <v>86</v>
      </c>
      <c r="BK268" s="228">
        <f>ROUND(I268*H268,2)</f>
        <v>0</v>
      </c>
      <c r="BL268" s="15" t="s">
        <v>168</v>
      </c>
      <c r="BM268" s="227" t="s">
        <v>1107</v>
      </c>
    </row>
    <row r="269" spans="1:65" s="2" customFormat="1" ht="33" customHeight="1">
      <c r="A269" s="36"/>
      <c r="B269" s="37"/>
      <c r="C269" s="236" t="s">
        <v>700</v>
      </c>
      <c r="D269" s="236" t="s">
        <v>283</v>
      </c>
      <c r="E269" s="237" t="s">
        <v>1108</v>
      </c>
      <c r="F269" s="238" t="s">
        <v>1109</v>
      </c>
      <c r="G269" s="239" t="s">
        <v>231</v>
      </c>
      <c r="H269" s="240">
        <v>1.419</v>
      </c>
      <c r="I269" s="241"/>
      <c r="J269" s="242">
        <f>ROUND(I269*H269,2)</f>
        <v>0</v>
      </c>
      <c r="K269" s="243"/>
      <c r="L269" s="244"/>
      <c r="M269" s="245" t="s">
        <v>1</v>
      </c>
      <c r="N269" s="246" t="s">
        <v>44</v>
      </c>
      <c r="O269" s="89"/>
      <c r="P269" s="225">
        <f>O269*H269</f>
        <v>0</v>
      </c>
      <c r="Q269" s="225">
        <v>0</v>
      </c>
      <c r="R269" s="225">
        <f>Q269*H269</f>
        <v>0</v>
      </c>
      <c r="S269" s="225">
        <v>0</v>
      </c>
      <c r="T269" s="226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27" t="s">
        <v>338</v>
      </c>
      <c r="AT269" s="227" t="s">
        <v>283</v>
      </c>
      <c r="AU269" s="227" t="s">
        <v>88</v>
      </c>
      <c r="AY269" s="15" t="s">
        <v>140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5" t="s">
        <v>86</v>
      </c>
      <c r="BK269" s="228">
        <f>ROUND(I269*H269,2)</f>
        <v>0</v>
      </c>
      <c r="BL269" s="15" t="s">
        <v>168</v>
      </c>
      <c r="BM269" s="227" t="s">
        <v>1110</v>
      </c>
    </row>
    <row r="270" spans="1:65" s="2" customFormat="1" ht="33" customHeight="1">
      <c r="A270" s="36"/>
      <c r="B270" s="37"/>
      <c r="C270" s="215" t="s">
        <v>704</v>
      </c>
      <c r="D270" s="215" t="s">
        <v>141</v>
      </c>
      <c r="E270" s="216" t="s">
        <v>616</v>
      </c>
      <c r="F270" s="217" t="s">
        <v>617</v>
      </c>
      <c r="G270" s="218" t="s">
        <v>261</v>
      </c>
      <c r="H270" s="219">
        <v>151.649</v>
      </c>
      <c r="I270" s="220"/>
      <c r="J270" s="221">
        <f>ROUND(I270*H270,2)</f>
        <v>0</v>
      </c>
      <c r="K270" s="222"/>
      <c r="L270" s="42"/>
      <c r="M270" s="223" t="s">
        <v>1</v>
      </c>
      <c r="N270" s="224" t="s">
        <v>44</v>
      </c>
      <c r="O270" s="89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27" t="s">
        <v>168</v>
      </c>
      <c r="AT270" s="227" t="s">
        <v>141</v>
      </c>
      <c r="AU270" s="227" t="s">
        <v>88</v>
      </c>
      <c r="AY270" s="15" t="s">
        <v>140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5" t="s">
        <v>86</v>
      </c>
      <c r="BK270" s="228">
        <f>ROUND(I270*H270,2)</f>
        <v>0</v>
      </c>
      <c r="BL270" s="15" t="s">
        <v>168</v>
      </c>
      <c r="BM270" s="227" t="s">
        <v>1111</v>
      </c>
    </row>
    <row r="271" spans="1:65" s="2" customFormat="1" ht="24.15" customHeight="1">
      <c r="A271" s="36"/>
      <c r="B271" s="37"/>
      <c r="C271" s="236" t="s">
        <v>708</v>
      </c>
      <c r="D271" s="236" t="s">
        <v>283</v>
      </c>
      <c r="E271" s="237" t="s">
        <v>620</v>
      </c>
      <c r="F271" s="238" t="s">
        <v>621</v>
      </c>
      <c r="G271" s="239" t="s">
        <v>261</v>
      </c>
      <c r="H271" s="240">
        <v>30.329</v>
      </c>
      <c r="I271" s="241"/>
      <c r="J271" s="242">
        <f>ROUND(I271*H271,2)</f>
        <v>0</v>
      </c>
      <c r="K271" s="243"/>
      <c r="L271" s="244"/>
      <c r="M271" s="245" t="s">
        <v>1</v>
      </c>
      <c r="N271" s="246" t="s">
        <v>44</v>
      </c>
      <c r="O271" s="89"/>
      <c r="P271" s="225">
        <f>O271*H271</f>
        <v>0</v>
      </c>
      <c r="Q271" s="225">
        <v>0.006</v>
      </c>
      <c r="R271" s="225">
        <f>Q271*H271</f>
        <v>0.181974</v>
      </c>
      <c r="S271" s="225">
        <v>0</v>
      </c>
      <c r="T271" s="22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27" t="s">
        <v>338</v>
      </c>
      <c r="AT271" s="227" t="s">
        <v>283</v>
      </c>
      <c r="AU271" s="227" t="s">
        <v>88</v>
      </c>
      <c r="AY271" s="15" t="s">
        <v>140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5" t="s">
        <v>86</v>
      </c>
      <c r="BK271" s="228">
        <f>ROUND(I271*H271,2)</f>
        <v>0</v>
      </c>
      <c r="BL271" s="15" t="s">
        <v>168</v>
      </c>
      <c r="BM271" s="227" t="s">
        <v>1112</v>
      </c>
    </row>
    <row r="272" spans="1:65" s="2" customFormat="1" ht="24.15" customHeight="1">
      <c r="A272" s="36"/>
      <c r="B272" s="37"/>
      <c r="C272" s="215" t="s">
        <v>712</v>
      </c>
      <c r="D272" s="215" t="s">
        <v>141</v>
      </c>
      <c r="E272" s="216" t="s">
        <v>624</v>
      </c>
      <c r="F272" s="217" t="s">
        <v>625</v>
      </c>
      <c r="G272" s="218" t="s">
        <v>244</v>
      </c>
      <c r="H272" s="219">
        <v>0.538</v>
      </c>
      <c r="I272" s="220"/>
      <c r="J272" s="221">
        <f>ROUND(I272*H272,2)</f>
        <v>0</v>
      </c>
      <c r="K272" s="222"/>
      <c r="L272" s="42"/>
      <c r="M272" s="223" t="s">
        <v>1</v>
      </c>
      <c r="N272" s="224" t="s">
        <v>44</v>
      </c>
      <c r="O272" s="89"/>
      <c r="P272" s="225">
        <f>O272*H272</f>
        <v>0</v>
      </c>
      <c r="Q272" s="225">
        <v>0</v>
      </c>
      <c r="R272" s="225">
        <f>Q272*H272</f>
        <v>0</v>
      </c>
      <c r="S272" s="225">
        <v>0</v>
      </c>
      <c r="T272" s="226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27" t="s">
        <v>168</v>
      </c>
      <c r="AT272" s="227" t="s">
        <v>141</v>
      </c>
      <c r="AU272" s="227" t="s">
        <v>88</v>
      </c>
      <c r="AY272" s="15" t="s">
        <v>140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5" t="s">
        <v>86</v>
      </c>
      <c r="BK272" s="228">
        <f>ROUND(I272*H272,2)</f>
        <v>0</v>
      </c>
      <c r="BL272" s="15" t="s">
        <v>168</v>
      </c>
      <c r="BM272" s="227" t="s">
        <v>1113</v>
      </c>
    </row>
    <row r="273" spans="1:63" s="12" customFormat="1" ht="22.8" customHeight="1">
      <c r="A273" s="12"/>
      <c r="B273" s="201"/>
      <c r="C273" s="202"/>
      <c r="D273" s="203" t="s">
        <v>78</v>
      </c>
      <c r="E273" s="229" t="s">
        <v>1114</v>
      </c>
      <c r="F273" s="229" t="s">
        <v>1115</v>
      </c>
      <c r="G273" s="202"/>
      <c r="H273" s="202"/>
      <c r="I273" s="205"/>
      <c r="J273" s="230">
        <f>BK273</f>
        <v>0</v>
      </c>
      <c r="K273" s="202"/>
      <c r="L273" s="207"/>
      <c r="M273" s="208"/>
      <c r="N273" s="209"/>
      <c r="O273" s="209"/>
      <c r="P273" s="210">
        <f>P274</f>
        <v>0</v>
      </c>
      <c r="Q273" s="209"/>
      <c r="R273" s="210">
        <f>R274</f>
        <v>0.00212</v>
      </c>
      <c r="S273" s="209"/>
      <c r="T273" s="211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2" t="s">
        <v>88</v>
      </c>
      <c r="AT273" s="213" t="s">
        <v>78</v>
      </c>
      <c r="AU273" s="213" t="s">
        <v>86</v>
      </c>
      <c r="AY273" s="212" t="s">
        <v>140</v>
      </c>
      <c r="BK273" s="214">
        <f>BK274</f>
        <v>0</v>
      </c>
    </row>
    <row r="274" spans="1:65" s="2" customFormat="1" ht="24.15" customHeight="1">
      <c r="A274" s="36"/>
      <c r="B274" s="37"/>
      <c r="C274" s="215" t="s">
        <v>716</v>
      </c>
      <c r="D274" s="215" t="s">
        <v>141</v>
      </c>
      <c r="E274" s="216" t="s">
        <v>1116</v>
      </c>
      <c r="F274" s="217" t="s">
        <v>1117</v>
      </c>
      <c r="G274" s="218" t="s">
        <v>272</v>
      </c>
      <c r="H274" s="219">
        <v>1</v>
      </c>
      <c r="I274" s="220"/>
      <c r="J274" s="221">
        <f>ROUND(I274*H274,2)</f>
        <v>0</v>
      </c>
      <c r="K274" s="222"/>
      <c r="L274" s="42"/>
      <c r="M274" s="223" t="s">
        <v>1</v>
      </c>
      <c r="N274" s="224" t="s">
        <v>44</v>
      </c>
      <c r="O274" s="89"/>
      <c r="P274" s="225">
        <f>O274*H274</f>
        <v>0</v>
      </c>
      <c r="Q274" s="225">
        <v>0.00212</v>
      </c>
      <c r="R274" s="225">
        <f>Q274*H274</f>
        <v>0.00212</v>
      </c>
      <c r="S274" s="225">
        <v>0</v>
      </c>
      <c r="T274" s="226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7" t="s">
        <v>168</v>
      </c>
      <c r="AT274" s="227" t="s">
        <v>141</v>
      </c>
      <c r="AU274" s="227" t="s">
        <v>88</v>
      </c>
      <c r="AY274" s="15" t="s">
        <v>140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5" t="s">
        <v>86</v>
      </c>
      <c r="BK274" s="228">
        <f>ROUND(I274*H274,2)</f>
        <v>0</v>
      </c>
      <c r="BL274" s="15" t="s">
        <v>168</v>
      </c>
      <c r="BM274" s="227" t="s">
        <v>1118</v>
      </c>
    </row>
    <row r="275" spans="1:63" s="12" customFormat="1" ht="22.8" customHeight="1">
      <c r="A275" s="12"/>
      <c r="B275" s="201"/>
      <c r="C275" s="202"/>
      <c r="D275" s="203" t="s">
        <v>78</v>
      </c>
      <c r="E275" s="229" t="s">
        <v>627</v>
      </c>
      <c r="F275" s="229" t="s">
        <v>628</v>
      </c>
      <c r="G275" s="202"/>
      <c r="H275" s="202"/>
      <c r="I275" s="205"/>
      <c r="J275" s="230">
        <f>BK275</f>
        <v>0</v>
      </c>
      <c r="K275" s="202"/>
      <c r="L275" s="207"/>
      <c r="M275" s="208"/>
      <c r="N275" s="209"/>
      <c r="O275" s="209"/>
      <c r="P275" s="210">
        <f>SUM(P276:P279)</f>
        <v>0</v>
      </c>
      <c r="Q275" s="209"/>
      <c r="R275" s="210">
        <f>SUM(R276:R279)</f>
        <v>0.31719800000000004</v>
      </c>
      <c r="S275" s="209"/>
      <c r="T275" s="211">
        <f>SUM(T276:T279)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2" t="s">
        <v>88</v>
      </c>
      <c r="AT275" s="213" t="s">
        <v>78</v>
      </c>
      <c r="AU275" s="213" t="s">
        <v>86</v>
      </c>
      <c r="AY275" s="212" t="s">
        <v>140</v>
      </c>
      <c r="BK275" s="214">
        <f>SUM(BK276:BK279)</f>
        <v>0</v>
      </c>
    </row>
    <row r="276" spans="1:65" s="2" customFormat="1" ht="24.15" customHeight="1">
      <c r="A276" s="36"/>
      <c r="B276" s="37"/>
      <c r="C276" s="215" t="s">
        <v>720</v>
      </c>
      <c r="D276" s="215" t="s">
        <v>141</v>
      </c>
      <c r="E276" s="216" t="s">
        <v>630</v>
      </c>
      <c r="F276" s="217" t="s">
        <v>631</v>
      </c>
      <c r="G276" s="218" t="s">
        <v>382</v>
      </c>
      <c r="H276" s="219">
        <v>36</v>
      </c>
      <c r="I276" s="220"/>
      <c r="J276" s="221">
        <f>ROUND(I276*H276,2)</f>
        <v>0</v>
      </c>
      <c r="K276" s="222"/>
      <c r="L276" s="42"/>
      <c r="M276" s="223" t="s">
        <v>1</v>
      </c>
      <c r="N276" s="224" t="s">
        <v>44</v>
      </c>
      <c r="O276" s="89"/>
      <c r="P276" s="225">
        <f>O276*H276</f>
        <v>0</v>
      </c>
      <c r="Q276" s="225">
        <v>0</v>
      </c>
      <c r="R276" s="225">
        <f>Q276*H276</f>
        <v>0</v>
      </c>
      <c r="S276" s="225">
        <v>0</v>
      </c>
      <c r="T276" s="226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27" t="s">
        <v>168</v>
      </c>
      <c r="AT276" s="227" t="s">
        <v>141</v>
      </c>
      <c r="AU276" s="227" t="s">
        <v>88</v>
      </c>
      <c r="AY276" s="15" t="s">
        <v>140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5" t="s">
        <v>86</v>
      </c>
      <c r="BK276" s="228">
        <f>ROUND(I276*H276,2)</f>
        <v>0</v>
      </c>
      <c r="BL276" s="15" t="s">
        <v>168</v>
      </c>
      <c r="BM276" s="227" t="s">
        <v>1119</v>
      </c>
    </row>
    <row r="277" spans="1:65" s="2" customFormat="1" ht="16.5" customHeight="1">
      <c r="A277" s="36"/>
      <c r="B277" s="37"/>
      <c r="C277" s="236" t="s">
        <v>724</v>
      </c>
      <c r="D277" s="236" t="s">
        <v>283</v>
      </c>
      <c r="E277" s="237" t="s">
        <v>634</v>
      </c>
      <c r="F277" s="238" t="s">
        <v>635</v>
      </c>
      <c r="G277" s="239" t="s">
        <v>231</v>
      </c>
      <c r="H277" s="240">
        <v>0.389</v>
      </c>
      <c r="I277" s="241"/>
      <c r="J277" s="242">
        <f>ROUND(I277*H277,2)</f>
        <v>0</v>
      </c>
      <c r="K277" s="243"/>
      <c r="L277" s="244"/>
      <c r="M277" s="245" t="s">
        <v>1</v>
      </c>
      <c r="N277" s="246" t="s">
        <v>44</v>
      </c>
      <c r="O277" s="89"/>
      <c r="P277" s="225">
        <f>O277*H277</f>
        <v>0</v>
      </c>
      <c r="Q277" s="225">
        <v>0.55</v>
      </c>
      <c r="R277" s="225">
        <f>Q277*H277</f>
        <v>0.21395000000000003</v>
      </c>
      <c r="S277" s="225">
        <v>0</v>
      </c>
      <c r="T277" s="22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27" t="s">
        <v>338</v>
      </c>
      <c r="AT277" s="227" t="s">
        <v>283</v>
      </c>
      <c r="AU277" s="227" t="s">
        <v>88</v>
      </c>
      <c r="AY277" s="15" t="s">
        <v>140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5" t="s">
        <v>86</v>
      </c>
      <c r="BK277" s="228">
        <f>ROUND(I277*H277,2)</f>
        <v>0</v>
      </c>
      <c r="BL277" s="15" t="s">
        <v>168</v>
      </c>
      <c r="BM277" s="227" t="s">
        <v>1120</v>
      </c>
    </row>
    <row r="278" spans="1:65" s="2" customFormat="1" ht="24.15" customHeight="1">
      <c r="A278" s="36"/>
      <c r="B278" s="37"/>
      <c r="C278" s="215" t="s">
        <v>728</v>
      </c>
      <c r="D278" s="215" t="s">
        <v>141</v>
      </c>
      <c r="E278" s="216" t="s">
        <v>638</v>
      </c>
      <c r="F278" s="217" t="s">
        <v>639</v>
      </c>
      <c r="G278" s="218" t="s">
        <v>261</v>
      </c>
      <c r="H278" s="219">
        <v>7.2</v>
      </c>
      <c r="I278" s="220"/>
      <c r="J278" s="221">
        <f>ROUND(I278*H278,2)</f>
        <v>0</v>
      </c>
      <c r="K278" s="222"/>
      <c r="L278" s="42"/>
      <c r="M278" s="223" t="s">
        <v>1</v>
      </c>
      <c r="N278" s="224" t="s">
        <v>44</v>
      </c>
      <c r="O278" s="89"/>
      <c r="P278" s="225">
        <f>O278*H278</f>
        <v>0</v>
      </c>
      <c r="Q278" s="225">
        <v>0.01434</v>
      </c>
      <c r="R278" s="225">
        <f>Q278*H278</f>
        <v>0.103248</v>
      </c>
      <c r="S278" s="225">
        <v>0</v>
      </c>
      <c r="T278" s="226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27" t="s">
        <v>168</v>
      </c>
      <c r="AT278" s="227" t="s">
        <v>141</v>
      </c>
      <c r="AU278" s="227" t="s">
        <v>88</v>
      </c>
      <c r="AY278" s="15" t="s">
        <v>140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5" t="s">
        <v>86</v>
      </c>
      <c r="BK278" s="228">
        <f>ROUND(I278*H278,2)</f>
        <v>0</v>
      </c>
      <c r="BL278" s="15" t="s">
        <v>168</v>
      </c>
      <c r="BM278" s="227" t="s">
        <v>1121</v>
      </c>
    </row>
    <row r="279" spans="1:65" s="2" customFormat="1" ht="24.15" customHeight="1">
      <c r="A279" s="36"/>
      <c r="B279" s="37"/>
      <c r="C279" s="215" t="s">
        <v>732</v>
      </c>
      <c r="D279" s="215" t="s">
        <v>141</v>
      </c>
      <c r="E279" s="216" t="s">
        <v>646</v>
      </c>
      <c r="F279" s="217" t="s">
        <v>647</v>
      </c>
      <c r="G279" s="218" t="s">
        <v>244</v>
      </c>
      <c r="H279" s="219">
        <v>0.317</v>
      </c>
      <c r="I279" s="220"/>
      <c r="J279" s="221">
        <f>ROUND(I279*H279,2)</f>
        <v>0</v>
      </c>
      <c r="K279" s="222"/>
      <c r="L279" s="42"/>
      <c r="M279" s="223" t="s">
        <v>1</v>
      </c>
      <c r="N279" s="224" t="s">
        <v>44</v>
      </c>
      <c r="O279" s="89"/>
      <c r="P279" s="225">
        <f>O279*H279</f>
        <v>0</v>
      </c>
      <c r="Q279" s="225">
        <v>0</v>
      </c>
      <c r="R279" s="225">
        <f>Q279*H279</f>
        <v>0</v>
      </c>
      <c r="S279" s="225">
        <v>0</v>
      </c>
      <c r="T279" s="22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27" t="s">
        <v>168</v>
      </c>
      <c r="AT279" s="227" t="s">
        <v>141</v>
      </c>
      <c r="AU279" s="227" t="s">
        <v>88</v>
      </c>
      <c r="AY279" s="15" t="s">
        <v>140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15" t="s">
        <v>86</v>
      </c>
      <c r="BK279" s="228">
        <f>ROUND(I279*H279,2)</f>
        <v>0</v>
      </c>
      <c r="BL279" s="15" t="s">
        <v>168</v>
      </c>
      <c r="BM279" s="227" t="s">
        <v>1122</v>
      </c>
    </row>
    <row r="280" spans="1:63" s="12" customFormat="1" ht="22.8" customHeight="1">
      <c r="A280" s="12"/>
      <c r="B280" s="201"/>
      <c r="C280" s="202"/>
      <c r="D280" s="203" t="s">
        <v>78</v>
      </c>
      <c r="E280" s="229" t="s">
        <v>649</v>
      </c>
      <c r="F280" s="229" t="s">
        <v>650</v>
      </c>
      <c r="G280" s="202"/>
      <c r="H280" s="202"/>
      <c r="I280" s="205"/>
      <c r="J280" s="230">
        <f>BK280</f>
        <v>0</v>
      </c>
      <c r="K280" s="202"/>
      <c r="L280" s="207"/>
      <c r="M280" s="208"/>
      <c r="N280" s="209"/>
      <c r="O280" s="209"/>
      <c r="P280" s="210">
        <f>SUM(P281:P282)</f>
        <v>0</v>
      </c>
      <c r="Q280" s="209"/>
      <c r="R280" s="210">
        <f>SUM(R281:R282)</f>
        <v>1.534865</v>
      </c>
      <c r="S280" s="209"/>
      <c r="T280" s="211">
        <f>SUM(T281:T282)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2" t="s">
        <v>88</v>
      </c>
      <c r="AT280" s="213" t="s">
        <v>78</v>
      </c>
      <c r="AU280" s="213" t="s">
        <v>86</v>
      </c>
      <c r="AY280" s="212" t="s">
        <v>140</v>
      </c>
      <c r="BK280" s="214">
        <f>SUM(BK281:BK282)</f>
        <v>0</v>
      </c>
    </row>
    <row r="281" spans="1:65" s="2" customFormat="1" ht="24.15" customHeight="1">
      <c r="A281" s="36"/>
      <c r="B281" s="37"/>
      <c r="C281" s="215" t="s">
        <v>736</v>
      </c>
      <c r="D281" s="215" t="s">
        <v>141</v>
      </c>
      <c r="E281" s="216" t="s">
        <v>1123</v>
      </c>
      <c r="F281" s="217" t="s">
        <v>1124</v>
      </c>
      <c r="G281" s="218" t="s">
        <v>261</v>
      </c>
      <c r="H281" s="219">
        <v>125.5</v>
      </c>
      <c r="I281" s="220"/>
      <c r="J281" s="221">
        <f>ROUND(I281*H281,2)</f>
        <v>0</v>
      </c>
      <c r="K281" s="222"/>
      <c r="L281" s="42"/>
      <c r="M281" s="223" t="s">
        <v>1</v>
      </c>
      <c r="N281" s="224" t="s">
        <v>44</v>
      </c>
      <c r="O281" s="89"/>
      <c r="P281" s="225">
        <f>O281*H281</f>
        <v>0</v>
      </c>
      <c r="Q281" s="225">
        <v>0.01223</v>
      </c>
      <c r="R281" s="225">
        <f>Q281*H281</f>
        <v>1.534865</v>
      </c>
      <c r="S281" s="225">
        <v>0</v>
      </c>
      <c r="T281" s="22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27" t="s">
        <v>168</v>
      </c>
      <c r="AT281" s="227" t="s">
        <v>141</v>
      </c>
      <c r="AU281" s="227" t="s">
        <v>88</v>
      </c>
      <c r="AY281" s="15" t="s">
        <v>140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5" t="s">
        <v>86</v>
      </c>
      <c r="BK281" s="228">
        <f>ROUND(I281*H281,2)</f>
        <v>0</v>
      </c>
      <c r="BL281" s="15" t="s">
        <v>168</v>
      </c>
      <c r="BM281" s="227" t="s">
        <v>1125</v>
      </c>
    </row>
    <row r="282" spans="1:65" s="2" customFormat="1" ht="24.15" customHeight="1">
      <c r="A282" s="36"/>
      <c r="B282" s="37"/>
      <c r="C282" s="215" t="s">
        <v>740</v>
      </c>
      <c r="D282" s="215" t="s">
        <v>141</v>
      </c>
      <c r="E282" s="216" t="s">
        <v>665</v>
      </c>
      <c r="F282" s="217" t="s">
        <v>666</v>
      </c>
      <c r="G282" s="218" t="s">
        <v>244</v>
      </c>
      <c r="H282" s="219">
        <v>1.535</v>
      </c>
      <c r="I282" s="220"/>
      <c r="J282" s="221">
        <f>ROUND(I282*H282,2)</f>
        <v>0</v>
      </c>
      <c r="K282" s="222"/>
      <c r="L282" s="42"/>
      <c r="M282" s="223" t="s">
        <v>1</v>
      </c>
      <c r="N282" s="224" t="s">
        <v>44</v>
      </c>
      <c r="O282" s="89"/>
      <c r="P282" s="225">
        <f>O282*H282</f>
        <v>0</v>
      </c>
      <c r="Q282" s="225">
        <v>0</v>
      </c>
      <c r="R282" s="225">
        <f>Q282*H282</f>
        <v>0</v>
      </c>
      <c r="S282" s="225">
        <v>0</v>
      </c>
      <c r="T282" s="226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27" t="s">
        <v>168</v>
      </c>
      <c r="AT282" s="227" t="s">
        <v>141</v>
      </c>
      <c r="AU282" s="227" t="s">
        <v>88</v>
      </c>
      <c r="AY282" s="15" t="s">
        <v>140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5" t="s">
        <v>86</v>
      </c>
      <c r="BK282" s="228">
        <f>ROUND(I282*H282,2)</f>
        <v>0</v>
      </c>
      <c r="BL282" s="15" t="s">
        <v>168</v>
      </c>
      <c r="BM282" s="227" t="s">
        <v>1126</v>
      </c>
    </row>
    <row r="283" spans="1:63" s="12" customFormat="1" ht="22.8" customHeight="1">
      <c r="A283" s="12"/>
      <c r="B283" s="201"/>
      <c r="C283" s="202"/>
      <c r="D283" s="203" t="s">
        <v>78</v>
      </c>
      <c r="E283" s="229" t="s">
        <v>668</v>
      </c>
      <c r="F283" s="229" t="s">
        <v>669</v>
      </c>
      <c r="G283" s="202"/>
      <c r="H283" s="202"/>
      <c r="I283" s="205"/>
      <c r="J283" s="230">
        <f>BK283</f>
        <v>0</v>
      </c>
      <c r="K283" s="202"/>
      <c r="L283" s="207"/>
      <c r="M283" s="208"/>
      <c r="N283" s="209"/>
      <c r="O283" s="209"/>
      <c r="P283" s="210">
        <f>SUM(P284:P291)</f>
        <v>0</v>
      </c>
      <c r="Q283" s="209"/>
      <c r="R283" s="210">
        <f>SUM(R284:R291)</f>
        <v>0.179336</v>
      </c>
      <c r="S283" s="209"/>
      <c r="T283" s="211">
        <f>SUM(T284:T291)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2" t="s">
        <v>88</v>
      </c>
      <c r="AT283" s="213" t="s">
        <v>78</v>
      </c>
      <c r="AU283" s="213" t="s">
        <v>86</v>
      </c>
      <c r="AY283" s="212" t="s">
        <v>140</v>
      </c>
      <c r="BK283" s="214">
        <f>SUM(BK284:BK291)</f>
        <v>0</v>
      </c>
    </row>
    <row r="284" spans="1:65" s="2" customFormat="1" ht="24.15" customHeight="1">
      <c r="A284" s="36"/>
      <c r="B284" s="37"/>
      <c r="C284" s="215" t="s">
        <v>744</v>
      </c>
      <c r="D284" s="215" t="s">
        <v>141</v>
      </c>
      <c r="E284" s="216" t="s">
        <v>1127</v>
      </c>
      <c r="F284" s="217" t="s">
        <v>1128</v>
      </c>
      <c r="G284" s="218" t="s">
        <v>382</v>
      </c>
      <c r="H284" s="219">
        <v>17.4</v>
      </c>
      <c r="I284" s="220"/>
      <c r="J284" s="221">
        <f>ROUND(I284*H284,2)</f>
        <v>0</v>
      </c>
      <c r="K284" s="222"/>
      <c r="L284" s="42"/>
      <c r="M284" s="223" t="s">
        <v>1</v>
      </c>
      <c r="N284" s="224" t="s">
        <v>44</v>
      </c>
      <c r="O284" s="89"/>
      <c r="P284" s="225">
        <f>O284*H284</f>
        <v>0</v>
      </c>
      <c r="Q284" s="225">
        <v>0.00586</v>
      </c>
      <c r="R284" s="225">
        <f>Q284*H284</f>
        <v>0.10196399999999999</v>
      </c>
      <c r="S284" s="225">
        <v>0</v>
      </c>
      <c r="T284" s="226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27" t="s">
        <v>168</v>
      </c>
      <c r="AT284" s="227" t="s">
        <v>141</v>
      </c>
      <c r="AU284" s="227" t="s">
        <v>88</v>
      </c>
      <c r="AY284" s="15" t="s">
        <v>140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5" t="s">
        <v>86</v>
      </c>
      <c r="BK284" s="228">
        <f>ROUND(I284*H284,2)</f>
        <v>0</v>
      </c>
      <c r="BL284" s="15" t="s">
        <v>168</v>
      </c>
      <c r="BM284" s="227" t="s">
        <v>1129</v>
      </c>
    </row>
    <row r="285" spans="1:65" s="2" customFormat="1" ht="33" customHeight="1">
      <c r="A285" s="36"/>
      <c r="B285" s="37"/>
      <c r="C285" s="215" t="s">
        <v>748</v>
      </c>
      <c r="D285" s="215" t="s">
        <v>141</v>
      </c>
      <c r="E285" s="216" t="s">
        <v>675</v>
      </c>
      <c r="F285" s="217" t="s">
        <v>676</v>
      </c>
      <c r="G285" s="218" t="s">
        <v>382</v>
      </c>
      <c r="H285" s="219">
        <v>46.4</v>
      </c>
      <c r="I285" s="220"/>
      <c r="J285" s="221">
        <f>ROUND(I285*H285,2)</f>
        <v>0</v>
      </c>
      <c r="K285" s="222"/>
      <c r="L285" s="42"/>
      <c r="M285" s="223" t="s">
        <v>1</v>
      </c>
      <c r="N285" s="224" t="s">
        <v>44</v>
      </c>
      <c r="O285" s="89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27" t="s">
        <v>168</v>
      </c>
      <c r="AT285" s="227" t="s">
        <v>141</v>
      </c>
      <c r="AU285" s="227" t="s">
        <v>88</v>
      </c>
      <c r="AY285" s="15" t="s">
        <v>140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5" t="s">
        <v>86</v>
      </c>
      <c r="BK285" s="228">
        <f>ROUND(I285*H285,2)</f>
        <v>0</v>
      </c>
      <c r="BL285" s="15" t="s">
        <v>168</v>
      </c>
      <c r="BM285" s="227" t="s">
        <v>1130</v>
      </c>
    </row>
    <row r="286" spans="1:65" s="2" customFormat="1" ht="24.15" customHeight="1">
      <c r="A286" s="36"/>
      <c r="B286" s="37"/>
      <c r="C286" s="215" t="s">
        <v>752</v>
      </c>
      <c r="D286" s="215" t="s">
        <v>141</v>
      </c>
      <c r="E286" s="216" t="s">
        <v>679</v>
      </c>
      <c r="F286" s="217" t="s">
        <v>680</v>
      </c>
      <c r="G286" s="218" t="s">
        <v>382</v>
      </c>
      <c r="H286" s="219">
        <v>13.45</v>
      </c>
      <c r="I286" s="220"/>
      <c r="J286" s="221">
        <f>ROUND(I286*H286,2)</f>
        <v>0</v>
      </c>
      <c r="K286" s="222"/>
      <c r="L286" s="42"/>
      <c r="M286" s="223" t="s">
        <v>1</v>
      </c>
      <c r="N286" s="224" t="s">
        <v>44</v>
      </c>
      <c r="O286" s="89"/>
      <c r="P286" s="225">
        <f>O286*H286</f>
        <v>0</v>
      </c>
      <c r="Q286" s="225">
        <v>0</v>
      </c>
      <c r="R286" s="225">
        <f>Q286*H286</f>
        <v>0</v>
      </c>
      <c r="S286" s="225">
        <v>0</v>
      </c>
      <c r="T286" s="22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27" t="s">
        <v>168</v>
      </c>
      <c r="AT286" s="227" t="s">
        <v>141</v>
      </c>
      <c r="AU286" s="227" t="s">
        <v>88</v>
      </c>
      <c r="AY286" s="15" t="s">
        <v>140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15" t="s">
        <v>86</v>
      </c>
      <c r="BK286" s="228">
        <f>ROUND(I286*H286,2)</f>
        <v>0</v>
      </c>
      <c r="BL286" s="15" t="s">
        <v>168</v>
      </c>
      <c r="BM286" s="227" t="s">
        <v>1131</v>
      </c>
    </row>
    <row r="287" spans="1:65" s="2" customFormat="1" ht="16.5" customHeight="1">
      <c r="A287" s="36"/>
      <c r="B287" s="37"/>
      <c r="C287" s="215" t="s">
        <v>756</v>
      </c>
      <c r="D287" s="215" t="s">
        <v>141</v>
      </c>
      <c r="E287" s="216" t="s">
        <v>683</v>
      </c>
      <c r="F287" s="217" t="s">
        <v>684</v>
      </c>
      <c r="G287" s="218" t="s">
        <v>382</v>
      </c>
      <c r="H287" s="219">
        <v>6.4</v>
      </c>
      <c r="I287" s="220"/>
      <c r="J287" s="221">
        <f>ROUND(I287*H287,2)</f>
        <v>0</v>
      </c>
      <c r="K287" s="222"/>
      <c r="L287" s="42"/>
      <c r="M287" s="223" t="s">
        <v>1</v>
      </c>
      <c r="N287" s="224" t="s">
        <v>44</v>
      </c>
      <c r="O287" s="89"/>
      <c r="P287" s="225">
        <f>O287*H287</f>
        <v>0</v>
      </c>
      <c r="Q287" s="225">
        <v>0</v>
      </c>
      <c r="R287" s="225">
        <f>Q287*H287</f>
        <v>0</v>
      </c>
      <c r="S287" s="225">
        <v>0</v>
      </c>
      <c r="T287" s="22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27" t="s">
        <v>168</v>
      </c>
      <c r="AT287" s="227" t="s">
        <v>141</v>
      </c>
      <c r="AU287" s="227" t="s">
        <v>88</v>
      </c>
      <c r="AY287" s="15" t="s">
        <v>140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5" t="s">
        <v>86</v>
      </c>
      <c r="BK287" s="228">
        <f>ROUND(I287*H287,2)</f>
        <v>0</v>
      </c>
      <c r="BL287" s="15" t="s">
        <v>168</v>
      </c>
      <c r="BM287" s="227" t="s">
        <v>1132</v>
      </c>
    </row>
    <row r="288" spans="1:65" s="2" customFormat="1" ht="16.5" customHeight="1">
      <c r="A288" s="36"/>
      <c r="B288" s="37"/>
      <c r="C288" s="236" t="s">
        <v>760</v>
      </c>
      <c r="D288" s="236" t="s">
        <v>283</v>
      </c>
      <c r="E288" s="237" t="s">
        <v>687</v>
      </c>
      <c r="F288" s="238" t="s">
        <v>688</v>
      </c>
      <c r="G288" s="239" t="s">
        <v>382</v>
      </c>
      <c r="H288" s="240">
        <v>6.4</v>
      </c>
      <c r="I288" s="241"/>
      <c r="J288" s="242">
        <f>ROUND(I288*H288,2)</f>
        <v>0</v>
      </c>
      <c r="K288" s="243"/>
      <c r="L288" s="244"/>
      <c r="M288" s="245" t="s">
        <v>1</v>
      </c>
      <c r="N288" s="246" t="s">
        <v>44</v>
      </c>
      <c r="O288" s="89"/>
      <c r="P288" s="225">
        <f>O288*H288</f>
        <v>0</v>
      </c>
      <c r="Q288" s="225">
        <v>0.00164</v>
      </c>
      <c r="R288" s="225">
        <f>Q288*H288</f>
        <v>0.010496</v>
      </c>
      <c r="S288" s="225">
        <v>0</v>
      </c>
      <c r="T288" s="226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27" t="s">
        <v>338</v>
      </c>
      <c r="AT288" s="227" t="s">
        <v>283</v>
      </c>
      <c r="AU288" s="227" t="s">
        <v>88</v>
      </c>
      <c r="AY288" s="15" t="s">
        <v>140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5" t="s">
        <v>86</v>
      </c>
      <c r="BK288" s="228">
        <f>ROUND(I288*H288,2)</f>
        <v>0</v>
      </c>
      <c r="BL288" s="15" t="s">
        <v>168</v>
      </c>
      <c r="BM288" s="227" t="s">
        <v>1133</v>
      </c>
    </row>
    <row r="289" spans="1:65" s="2" customFormat="1" ht="21.75" customHeight="1">
      <c r="A289" s="36"/>
      <c r="B289" s="37"/>
      <c r="C289" s="215" t="s">
        <v>764</v>
      </c>
      <c r="D289" s="215" t="s">
        <v>141</v>
      </c>
      <c r="E289" s="216" t="s">
        <v>691</v>
      </c>
      <c r="F289" s="217" t="s">
        <v>692</v>
      </c>
      <c r="G289" s="218" t="s">
        <v>382</v>
      </c>
      <c r="H289" s="219">
        <v>19.8</v>
      </c>
      <c r="I289" s="220"/>
      <c r="J289" s="221">
        <f>ROUND(I289*H289,2)</f>
        <v>0</v>
      </c>
      <c r="K289" s="222"/>
      <c r="L289" s="42"/>
      <c r="M289" s="223" t="s">
        <v>1</v>
      </c>
      <c r="N289" s="224" t="s">
        <v>44</v>
      </c>
      <c r="O289" s="89"/>
      <c r="P289" s="225">
        <f>O289*H289</f>
        <v>0</v>
      </c>
      <c r="Q289" s="225">
        <v>0.00322</v>
      </c>
      <c r="R289" s="225">
        <f>Q289*H289</f>
        <v>0.06375600000000001</v>
      </c>
      <c r="S289" s="225">
        <v>0</v>
      </c>
      <c r="T289" s="22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27" t="s">
        <v>168</v>
      </c>
      <c r="AT289" s="227" t="s">
        <v>141</v>
      </c>
      <c r="AU289" s="227" t="s">
        <v>88</v>
      </c>
      <c r="AY289" s="15" t="s">
        <v>140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5" t="s">
        <v>86</v>
      </c>
      <c r="BK289" s="228">
        <f>ROUND(I289*H289,2)</f>
        <v>0</v>
      </c>
      <c r="BL289" s="15" t="s">
        <v>168</v>
      </c>
      <c r="BM289" s="227" t="s">
        <v>1134</v>
      </c>
    </row>
    <row r="290" spans="1:65" s="2" customFormat="1" ht="24.15" customHeight="1">
      <c r="A290" s="36"/>
      <c r="B290" s="37"/>
      <c r="C290" s="215" t="s">
        <v>768</v>
      </c>
      <c r="D290" s="215" t="s">
        <v>141</v>
      </c>
      <c r="E290" s="216" t="s">
        <v>1135</v>
      </c>
      <c r="F290" s="217" t="s">
        <v>1136</v>
      </c>
      <c r="G290" s="218" t="s">
        <v>272</v>
      </c>
      <c r="H290" s="219">
        <v>1</v>
      </c>
      <c r="I290" s="220"/>
      <c r="J290" s="221">
        <f>ROUND(I290*H290,2)</f>
        <v>0</v>
      </c>
      <c r="K290" s="222"/>
      <c r="L290" s="42"/>
      <c r="M290" s="223" t="s">
        <v>1</v>
      </c>
      <c r="N290" s="224" t="s">
        <v>44</v>
      </c>
      <c r="O290" s="89"/>
      <c r="P290" s="225">
        <f>O290*H290</f>
        <v>0</v>
      </c>
      <c r="Q290" s="225">
        <v>0.00312</v>
      </c>
      <c r="R290" s="225">
        <f>Q290*H290</f>
        <v>0.00312</v>
      </c>
      <c r="S290" s="225">
        <v>0</v>
      </c>
      <c r="T290" s="226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27" t="s">
        <v>168</v>
      </c>
      <c r="AT290" s="227" t="s">
        <v>141</v>
      </c>
      <c r="AU290" s="227" t="s">
        <v>88</v>
      </c>
      <c r="AY290" s="15" t="s">
        <v>140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5" t="s">
        <v>86</v>
      </c>
      <c r="BK290" s="228">
        <f>ROUND(I290*H290,2)</f>
        <v>0</v>
      </c>
      <c r="BL290" s="15" t="s">
        <v>168</v>
      </c>
      <c r="BM290" s="227" t="s">
        <v>1137</v>
      </c>
    </row>
    <row r="291" spans="1:65" s="2" customFormat="1" ht="24.15" customHeight="1">
      <c r="A291" s="36"/>
      <c r="B291" s="37"/>
      <c r="C291" s="215" t="s">
        <v>772</v>
      </c>
      <c r="D291" s="215" t="s">
        <v>141</v>
      </c>
      <c r="E291" s="216" t="s">
        <v>695</v>
      </c>
      <c r="F291" s="217" t="s">
        <v>696</v>
      </c>
      <c r="G291" s="218" t="s">
        <v>244</v>
      </c>
      <c r="H291" s="219">
        <v>0.179</v>
      </c>
      <c r="I291" s="220"/>
      <c r="J291" s="221">
        <f>ROUND(I291*H291,2)</f>
        <v>0</v>
      </c>
      <c r="K291" s="222"/>
      <c r="L291" s="42"/>
      <c r="M291" s="223" t="s">
        <v>1</v>
      </c>
      <c r="N291" s="224" t="s">
        <v>44</v>
      </c>
      <c r="O291" s="89"/>
      <c r="P291" s="225">
        <f>O291*H291</f>
        <v>0</v>
      </c>
      <c r="Q291" s="225">
        <v>0</v>
      </c>
      <c r="R291" s="225">
        <f>Q291*H291</f>
        <v>0</v>
      </c>
      <c r="S291" s="225">
        <v>0</v>
      </c>
      <c r="T291" s="226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27" t="s">
        <v>168</v>
      </c>
      <c r="AT291" s="227" t="s">
        <v>141</v>
      </c>
      <c r="AU291" s="227" t="s">
        <v>88</v>
      </c>
      <c r="AY291" s="15" t="s">
        <v>140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5" t="s">
        <v>86</v>
      </c>
      <c r="BK291" s="228">
        <f>ROUND(I291*H291,2)</f>
        <v>0</v>
      </c>
      <c r="BL291" s="15" t="s">
        <v>168</v>
      </c>
      <c r="BM291" s="227" t="s">
        <v>1138</v>
      </c>
    </row>
    <row r="292" spans="1:63" s="12" customFormat="1" ht="22.8" customHeight="1">
      <c r="A292" s="12"/>
      <c r="B292" s="201"/>
      <c r="C292" s="202"/>
      <c r="D292" s="203" t="s">
        <v>78</v>
      </c>
      <c r="E292" s="229" t="s">
        <v>698</v>
      </c>
      <c r="F292" s="229" t="s">
        <v>699</v>
      </c>
      <c r="G292" s="202"/>
      <c r="H292" s="202"/>
      <c r="I292" s="205"/>
      <c r="J292" s="230">
        <f>BK292</f>
        <v>0</v>
      </c>
      <c r="K292" s="202"/>
      <c r="L292" s="207"/>
      <c r="M292" s="208"/>
      <c r="N292" s="209"/>
      <c r="O292" s="209"/>
      <c r="P292" s="210">
        <f>SUM(P293:P315)</f>
        <v>0</v>
      </c>
      <c r="Q292" s="209"/>
      <c r="R292" s="210">
        <f>SUM(R293:R315)</f>
        <v>0.40118999999999994</v>
      </c>
      <c r="S292" s="209"/>
      <c r="T292" s="211">
        <f>SUM(T293:T315)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2" t="s">
        <v>88</v>
      </c>
      <c r="AT292" s="213" t="s">
        <v>78</v>
      </c>
      <c r="AU292" s="213" t="s">
        <v>86</v>
      </c>
      <c r="AY292" s="212" t="s">
        <v>140</v>
      </c>
      <c r="BK292" s="214">
        <f>SUM(BK293:BK315)</f>
        <v>0</v>
      </c>
    </row>
    <row r="293" spans="1:65" s="2" customFormat="1" ht="24.15" customHeight="1">
      <c r="A293" s="36"/>
      <c r="B293" s="37"/>
      <c r="C293" s="215" t="s">
        <v>776</v>
      </c>
      <c r="D293" s="215" t="s">
        <v>141</v>
      </c>
      <c r="E293" s="216" t="s">
        <v>701</v>
      </c>
      <c r="F293" s="217" t="s">
        <v>702</v>
      </c>
      <c r="G293" s="218" t="s">
        <v>261</v>
      </c>
      <c r="H293" s="219">
        <v>32.001</v>
      </c>
      <c r="I293" s="220"/>
      <c r="J293" s="221">
        <f>ROUND(I293*H293,2)</f>
        <v>0</v>
      </c>
      <c r="K293" s="222"/>
      <c r="L293" s="42"/>
      <c r="M293" s="223" t="s">
        <v>1</v>
      </c>
      <c r="N293" s="224" t="s">
        <v>44</v>
      </c>
      <c r="O293" s="89"/>
      <c r="P293" s="225">
        <f>O293*H293</f>
        <v>0</v>
      </c>
      <c r="Q293" s="225">
        <v>0</v>
      </c>
      <c r="R293" s="225">
        <f>Q293*H293</f>
        <v>0</v>
      </c>
      <c r="S293" s="225">
        <v>0</v>
      </c>
      <c r="T293" s="22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27" t="s">
        <v>168</v>
      </c>
      <c r="AT293" s="227" t="s">
        <v>141</v>
      </c>
      <c r="AU293" s="227" t="s">
        <v>88</v>
      </c>
      <c r="AY293" s="15" t="s">
        <v>140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5" t="s">
        <v>86</v>
      </c>
      <c r="BK293" s="228">
        <f>ROUND(I293*H293,2)</f>
        <v>0</v>
      </c>
      <c r="BL293" s="15" t="s">
        <v>168</v>
      </c>
      <c r="BM293" s="227" t="s">
        <v>1139</v>
      </c>
    </row>
    <row r="294" spans="1:65" s="2" customFormat="1" ht="21.75" customHeight="1">
      <c r="A294" s="36"/>
      <c r="B294" s="37"/>
      <c r="C294" s="236" t="s">
        <v>780</v>
      </c>
      <c r="D294" s="236" t="s">
        <v>283</v>
      </c>
      <c r="E294" s="237" t="s">
        <v>709</v>
      </c>
      <c r="F294" s="238" t="s">
        <v>1140</v>
      </c>
      <c r="G294" s="239" t="s">
        <v>272</v>
      </c>
      <c r="H294" s="240">
        <v>3</v>
      </c>
      <c r="I294" s="241"/>
      <c r="J294" s="242">
        <f>ROUND(I294*H294,2)</f>
        <v>0</v>
      </c>
      <c r="K294" s="243"/>
      <c r="L294" s="244"/>
      <c r="M294" s="245" t="s">
        <v>1</v>
      </c>
      <c r="N294" s="246" t="s">
        <v>44</v>
      </c>
      <c r="O294" s="89"/>
      <c r="P294" s="225">
        <f>O294*H294</f>
        <v>0</v>
      </c>
      <c r="Q294" s="225">
        <v>0.0249</v>
      </c>
      <c r="R294" s="225">
        <f>Q294*H294</f>
        <v>0.07469999999999999</v>
      </c>
      <c r="S294" s="225">
        <v>0</v>
      </c>
      <c r="T294" s="22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27" t="s">
        <v>338</v>
      </c>
      <c r="AT294" s="227" t="s">
        <v>283</v>
      </c>
      <c r="AU294" s="227" t="s">
        <v>88</v>
      </c>
      <c r="AY294" s="15" t="s">
        <v>140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15" t="s">
        <v>86</v>
      </c>
      <c r="BK294" s="228">
        <f>ROUND(I294*H294,2)</f>
        <v>0</v>
      </c>
      <c r="BL294" s="15" t="s">
        <v>168</v>
      </c>
      <c r="BM294" s="227" t="s">
        <v>1141</v>
      </c>
    </row>
    <row r="295" spans="1:65" s="2" customFormat="1" ht="21.75" customHeight="1">
      <c r="A295" s="36"/>
      <c r="B295" s="37"/>
      <c r="C295" s="236" t="s">
        <v>784</v>
      </c>
      <c r="D295" s="236" t="s">
        <v>283</v>
      </c>
      <c r="E295" s="237" t="s">
        <v>713</v>
      </c>
      <c r="F295" s="238" t="s">
        <v>1142</v>
      </c>
      <c r="G295" s="239" t="s">
        <v>272</v>
      </c>
      <c r="H295" s="240">
        <v>1</v>
      </c>
      <c r="I295" s="241"/>
      <c r="J295" s="242">
        <f>ROUND(I295*H295,2)</f>
        <v>0</v>
      </c>
      <c r="K295" s="243"/>
      <c r="L295" s="244"/>
      <c r="M295" s="245" t="s">
        <v>1</v>
      </c>
      <c r="N295" s="246" t="s">
        <v>44</v>
      </c>
      <c r="O295" s="89"/>
      <c r="P295" s="225">
        <f>O295*H295</f>
        <v>0</v>
      </c>
      <c r="Q295" s="225">
        <v>0.0249</v>
      </c>
      <c r="R295" s="225">
        <f>Q295*H295</f>
        <v>0.0249</v>
      </c>
      <c r="S295" s="225">
        <v>0</v>
      </c>
      <c r="T295" s="22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27" t="s">
        <v>338</v>
      </c>
      <c r="AT295" s="227" t="s">
        <v>283</v>
      </c>
      <c r="AU295" s="227" t="s">
        <v>88</v>
      </c>
      <c r="AY295" s="15" t="s">
        <v>140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5" t="s">
        <v>86</v>
      </c>
      <c r="BK295" s="228">
        <f>ROUND(I295*H295,2)</f>
        <v>0</v>
      </c>
      <c r="BL295" s="15" t="s">
        <v>168</v>
      </c>
      <c r="BM295" s="227" t="s">
        <v>1143</v>
      </c>
    </row>
    <row r="296" spans="1:65" s="2" customFormat="1" ht="21.75" customHeight="1">
      <c r="A296" s="36"/>
      <c r="B296" s="37"/>
      <c r="C296" s="236" t="s">
        <v>788</v>
      </c>
      <c r="D296" s="236" t="s">
        <v>283</v>
      </c>
      <c r="E296" s="237" t="s">
        <v>717</v>
      </c>
      <c r="F296" s="238" t="s">
        <v>1144</v>
      </c>
      <c r="G296" s="239" t="s">
        <v>272</v>
      </c>
      <c r="H296" s="240">
        <v>2</v>
      </c>
      <c r="I296" s="241"/>
      <c r="J296" s="242">
        <f>ROUND(I296*H296,2)</f>
        <v>0</v>
      </c>
      <c r="K296" s="243"/>
      <c r="L296" s="244"/>
      <c r="M296" s="245" t="s">
        <v>1</v>
      </c>
      <c r="N296" s="246" t="s">
        <v>44</v>
      </c>
      <c r="O296" s="89"/>
      <c r="P296" s="225">
        <f>O296*H296</f>
        <v>0</v>
      </c>
      <c r="Q296" s="225">
        <v>0.0249</v>
      </c>
      <c r="R296" s="225">
        <f>Q296*H296</f>
        <v>0.0498</v>
      </c>
      <c r="S296" s="225">
        <v>0</v>
      </c>
      <c r="T296" s="226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27" t="s">
        <v>338</v>
      </c>
      <c r="AT296" s="227" t="s">
        <v>283</v>
      </c>
      <c r="AU296" s="227" t="s">
        <v>88</v>
      </c>
      <c r="AY296" s="15" t="s">
        <v>140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5" t="s">
        <v>86</v>
      </c>
      <c r="BK296" s="228">
        <f>ROUND(I296*H296,2)</f>
        <v>0</v>
      </c>
      <c r="BL296" s="15" t="s">
        <v>168</v>
      </c>
      <c r="BM296" s="227" t="s">
        <v>1145</v>
      </c>
    </row>
    <row r="297" spans="1:65" s="2" customFormat="1" ht="21.75" customHeight="1">
      <c r="A297" s="36"/>
      <c r="B297" s="37"/>
      <c r="C297" s="236" t="s">
        <v>792</v>
      </c>
      <c r="D297" s="236" t="s">
        <v>283</v>
      </c>
      <c r="E297" s="237" t="s">
        <v>721</v>
      </c>
      <c r="F297" s="238" t="s">
        <v>1146</v>
      </c>
      <c r="G297" s="239" t="s">
        <v>272</v>
      </c>
      <c r="H297" s="240">
        <v>2</v>
      </c>
      <c r="I297" s="241"/>
      <c r="J297" s="242">
        <f>ROUND(I297*H297,2)</f>
        <v>0</v>
      </c>
      <c r="K297" s="243"/>
      <c r="L297" s="244"/>
      <c r="M297" s="245" t="s">
        <v>1</v>
      </c>
      <c r="N297" s="246" t="s">
        <v>44</v>
      </c>
      <c r="O297" s="89"/>
      <c r="P297" s="225">
        <f>O297*H297</f>
        <v>0</v>
      </c>
      <c r="Q297" s="225">
        <v>0.0249</v>
      </c>
      <c r="R297" s="225">
        <f>Q297*H297</f>
        <v>0.0498</v>
      </c>
      <c r="S297" s="225">
        <v>0</v>
      </c>
      <c r="T297" s="22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27" t="s">
        <v>338</v>
      </c>
      <c r="AT297" s="227" t="s">
        <v>283</v>
      </c>
      <c r="AU297" s="227" t="s">
        <v>88</v>
      </c>
      <c r="AY297" s="15" t="s">
        <v>140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5" t="s">
        <v>86</v>
      </c>
      <c r="BK297" s="228">
        <f>ROUND(I297*H297,2)</f>
        <v>0</v>
      </c>
      <c r="BL297" s="15" t="s">
        <v>168</v>
      </c>
      <c r="BM297" s="227" t="s">
        <v>1147</v>
      </c>
    </row>
    <row r="298" spans="1:65" s="2" customFormat="1" ht="21.75" customHeight="1">
      <c r="A298" s="36"/>
      <c r="B298" s="37"/>
      <c r="C298" s="236" t="s">
        <v>798</v>
      </c>
      <c r="D298" s="236" t="s">
        <v>283</v>
      </c>
      <c r="E298" s="237" t="s">
        <v>725</v>
      </c>
      <c r="F298" s="238" t="s">
        <v>1148</v>
      </c>
      <c r="G298" s="239" t="s">
        <v>272</v>
      </c>
      <c r="H298" s="240">
        <v>1</v>
      </c>
      <c r="I298" s="241"/>
      <c r="J298" s="242">
        <f>ROUND(I298*H298,2)</f>
        <v>0</v>
      </c>
      <c r="K298" s="243"/>
      <c r="L298" s="244"/>
      <c r="M298" s="245" t="s">
        <v>1</v>
      </c>
      <c r="N298" s="246" t="s">
        <v>44</v>
      </c>
      <c r="O298" s="89"/>
      <c r="P298" s="225">
        <f>O298*H298</f>
        <v>0</v>
      </c>
      <c r="Q298" s="225">
        <v>0.0249</v>
      </c>
      <c r="R298" s="225">
        <f>Q298*H298</f>
        <v>0.0249</v>
      </c>
      <c r="S298" s="225">
        <v>0</v>
      </c>
      <c r="T298" s="22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27" t="s">
        <v>338</v>
      </c>
      <c r="AT298" s="227" t="s">
        <v>283</v>
      </c>
      <c r="AU298" s="227" t="s">
        <v>88</v>
      </c>
      <c r="AY298" s="15" t="s">
        <v>140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5" t="s">
        <v>86</v>
      </c>
      <c r="BK298" s="228">
        <f>ROUND(I298*H298,2)</f>
        <v>0</v>
      </c>
      <c r="BL298" s="15" t="s">
        <v>168</v>
      </c>
      <c r="BM298" s="227" t="s">
        <v>1149</v>
      </c>
    </row>
    <row r="299" spans="1:65" s="2" customFormat="1" ht="21.75" customHeight="1">
      <c r="A299" s="36"/>
      <c r="B299" s="37"/>
      <c r="C299" s="236" t="s">
        <v>802</v>
      </c>
      <c r="D299" s="236" t="s">
        <v>283</v>
      </c>
      <c r="E299" s="237" t="s">
        <v>729</v>
      </c>
      <c r="F299" s="238" t="s">
        <v>1150</v>
      </c>
      <c r="G299" s="239" t="s">
        <v>272</v>
      </c>
      <c r="H299" s="240">
        <v>3</v>
      </c>
      <c r="I299" s="241"/>
      <c r="J299" s="242">
        <f>ROUND(I299*H299,2)</f>
        <v>0</v>
      </c>
      <c r="K299" s="243"/>
      <c r="L299" s="244"/>
      <c r="M299" s="245" t="s">
        <v>1</v>
      </c>
      <c r="N299" s="246" t="s">
        <v>44</v>
      </c>
      <c r="O299" s="89"/>
      <c r="P299" s="225">
        <f>O299*H299</f>
        <v>0</v>
      </c>
      <c r="Q299" s="225">
        <v>0.0249</v>
      </c>
      <c r="R299" s="225">
        <f>Q299*H299</f>
        <v>0.07469999999999999</v>
      </c>
      <c r="S299" s="225">
        <v>0</v>
      </c>
      <c r="T299" s="22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27" t="s">
        <v>338</v>
      </c>
      <c r="AT299" s="227" t="s">
        <v>283</v>
      </c>
      <c r="AU299" s="227" t="s">
        <v>88</v>
      </c>
      <c r="AY299" s="15" t="s">
        <v>140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5" t="s">
        <v>86</v>
      </c>
      <c r="BK299" s="228">
        <f>ROUND(I299*H299,2)</f>
        <v>0</v>
      </c>
      <c r="BL299" s="15" t="s">
        <v>168</v>
      </c>
      <c r="BM299" s="227" t="s">
        <v>1151</v>
      </c>
    </row>
    <row r="300" spans="1:65" s="2" customFormat="1" ht="24.15" customHeight="1">
      <c r="A300" s="36"/>
      <c r="B300" s="37"/>
      <c r="C300" s="215" t="s">
        <v>807</v>
      </c>
      <c r="D300" s="215" t="s">
        <v>141</v>
      </c>
      <c r="E300" s="216" t="s">
        <v>737</v>
      </c>
      <c r="F300" s="217" t="s">
        <v>738</v>
      </c>
      <c r="G300" s="218" t="s">
        <v>272</v>
      </c>
      <c r="H300" s="219">
        <v>3</v>
      </c>
      <c r="I300" s="220"/>
      <c r="J300" s="221">
        <f>ROUND(I300*H300,2)</f>
        <v>0</v>
      </c>
      <c r="K300" s="222"/>
      <c r="L300" s="42"/>
      <c r="M300" s="223" t="s">
        <v>1</v>
      </c>
      <c r="N300" s="224" t="s">
        <v>44</v>
      </c>
      <c r="O300" s="89"/>
      <c r="P300" s="225">
        <f>O300*H300</f>
        <v>0</v>
      </c>
      <c r="Q300" s="225">
        <v>0.00025</v>
      </c>
      <c r="R300" s="225">
        <f>Q300*H300</f>
        <v>0.00075</v>
      </c>
      <c r="S300" s="225">
        <v>0</v>
      </c>
      <c r="T300" s="22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27" t="s">
        <v>168</v>
      </c>
      <c r="AT300" s="227" t="s">
        <v>141</v>
      </c>
      <c r="AU300" s="227" t="s">
        <v>88</v>
      </c>
      <c r="AY300" s="15" t="s">
        <v>140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5" t="s">
        <v>86</v>
      </c>
      <c r="BK300" s="228">
        <f>ROUND(I300*H300,2)</f>
        <v>0</v>
      </c>
      <c r="BL300" s="15" t="s">
        <v>168</v>
      </c>
      <c r="BM300" s="227" t="s">
        <v>1152</v>
      </c>
    </row>
    <row r="301" spans="1:65" s="2" customFormat="1" ht="21.75" customHeight="1">
      <c r="A301" s="36"/>
      <c r="B301" s="37"/>
      <c r="C301" s="236" t="s">
        <v>811</v>
      </c>
      <c r="D301" s="236" t="s">
        <v>283</v>
      </c>
      <c r="E301" s="237" t="s">
        <v>741</v>
      </c>
      <c r="F301" s="238" t="s">
        <v>1153</v>
      </c>
      <c r="G301" s="239" t="s">
        <v>272</v>
      </c>
      <c r="H301" s="240">
        <v>2</v>
      </c>
      <c r="I301" s="241"/>
      <c r="J301" s="242">
        <f>ROUND(I301*H301,2)</f>
        <v>0</v>
      </c>
      <c r="K301" s="243"/>
      <c r="L301" s="244"/>
      <c r="M301" s="245" t="s">
        <v>1</v>
      </c>
      <c r="N301" s="246" t="s">
        <v>44</v>
      </c>
      <c r="O301" s="89"/>
      <c r="P301" s="225">
        <f>O301*H301</f>
        <v>0</v>
      </c>
      <c r="Q301" s="225">
        <v>0.0249</v>
      </c>
      <c r="R301" s="225">
        <f>Q301*H301</f>
        <v>0.0498</v>
      </c>
      <c r="S301" s="225">
        <v>0</v>
      </c>
      <c r="T301" s="22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27" t="s">
        <v>338</v>
      </c>
      <c r="AT301" s="227" t="s">
        <v>283</v>
      </c>
      <c r="AU301" s="227" t="s">
        <v>88</v>
      </c>
      <c r="AY301" s="15" t="s">
        <v>140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5" t="s">
        <v>86</v>
      </c>
      <c r="BK301" s="228">
        <f>ROUND(I301*H301,2)</f>
        <v>0</v>
      </c>
      <c r="BL301" s="15" t="s">
        <v>168</v>
      </c>
      <c r="BM301" s="227" t="s">
        <v>1154</v>
      </c>
    </row>
    <row r="302" spans="1:65" s="2" customFormat="1" ht="21.75" customHeight="1">
      <c r="A302" s="36"/>
      <c r="B302" s="37"/>
      <c r="C302" s="236" t="s">
        <v>815</v>
      </c>
      <c r="D302" s="236" t="s">
        <v>283</v>
      </c>
      <c r="E302" s="237" t="s">
        <v>745</v>
      </c>
      <c r="F302" s="238" t="s">
        <v>1155</v>
      </c>
      <c r="G302" s="239" t="s">
        <v>272</v>
      </c>
      <c r="H302" s="240">
        <v>1</v>
      </c>
      <c r="I302" s="241"/>
      <c r="J302" s="242">
        <f>ROUND(I302*H302,2)</f>
        <v>0</v>
      </c>
      <c r="K302" s="243"/>
      <c r="L302" s="244"/>
      <c r="M302" s="245" t="s">
        <v>1</v>
      </c>
      <c r="N302" s="246" t="s">
        <v>44</v>
      </c>
      <c r="O302" s="89"/>
      <c r="P302" s="225">
        <f>O302*H302</f>
        <v>0</v>
      </c>
      <c r="Q302" s="225">
        <v>0.0249</v>
      </c>
      <c r="R302" s="225">
        <f>Q302*H302</f>
        <v>0.0249</v>
      </c>
      <c r="S302" s="225">
        <v>0</v>
      </c>
      <c r="T302" s="226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27" t="s">
        <v>338</v>
      </c>
      <c r="AT302" s="227" t="s">
        <v>283</v>
      </c>
      <c r="AU302" s="227" t="s">
        <v>88</v>
      </c>
      <c r="AY302" s="15" t="s">
        <v>140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5" t="s">
        <v>86</v>
      </c>
      <c r="BK302" s="228">
        <f>ROUND(I302*H302,2)</f>
        <v>0</v>
      </c>
      <c r="BL302" s="15" t="s">
        <v>168</v>
      </c>
      <c r="BM302" s="227" t="s">
        <v>1156</v>
      </c>
    </row>
    <row r="303" spans="1:65" s="2" customFormat="1" ht="24.15" customHeight="1">
      <c r="A303" s="36"/>
      <c r="B303" s="37"/>
      <c r="C303" s="215" t="s">
        <v>821</v>
      </c>
      <c r="D303" s="215" t="s">
        <v>141</v>
      </c>
      <c r="E303" s="216" t="s">
        <v>1157</v>
      </c>
      <c r="F303" s="217" t="s">
        <v>1158</v>
      </c>
      <c r="G303" s="218" t="s">
        <v>272</v>
      </c>
      <c r="H303" s="219">
        <v>1</v>
      </c>
      <c r="I303" s="220"/>
      <c r="J303" s="221">
        <f>ROUND(I303*H303,2)</f>
        <v>0</v>
      </c>
      <c r="K303" s="222"/>
      <c r="L303" s="42"/>
      <c r="M303" s="223" t="s">
        <v>1</v>
      </c>
      <c r="N303" s="224" t="s">
        <v>44</v>
      </c>
      <c r="O303" s="89"/>
      <c r="P303" s="225">
        <f>O303*H303</f>
        <v>0</v>
      </c>
      <c r="Q303" s="225">
        <v>0.00024</v>
      </c>
      <c r="R303" s="225">
        <f>Q303*H303</f>
        <v>0.00024</v>
      </c>
      <c r="S303" s="225">
        <v>0</v>
      </c>
      <c r="T303" s="22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27" t="s">
        <v>168</v>
      </c>
      <c r="AT303" s="227" t="s">
        <v>141</v>
      </c>
      <c r="AU303" s="227" t="s">
        <v>88</v>
      </c>
      <c r="AY303" s="15" t="s">
        <v>140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15" t="s">
        <v>86</v>
      </c>
      <c r="BK303" s="228">
        <f>ROUND(I303*H303,2)</f>
        <v>0</v>
      </c>
      <c r="BL303" s="15" t="s">
        <v>168</v>
      </c>
      <c r="BM303" s="227" t="s">
        <v>1159</v>
      </c>
    </row>
    <row r="304" spans="1:65" s="2" customFormat="1" ht="21.75" customHeight="1">
      <c r="A304" s="36"/>
      <c r="B304" s="37"/>
      <c r="C304" s="236" t="s">
        <v>825</v>
      </c>
      <c r="D304" s="236" t="s">
        <v>283</v>
      </c>
      <c r="E304" s="237" t="s">
        <v>749</v>
      </c>
      <c r="F304" s="238" t="s">
        <v>1160</v>
      </c>
      <c r="G304" s="239" t="s">
        <v>272</v>
      </c>
      <c r="H304" s="240">
        <v>1</v>
      </c>
      <c r="I304" s="241"/>
      <c r="J304" s="242">
        <f>ROUND(I304*H304,2)</f>
        <v>0</v>
      </c>
      <c r="K304" s="243"/>
      <c r="L304" s="244"/>
      <c r="M304" s="245" t="s">
        <v>1</v>
      </c>
      <c r="N304" s="246" t="s">
        <v>44</v>
      </c>
      <c r="O304" s="89"/>
      <c r="P304" s="225">
        <f>O304*H304</f>
        <v>0</v>
      </c>
      <c r="Q304" s="225">
        <v>0.0249</v>
      </c>
      <c r="R304" s="225">
        <f>Q304*H304</f>
        <v>0.0249</v>
      </c>
      <c r="S304" s="225">
        <v>0</v>
      </c>
      <c r="T304" s="226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27" t="s">
        <v>338</v>
      </c>
      <c r="AT304" s="227" t="s">
        <v>283</v>
      </c>
      <c r="AU304" s="227" t="s">
        <v>88</v>
      </c>
      <c r="AY304" s="15" t="s">
        <v>140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5" t="s">
        <v>86</v>
      </c>
      <c r="BK304" s="228">
        <f>ROUND(I304*H304,2)</f>
        <v>0</v>
      </c>
      <c r="BL304" s="15" t="s">
        <v>168</v>
      </c>
      <c r="BM304" s="227" t="s">
        <v>1161</v>
      </c>
    </row>
    <row r="305" spans="1:65" s="2" customFormat="1" ht="24.15" customHeight="1">
      <c r="A305" s="36"/>
      <c r="B305" s="37"/>
      <c r="C305" s="215" t="s">
        <v>829</v>
      </c>
      <c r="D305" s="215" t="s">
        <v>141</v>
      </c>
      <c r="E305" s="216" t="s">
        <v>753</v>
      </c>
      <c r="F305" s="217" t="s">
        <v>754</v>
      </c>
      <c r="G305" s="218" t="s">
        <v>272</v>
      </c>
      <c r="H305" s="219">
        <v>6</v>
      </c>
      <c r="I305" s="220"/>
      <c r="J305" s="221">
        <f>ROUND(I305*H305,2)</f>
        <v>0</v>
      </c>
      <c r="K305" s="222"/>
      <c r="L305" s="42"/>
      <c r="M305" s="223" t="s">
        <v>1</v>
      </c>
      <c r="N305" s="224" t="s">
        <v>44</v>
      </c>
      <c r="O305" s="89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27" t="s">
        <v>145</v>
      </c>
      <c r="AT305" s="227" t="s">
        <v>141</v>
      </c>
      <c r="AU305" s="227" t="s">
        <v>88</v>
      </c>
      <c r="AY305" s="15" t="s">
        <v>140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5" t="s">
        <v>86</v>
      </c>
      <c r="BK305" s="228">
        <f>ROUND(I305*H305,2)</f>
        <v>0</v>
      </c>
      <c r="BL305" s="15" t="s">
        <v>145</v>
      </c>
      <c r="BM305" s="227" t="s">
        <v>1162</v>
      </c>
    </row>
    <row r="306" spans="1:65" s="2" customFormat="1" ht="24.15" customHeight="1">
      <c r="A306" s="36"/>
      <c r="B306" s="37"/>
      <c r="C306" s="215" t="s">
        <v>833</v>
      </c>
      <c r="D306" s="215" t="s">
        <v>141</v>
      </c>
      <c r="E306" s="216" t="s">
        <v>757</v>
      </c>
      <c r="F306" s="217" t="s">
        <v>758</v>
      </c>
      <c r="G306" s="218" t="s">
        <v>272</v>
      </c>
      <c r="H306" s="219">
        <v>6</v>
      </c>
      <c r="I306" s="220"/>
      <c r="J306" s="221">
        <f>ROUND(I306*H306,2)</f>
        <v>0</v>
      </c>
      <c r="K306" s="222"/>
      <c r="L306" s="42"/>
      <c r="M306" s="223" t="s">
        <v>1</v>
      </c>
      <c r="N306" s="224" t="s">
        <v>44</v>
      </c>
      <c r="O306" s="89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27" t="s">
        <v>145</v>
      </c>
      <c r="AT306" s="227" t="s">
        <v>141</v>
      </c>
      <c r="AU306" s="227" t="s">
        <v>88</v>
      </c>
      <c r="AY306" s="15" t="s">
        <v>140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5" t="s">
        <v>86</v>
      </c>
      <c r="BK306" s="228">
        <f>ROUND(I306*H306,2)</f>
        <v>0</v>
      </c>
      <c r="BL306" s="15" t="s">
        <v>145</v>
      </c>
      <c r="BM306" s="227" t="s">
        <v>1163</v>
      </c>
    </row>
    <row r="307" spans="1:65" s="2" customFormat="1" ht="24.15" customHeight="1">
      <c r="A307" s="36"/>
      <c r="B307" s="37"/>
      <c r="C307" s="215" t="s">
        <v>837</v>
      </c>
      <c r="D307" s="215" t="s">
        <v>141</v>
      </c>
      <c r="E307" s="216" t="s">
        <v>761</v>
      </c>
      <c r="F307" s="217" t="s">
        <v>762</v>
      </c>
      <c r="G307" s="218" t="s">
        <v>272</v>
      </c>
      <c r="H307" s="219">
        <v>4</v>
      </c>
      <c r="I307" s="220"/>
      <c r="J307" s="221">
        <f>ROUND(I307*H307,2)</f>
        <v>0</v>
      </c>
      <c r="K307" s="222"/>
      <c r="L307" s="42"/>
      <c r="M307" s="223" t="s">
        <v>1</v>
      </c>
      <c r="N307" s="224" t="s">
        <v>44</v>
      </c>
      <c r="O307" s="89"/>
      <c r="P307" s="225">
        <f>O307*H307</f>
        <v>0</v>
      </c>
      <c r="Q307" s="225">
        <v>0.00045</v>
      </c>
      <c r="R307" s="225">
        <f>Q307*H307</f>
        <v>0.0018</v>
      </c>
      <c r="S307" s="225">
        <v>0</v>
      </c>
      <c r="T307" s="226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27" t="s">
        <v>168</v>
      </c>
      <c r="AT307" s="227" t="s">
        <v>141</v>
      </c>
      <c r="AU307" s="227" t="s">
        <v>88</v>
      </c>
      <c r="AY307" s="15" t="s">
        <v>140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5" t="s">
        <v>86</v>
      </c>
      <c r="BK307" s="228">
        <f>ROUND(I307*H307,2)</f>
        <v>0</v>
      </c>
      <c r="BL307" s="15" t="s">
        <v>168</v>
      </c>
      <c r="BM307" s="227" t="s">
        <v>1164</v>
      </c>
    </row>
    <row r="308" spans="1:65" s="2" customFormat="1" ht="24.15" customHeight="1">
      <c r="A308" s="36"/>
      <c r="B308" s="37"/>
      <c r="C308" s="215" t="s">
        <v>841</v>
      </c>
      <c r="D308" s="215" t="s">
        <v>141</v>
      </c>
      <c r="E308" s="216" t="s">
        <v>765</v>
      </c>
      <c r="F308" s="217" t="s">
        <v>766</v>
      </c>
      <c r="G308" s="218" t="s">
        <v>272</v>
      </c>
      <c r="H308" s="219">
        <v>4</v>
      </c>
      <c r="I308" s="220"/>
      <c r="J308" s="221">
        <f>ROUND(I308*H308,2)</f>
        <v>0</v>
      </c>
      <c r="K308" s="222"/>
      <c r="L308" s="42"/>
      <c r="M308" s="223" t="s">
        <v>1</v>
      </c>
      <c r="N308" s="224" t="s">
        <v>44</v>
      </c>
      <c r="O308" s="89"/>
      <c r="P308" s="225">
        <f>O308*H308</f>
        <v>0</v>
      </c>
      <c r="Q308" s="225">
        <v>0</v>
      </c>
      <c r="R308" s="225">
        <f>Q308*H308</f>
        <v>0</v>
      </c>
      <c r="S308" s="225">
        <v>0</v>
      </c>
      <c r="T308" s="22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27" t="s">
        <v>145</v>
      </c>
      <c r="AT308" s="227" t="s">
        <v>141</v>
      </c>
      <c r="AU308" s="227" t="s">
        <v>88</v>
      </c>
      <c r="AY308" s="15" t="s">
        <v>140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5" t="s">
        <v>86</v>
      </c>
      <c r="BK308" s="228">
        <f>ROUND(I308*H308,2)</f>
        <v>0</v>
      </c>
      <c r="BL308" s="15" t="s">
        <v>145</v>
      </c>
      <c r="BM308" s="227" t="s">
        <v>1165</v>
      </c>
    </row>
    <row r="309" spans="1:65" s="2" customFormat="1" ht="24.15" customHeight="1">
      <c r="A309" s="36"/>
      <c r="B309" s="37"/>
      <c r="C309" s="215" t="s">
        <v>847</v>
      </c>
      <c r="D309" s="215" t="s">
        <v>141</v>
      </c>
      <c r="E309" s="216" t="s">
        <v>769</v>
      </c>
      <c r="F309" s="217" t="s">
        <v>770</v>
      </c>
      <c r="G309" s="218" t="s">
        <v>272</v>
      </c>
      <c r="H309" s="219">
        <v>10</v>
      </c>
      <c r="I309" s="220"/>
      <c r="J309" s="221">
        <f>ROUND(I309*H309,2)</f>
        <v>0</v>
      </c>
      <c r="K309" s="222"/>
      <c r="L309" s="42"/>
      <c r="M309" s="223" t="s">
        <v>1</v>
      </c>
      <c r="N309" s="224" t="s">
        <v>44</v>
      </c>
      <c r="O309" s="89"/>
      <c r="P309" s="225">
        <f>O309*H309</f>
        <v>0</v>
      </c>
      <c r="Q309" s="225">
        <v>0</v>
      </c>
      <c r="R309" s="225">
        <f>Q309*H309</f>
        <v>0</v>
      </c>
      <c r="S309" s="225">
        <v>0</v>
      </c>
      <c r="T309" s="226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27" t="s">
        <v>145</v>
      </c>
      <c r="AT309" s="227" t="s">
        <v>141</v>
      </c>
      <c r="AU309" s="227" t="s">
        <v>88</v>
      </c>
      <c r="AY309" s="15" t="s">
        <v>140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5" t="s">
        <v>86</v>
      </c>
      <c r="BK309" s="228">
        <f>ROUND(I309*H309,2)</f>
        <v>0</v>
      </c>
      <c r="BL309" s="15" t="s">
        <v>145</v>
      </c>
      <c r="BM309" s="227" t="s">
        <v>1166</v>
      </c>
    </row>
    <row r="310" spans="1:65" s="2" customFormat="1" ht="44.25" customHeight="1">
      <c r="A310" s="36"/>
      <c r="B310" s="37"/>
      <c r="C310" s="215" t="s">
        <v>851</v>
      </c>
      <c r="D310" s="215" t="s">
        <v>141</v>
      </c>
      <c r="E310" s="216" t="s">
        <v>773</v>
      </c>
      <c r="F310" s="217" t="s">
        <v>774</v>
      </c>
      <c r="G310" s="218" t="s">
        <v>272</v>
      </c>
      <c r="H310" s="219">
        <v>10</v>
      </c>
      <c r="I310" s="220"/>
      <c r="J310" s="221">
        <f>ROUND(I310*H310,2)</f>
        <v>0</v>
      </c>
      <c r="K310" s="222"/>
      <c r="L310" s="42"/>
      <c r="M310" s="223" t="s">
        <v>1</v>
      </c>
      <c r="N310" s="224" t="s">
        <v>44</v>
      </c>
      <c r="O310" s="89"/>
      <c r="P310" s="225">
        <f>O310*H310</f>
        <v>0</v>
      </c>
      <c r="Q310" s="225">
        <v>0</v>
      </c>
      <c r="R310" s="225">
        <f>Q310*H310</f>
        <v>0</v>
      </c>
      <c r="S310" s="225">
        <v>0</v>
      </c>
      <c r="T310" s="22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27" t="s">
        <v>145</v>
      </c>
      <c r="AT310" s="227" t="s">
        <v>141</v>
      </c>
      <c r="AU310" s="227" t="s">
        <v>88</v>
      </c>
      <c r="AY310" s="15" t="s">
        <v>140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5" t="s">
        <v>86</v>
      </c>
      <c r="BK310" s="228">
        <f>ROUND(I310*H310,2)</f>
        <v>0</v>
      </c>
      <c r="BL310" s="15" t="s">
        <v>145</v>
      </c>
      <c r="BM310" s="227" t="s">
        <v>1167</v>
      </c>
    </row>
    <row r="311" spans="1:65" s="2" customFormat="1" ht="24.15" customHeight="1">
      <c r="A311" s="36"/>
      <c r="B311" s="37"/>
      <c r="C311" s="215" t="s">
        <v>855</v>
      </c>
      <c r="D311" s="215" t="s">
        <v>141</v>
      </c>
      <c r="E311" s="216" t="s">
        <v>777</v>
      </c>
      <c r="F311" s="217" t="s">
        <v>778</v>
      </c>
      <c r="G311" s="218" t="s">
        <v>272</v>
      </c>
      <c r="H311" s="219">
        <v>5</v>
      </c>
      <c r="I311" s="220"/>
      <c r="J311" s="221">
        <f>ROUND(I311*H311,2)</f>
        <v>0</v>
      </c>
      <c r="K311" s="222"/>
      <c r="L311" s="42"/>
      <c r="M311" s="223" t="s">
        <v>1</v>
      </c>
      <c r="N311" s="224" t="s">
        <v>44</v>
      </c>
      <c r="O311" s="89"/>
      <c r="P311" s="225">
        <f>O311*H311</f>
        <v>0</v>
      </c>
      <c r="Q311" s="225">
        <v>0</v>
      </c>
      <c r="R311" s="225">
        <f>Q311*H311</f>
        <v>0</v>
      </c>
      <c r="S311" s="225">
        <v>0</v>
      </c>
      <c r="T311" s="22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27" t="s">
        <v>168</v>
      </c>
      <c r="AT311" s="227" t="s">
        <v>141</v>
      </c>
      <c r="AU311" s="227" t="s">
        <v>88</v>
      </c>
      <c r="AY311" s="15" t="s">
        <v>140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5" t="s">
        <v>86</v>
      </c>
      <c r="BK311" s="228">
        <f>ROUND(I311*H311,2)</f>
        <v>0</v>
      </c>
      <c r="BL311" s="15" t="s">
        <v>168</v>
      </c>
      <c r="BM311" s="227" t="s">
        <v>1168</v>
      </c>
    </row>
    <row r="312" spans="1:65" s="2" customFormat="1" ht="24.15" customHeight="1">
      <c r="A312" s="36"/>
      <c r="B312" s="37"/>
      <c r="C312" s="215" t="s">
        <v>859</v>
      </c>
      <c r="D312" s="215" t="s">
        <v>141</v>
      </c>
      <c r="E312" s="216" t="s">
        <v>781</v>
      </c>
      <c r="F312" s="217" t="s">
        <v>782</v>
      </c>
      <c r="G312" s="218" t="s">
        <v>272</v>
      </c>
      <c r="H312" s="219">
        <v>4</v>
      </c>
      <c r="I312" s="220"/>
      <c r="J312" s="221">
        <f>ROUND(I312*H312,2)</f>
        <v>0</v>
      </c>
      <c r="K312" s="222"/>
      <c r="L312" s="42"/>
      <c r="M312" s="223" t="s">
        <v>1</v>
      </c>
      <c r="N312" s="224" t="s">
        <v>44</v>
      </c>
      <c r="O312" s="89"/>
      <c r="P312" s="225">
        <f>O312*H312</f>
        <v>0</v>
      </c>
      <c r="Q312" s="225">
        <v>0</v>
      </c>
      <c r="R312" s="225">
        <f>Q312*H312</f>
        <v>0</v>
      </c>
      <c r="S312" s="225">
        <v>0</v>
      </c>
      <c r="T312" s="226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27" t="s">
        <v>168</v>
      </c>
      <c r="AT312" s="227" t="s">
        <v>141</v>
      </c>
      <c r="AU312" s="227" t="s">
        <v>88</v>
      </c>
      <c r="AY312" s="15" t="s">
        <v>140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5" t="s">
        <v>86</v>
      </c>
      <c r="BK312" s="228">
        <f>ROUND(I312*H312,2)</f>
        <v>0</v>
      </c>
      <c r="BL312" s="15" t="s">
        <v>168</v>
      </c>
      <c r="BM312" s="227" t="s">
        <v>1169</v>
      </c>
    </row>
    <row r="313" spans="1:65" s="2" customFormat="1" ht="24.15" customHeight="1">
      <c r="A313" s="36"/>
      <c r="B313" s="37"/>
      <c r="C313" s="215" t="s">
        <v>863</v>
      </c>
      <c r="D313" s="215" t="s">
        <v>141</v>
      </c>
      <c r="E313" s="216" t="s">
        <v>785</v>
      </c>
      <c r="F313" s="217" t="s">
        <v>786</v>
      </c>
      <c r="G313" s="218" t="s">
        <v>272</v>
      </c>
      <c r="H313" s="219">
        <v>6</v>
      </c>
      <c r="I313" s="220"/>
      <c r="J313" s="221">
        <f>ROUND(I313*H313,2)</f>
        <v>0</v>
      </c>
      <c r="K313" s="222"/>
      <c r="L313" s="42"/>
      <c r="M313" s="223" t="s">
        <v>1</v>
      </c>
      <c r="N313" s="224" t="s">
        <v>44</v>
      </c>
      <c r="O313" s="89"/>
      <c r="P313" s="225">
        <f>O313*H313</f>
        <v>0</v>
      </c>
      <c r="Q313" s="225">
        <v>0</v>
      </c>
      <c r="R313" s="225">
        <f>Q313*H313</f>
        <v>0</v>
      </c>
      <c r="S313" s="225">
        <v>0</v>
      </c>
      <c r="T313" s="22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27" t="s">
        <v>168</v>
      </c>
      <c r="AT313" s="227" t="s">
        <v>141</v>
      </c>
      <c r="AU313" s="227" t="s">
        <v>88</v>
      </c>
      <c r="AY313" s="15" t="s">
        <v>140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5" t="s">
        <v>86</v>
      </c>
      <c r="BK313" s="228">
        <f>ROUND(I313*H313,2)</f>
        <v>0</v>
      </c>
      <c r="BL313" s="15" t="s">
        <v>168</v>
      </c>
      <c r="BM313" s="227" t="s">
        <v>1170</v>
      </c>
    </row>
    <row r="314" spans="1:65" s="2" customFormat="1" ht="21.75" customHeight="1">
      <c r="A314" s="36"/>
      <c r="B314" s="37"/>
      <c r="C314" s="236" t="s">
        <v>867</v>
      </c>
      <c r="D314" s="236" t="s">
        <v>283</v>
      </c>
      <c r="E314" s="237" t="s">
        <v>789</v>
      </c>
      <c r="F314" s="238" t="s">
        <v>790</v>
      </c>
      <c r="G314" s="239" t="s">
        <v>382</v>
      </c>
      <c r="H314" s="240">
        <v>21.25</v>
      </c>
      <c r="I314" s="241"/>
      <c r="J314" s="242">
        <f>ROUND(I314*H314,2)</f>
        <v>0</v>
      </c>
      <c r="K314" s="243"/>
      <c r="L314" s="244"/>
      <c r="M314" s="245" t="s">
        <v>1</v>
      </c>
      <c r="N314" s="246" t="s">
        <v>44</v>
      </c>
      <c r="O314" s="89"/>
      <c r="P314" s="225">
        <f>O314*H314</f>
        <v>0</v>
      </c>
      <c r="Q314" s="225">
        <v>0</v>
      </c>
      <c r="R314" s="225">
        <f>Q314*H314</f>
        <v>0</v>
      </c>
      <c r="S314" s="225">
        <v>0</v>
      </c>
      <c r="T314" s="22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27" t="s">
        <v>338</v>
      </c>
      <c r="AT314" s="227" t="s">
        <v>283</v>
      </c>
      <c r="AU314" s="227" t="s">
        <v>88</v>
      </c>
      <c r="AY314" s="15" t="s">
        <v>140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5" t="s">
        <v>86</v>
      </c>
      <c r="BK314" s="228">
        <f>ROUND(I314*H314,2)</f>
        <v>0</v>
      </c>
      <c r="BL314" s="15" t="s">
        <v>168</v>
      </c>
      <c r="BM314" s="227" t="s">
        <v>1171</v>
      </c>
    </row>
    <row r="315" spans="1:65" s="2" customFormat="1" ht="24.15" customHeight="1">
      <c r="A315" s="36"/>
      <c r="B315" s="37"/>
      <c r="C315" s="215" t="s">
        <v>871</v>
      </c>
      <c r="D315" s="215" t="s">
        <v>141</v>
      </c>
      <c r="E315" s="216" t="s">
        <v>793</v>
      </c>
      <c r="F315" s="217" t="s">
        <v>794</v>
      </c>
      <c r="G315" s="218" t="s">
        <v>244</v>
      </c>
      <c r="H315" s="219">
        <v>0.401</v>
      </c>
      <c r="I315" s="220"/>
      <c r="J315" s="221">
        <f>ROUND(I315*H315,2)</f>
        <v>0</v>
      </c>
      <c r="K315" s="222"/>
      <c r="L315" s="42"/>
      <c r="M315" s="223" t="s">
        <v>1</v>
      </c>
      <c r="N315" s="224" t="s">
        <v>44</v>
      </c>
      <c r="O315" s="89"/>
      <c r="P315" s="225">
        <f>O315*H315</f>
        <v>0</v>
      </c>
      <c r="Q315" s="225">
        <v>0</v>
      </c>
      <c r="R315" s="225">
        <f>Q315*H315</f>
        <v>0</v>
      </c>
      <c r="S315" s="225">
        <v>0</v>
      </c>
      <c r="T315" s="22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27" t="s">
        <v>168</v>
      </c>
      <c r="AT315" s="227" t="s">
        <v>141</v>
      </c>
      <c r="AU315" s="227" t="s">
        <v>88</v>
      </c>
      <c r="AY315" s="15" t="s">
        <v>140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5" t="s">
        <v>86</v>
      </c>
      <c r="BK315" s="228">
        <f>ROUND(I315*H315,2)</f>
        <v>0</v>
      </c>
      <c r="BL315" s="15" t="s">
        <v>168</v>
      </c>
      <c r="BM315" s="227" t="s">
        <v>1172</v>
      </c>
    </row>
    <row r="316" spans="1:63" s="12" customFormat="1" ht="22.8" customHeight="1">
      <c r="A316" s="12"/>
      <c r="B316" s="201"/>
      <c r="C316" s="202"/>
      <c r="D316" s="203" t="s">
        <v>78</v>
      </c>
      <c r="E316" s="229" t="s">
        <v>796</v>
      </c>
      <c r="F316" s="229" t="s">
        <v>797</v>
      </c>
      <c r="G316" s="202"/>
      <c r="H316" s="202"/>
      <c r="I316" s="205"/>
      <c r="J316" s="230">
        <f>BK316</f>
        <v>0</v>
      </c>
      <c r="K316" s="202"/>
      <c r="L316" s="207"/>
      <c r="M316" s="208"/>
      <c r="N316" s="209"/>
      <c r="O316" s="209"/>
      <c r="P316" s="210">
        <f>SUM(P317:P322)</f>
        <v>0</v>
      </c>
      <c r="Q316" s="209"/>
      <c r="R316" s="210">
        <f>SUM(R317:R322)</f>
        <v>0.00217</v>
      </c>
      <c r="S316" s="209"/>
      <c r="T316" s="211">
        <f>SUM(T317:T322)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2" t="s">
        <v>88</v>
      </c>
      <c r="AT316" s="213" t="s">
        <v>78</v>
      </c>
      <c r="AU316" s="213" t="s">
        <v>86</v>
      </c>
      <c r="AY316" s="212" t="s">
        <v>140</v>
      </c>
      <c r="BK316" s="214">
        <f>SUM(BK317:BK322)</f>
        <v>0</v>
      </c>
    </row>
    <row r="317" spans="1:65" s="2" customFormat="1" ht="24.15" customHeight="1">
      <c r="A317" s="36"/>
      <c r="B317" s="37"/>
      <c r="C317" s="215" t="s">
        <v>875</v>
      </c>
      <c r="D317" s="215" t="s">
        <v>141</v>
      </c>
      <c r="E317" s="216" t="s">
        <v>1173</v>
      </c>
      <c r="F317" s="217" t="s">
        <v>1174</v>
      </c>
      <c r="G317" s="218" t="s">
        <v>382</v>
      </c>
      <c r="H317" s="219">
        <v>1.75</v>
      </c>
      <c r="I317" s="220"/>
      <c r="J317" s="221">
        <f>ROUND(I317*H317,2)</f>
        <v>0</v>
      </c>
      <c r="K317" s="222"/>
      <c r="L317" s="42"/>
      <c r="M317" s="223" t="s">
        <v>1</v>
      </c>
      <c r="N317" s="224" t="s">
        <v>44</v>
      </c>
      <c r="O317" s="89"/>
      <c r="P317" s="225">
        <f>O317*H317</f>
        <v>0</v>
      </c>
      <c r="Q317" s="225">
        <v>0</v>
      </c>
      <c r="R317" s="225">
        <f>Q317*H317</f>
        <v>0</v>
      </c>
      <c r="S317" s="225">
        <v>0</v>
      </c>
      <c r="T317" s="22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27" t="s">
        <v>145</v>
      </c>
      <c r="AT317" s="227" t="s">
        <v>141</v>
      </c>
      <c r="AU317" s="227" t="s">
        <v>88</v>
      </c>
      <c r="AY317" s="15" t="s">
        <v>140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5" t="s">
        <v>86</v>
      </c>
      <c r="BK317" s="228">
        <f>ROUND(I317*H317,2)</f>
        <v>0</v>
      </c>
      <c r="BL317" s="15" t="s">
        <v>145</v>
      </c>
      <c r="BM317" s="227" t="s">
        <v>1175</v>
      </c>
    </row>
    <row r="318" spans="1:65" s="2" customFormat="1" ht="24.15" customHeight="1">
      <c r="A318" s="36"/>
      <c r="B318" s="37"/>
      <c r="C318" s="236" t="s">
        <v>880</v>
      </c>
      <c r="D318" s="236" t="s">
        <v>283</v>
      </c>
      <c r="E318" s="237" t="s">
        <v>803</v>
      </c>
      <c r="F318" s="238" t="s">
        <v>1176</v>
      </c>
      <c r="G318" s="239" t="s">
        <v>382</v>
      </c>
      <c r="H318" s="240">
        <v>1.75</v>
      </c>
      <c r="I318" s="241"/>
      <c r="J318" s="242">
        <f>ROUND(I318*H318,2)</f>
        <v>0</v>
      </c>
      <c r="K318" s="243"/>
      <c r="L318" s="244"/>
      <c r="M318" s="245" t="s">
        <v>1</v>
      </c>
      <c r="N318" s="246" t="s">
        <v>44</v>
      </c>
      <c r="O318" s="89"/>
      <c r="P318" s="225">
        <f>O318*H318</f>
        <v>0</v>
      </c>
      <c r="Q318" s="225">
        <v>0.00124</v>
      </c>
      <c r="R318" s="225">
        <f>Q318*H318</f>
        <v>0.00217</v>
      </c>
      <c r="S318" s="225">
        <v>0</v>
      </c>
      <c r="T318" s="22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27" t="s">
        <v>165</v>
      </c>
      <c r="AT318" s="227" t="s">
        <v>283</v>
      </c>
      <c r="AU318" s="227" t="s">
        <v>88</v>
      </c>
      <c r="AY318" s="15" t="s">
        <v>140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5" t="s">
        <v>86</v>
      </c>
      <c r="BK318" s="228">
        <f>ROUND(I318*H318,2)</f>
        <v>0</v>
      </c>
      <c r="BL318" s="15" t="s">
        <v>145</v>
      </c>
      <c r="BM318" s="227" t="s">
        <v>1177</v>
      </c>
    </row>
    <row r="319" spans="1:65" s="2" customFormat="1" ht="16.5" customHeight="1">
      <c r="A319" s="36"/>
      <c r="B319" s="37"/>
      <c r="C319" s="215" t="s">
        <v>886</v>
      </c>
      <c r="D319" s="215" t="s">
        <v>141</v>
      </c>
      <c r="E319" s="216" t="s">
        <v>1178</v>
      </c>
      <c r="F319" s="217" t="s">
        <v>1179</v>
      </c>
      <c r="G319" s="218" t="s">
        <v>805</v>
      </c>
      <c r="H319" s="219">
        <v>1</v>
      </c>
      <c r="I319" s="220"/>
      <c r="J319" s="221">
        <f>ROUND(I319*H319,2)</f>
        <v>0</v>
      </c>
      <c r="K319" s="222"/>
      <c r="L319" s="42"/>
      <c r="M319" s="223" t="s">
        <v>1</v>
      </c>
      <c r="N319" s="224" t="s">
        <v>44</v>
      </c>
      <c r="O319" s="89"/>
      <c r="P319" s="225">
        <f>O319*H319</f>
        <v>0</v>
      </c>
      <c r="Q319" s="225">
        <v>0</v>
      </c>
      <c r="R319" s="225">
        <f>Q319*H319</f>
        <v>0</v>
      </c>
      <c r="S319" s="225">
        <v>0</v>
      </c>
      <c r="T319" s="226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27" t="s">
        <v>168</v>
      </c>
      <c r="AT319" s="227" t="s">
        <v>141</v>
      </c>
      <c r="AU319" s="227" t="s">
        <v>88</v>
      </c>
      <c r="AY319" s="15" t="s">
        <v>140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5" t="s">
        <v>86</v>
      </c>
      <c r="BK319" s="228">
        <f>ROUND(I319*H319,2)</f>
        <v>0</v>
      </c>
      <c r="BL319" s="15" t="s">
        <v>168</v>
      </c>
      <c r="BM319" s="227" t="s">
        <v>1180</v>
      </c>
    </row>
    <row r="320" spans="1:65" s="2" customFormat="1" ht="16.5" customHeight="1">
      <c r="A320" s="36"/>
      <c r="B320" s="37"/>
      <c r="C320" s="236" t="s">
        <v>890</v>
      </c>
      <c r="D320" s="236" t="s">
        <v>283</v>
      </c>
      <c r="E320" s="237" t="s">
        <v>812</v>
      </c>
      <c r="F320" s="238" t="s">
        <v>813</v>
      </c>
      <c r="G320" s="239" t="s">
        <v>272</v>
      </c>
      <c r="H320" s="240">
        <v>2</v>
      </c>
      <c r="I320" s="241"/>
      <c r="J320" s="242">
        <f>ROUND(I320*H320,2)</f>
        <v>0</v>
      </c>
      <c r="K320" s="243"/>
      <c r="L320" s="244"/>
      <c r="M320" s="245" t="s">
        <v>1</v>
      </c>
      <c r="N320" s="246" t="s">
        <v>44</v>
      </c>
      <c r="O320" s="89"/>
      <c r="P320" s="225">
        <f>O320*H320</f>
        <v>0</v>
      </c>
      <c r="Q320" s="225">
        <v>0</v>
      </c>
      <c r="R320" s="225">
        <f>Q320*H320</f>
        <v>0</v>
      </c>
      <c r="S320" s="225">
        <v>0</v>
      </c>
      <c r="T320" s="22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27" t="s">
        <v>338</v>
      </c>
      <c r="AT320" s="227" t="s">
        <v>283</v>
      </c>
      <c r="AU320" s="227" t="s">
        <v>88</v>
      </c>
      <c r="AY320" s="15" t="s">
        <v>140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5" t="s">
        <v>86</v>
      </c>
      <c r="BK320" s="228">
        <f>ROUND(I320*H320,2)</f>
        <v>0</v>
      </c>
      <c r="BL320" s="15" t="s">
        <v>168</v>
      </c>
      <c r="BM320" s="227" t="s">
        <v>1181</v>
      </c>
    </row>
    <row r="321" spans="1:65" s="2" customFormat="1" ht="16.5" customHeight="1">
      <c r="A321" s="36"/>
      <c r="B321" s="37"/>
      <c r="C321" s="236" t="s">
        <v>894</v>
      </c>
      <c r="D321" s="236" t="s">
        <v>283</v>
      </c>
      <c r="E321" s="237" t="s">
        <v>1182</v>
      </c>
      <c r="F321" s="238" t="s">
        <v>1183</v>
      </c>
      <c r="G321" s="239" t="s">
        <v>272</v>
      </c>
      <c r="H321" s="240">
        <v>2</v>
      </c>
      <c r="I321" s="241"/>
      <c r="J321" s="242">
        <f>ROUND(I321*H321,2)</f>
        <v>0</v>
      </c>
      <c r="K321" s="243"/>
      <c r="L321" s="244"/>
      <c r="M321" s="245" t="s">
        <v>1</v>
      </c>
      <c r="N321" s="246" t="s">
        <v>44</v>
      </c>
      <c r="O321" s="89"/>
      <c r="P321" s="225">
        <f>O321*H321</f>
        <v>0</v>
      </c>
      <c r="Q321" s="225">
        <v>0</v>
      </c>
      <c r="R321" s="225">
        <f>Q321*H321</f>
        <v>0</v>
      </c>
      <c r="S321" s="225">
        <v>0</v>
      </c>
      <c r="T321" s="226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27" t="s">
        <v>338</v>
      </c>
      <c r="AT321" s="227" t="s">
        <v>283</v>
      </c>
      <c r="AU321" s="227" t="s">
        <v>88</v>
      </c>
      <c r="AY321" s="15" t="s">
        <v>140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5" t="s">
        <v>86</v>
      </c>
      <c r="BK321" s="228">
        <f>ROUND(I321*H321,2)</f>
        <v>0</v>
      </c>
      <c r="BL321" s="15" t="s">
        <v>168</v>
      </c>
      <c r="BM321" s="227" t="s">
        <v>1184</v>
      </c>
    </row>
    <row r="322" spans="1:65" s="2" customFormat="1" ht="24.15" customHeight="1">
      <c r="A322" s="36"/>
      <c r="B322" s="37"/>
      <c r="C322" s="215" t="s">
        <v>898</v>
      </c>
      <c r="D322" s="215" t="s">
        <v>141</v>
      </c>
      <c r="E322" s="216" t="s">
        <v>816</v>
      </c>
      <c r="F322" s="217" t="s">
        <v>817</v>
      </c>
      <c r="G322" s="218" t="s">
        <v>244</v>
      </c>
      <c r="H322" s="219">
        <v>3.2</v>
      </c>
      <c r="I322" s="220"/>
      <c r="J322" s="221">
        <f>ROUND(I322*H322,2)</f>
        <v>0</v>
      </c>
      <c r="K322" s="222"/>
      <c r="L322" s="42"/>
      <c r="M322" s="223" t="s">
        <v>1</v>
      </c>
      <c r="N322" s="224" t="s">
        <v>44</v>
      </c>
      <c r="O322" s="89"/>
      <c r="P322" s="225">
        <f>O322*H322</f>
        <v>0</v>
      </c>
      <c r="Q322" s="225">
        <v>0</v>
      </c>
      <c r="R322" s="225">
        <f>Q322*H322</f>
        <v>0</v>
      </c>
      <c r="S322" s="225">
        <v>0</v>
      </c>
      <c r="T322" s="226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27" t="s">
        <v>168</v>
      </c>
      <c r="AT322" s="227" t="s">
        <v>141</v>
      </c>
      <c r="AU322" s="227" t="s">
        <v>88</v>
      </c>
      <c r="AY322" s="15" t="s">
        <v>140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5" t="s">
        <v>86</v>
      </c>
      <c r="BK322" s="228">
        <f>ROUND(I322*H322,2)</f>
        <v>0</v>
      </c>
      <c r="BL322" s="15" t="s">
        <v>168</v>
      </c>
      <c r="BM322" s="227" t="s">
        <v>1185</v>
      </c>
    </row>
    <row r="323" spans="1:63" s="12" customFormat="1" ht="22.8" customHeight="1">
      <c r="A323" s="12"/>
      <c r="B323" s="201"/>
      <c r="C323" s="202"/>
      <c r="D323" s="203" t="s">
        <v>78</v>
      </c>
      <c r="E323" s="229" t="s">
        <v>819</v>
      </c>
      <c r="F323" s="229" t="s">
        <v>820</v>
      </c>
      <c r="G323" s="202"/>
      <c r="H323" s="202"/>
      <c r="I323" s="205"/>
      <c r="J323" s="230">
        <f>BK323</f>
        <v>0</v>
      </c>
      <c r="K323" s="202"/>
      <c r="L323" s="207"/>
      <c r="M323" s="208"/>
      <c r="N323" s="209"/>
      <c r="O323" s="209"/>
      <c r="P323" s="210">
        <f>SUM(P324:P331)</f>
        <v>0</v>
      </c>
      <c r="Q323" s="209"/>
      <c r="R323" s="210">
        <f>SUM(R324:R331)</f>
        <v>0.14859</v>
      </c>
      <c r="S323" s="209"/>
      <c r="T323" s="211">
        <f>SUM(T324:T331)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2" t="s">
        <v>88</v>
      </c>
      <c r="AT323" s="213" t="s">
        <v>78</v>
      </c>
      <c r="AU323" s="213" t="s">
        <v>86</v>
      </c>
      <c r="AY323" s="212" t="s">
        <v>140</v>
      </c>
      <c r="BK323" s="214">
        <f>SUM(BK324:BK331)</f>
        <v>0</v>
      </c>
    </row>
    <row r="324" spans="1:65" s="2" customFormat="1" ht="24.15" customHeight="1">
      <c r="A324" s="36"/>
      <c r="B324" s="37"/>
      <c r="C324" s="215" t="s">
        <v>904</v>
      </c>
      <c r="D324" s="215" t="s">
        <v>141</v>
      </c>
      <c r="E324" s="216" t="s">
        <v>1186</v>
      </c>
      <c r="F324" s="217" t="s">
        <v>1187</v>
      </c>
      <c r="G324" s="218" t="s">
        <v>382</v>
      </c>
      <c r="H324" s="219">
        <v>7.5</v>
      </c>
      <c r="I324" s="220"/>
      <c r="J324" s="221">
        <f>ROUND(I324*H324,2)</f>
        <v>0</v>
      </c>
      <c r="K324" s="222"/>
      <c r="L324" s="42"/>
      <c r="M324" s="223" t="s">
        <v>1</v>
      </c>
      <c r="N324" s="224" t="s">
        <v>44</v>
      </c>
      <c r="O324" s="89"/>
      <c r="P324" s="225">
        <f>O324*H324</f>
        <v>0</v>
      </c>
      <c r="Q324" s="225">
        <v>0.01212</v>
      </c>
      <c r="R324" s="225">
        <f>Q324*H324</f>
        <v>0.09090000000000001</v>
      </c>
      <c r="S324" s="225">
        <v>0</v>
      </c>
      <c r="T324" s="226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27" t="s">
        <v>168</v>
      </c>
      <c r="AT324" s="227" t="s">
        <v>141</v>
      </c>
      <c r="AU324" s="227" t="s">
        <v>88</v>
      </c>
      <c r="AY324" s="15" t="s">
        <v>140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5" t="s">
        <v>86</v>
      </c>
      <c r="BK324" s="228">
        <f>ROUND(I324*H324,2)</f>
        <v>0</v>
      </c>
      <c r="BL324" s="15" t="s">
        <v>168</v>
      </c>
      <c r="BM324" s="227" t="s">
        <v>1188</v>
      </c>
    </row>
    <row r="325" spans="1:65" s="2" customFormat="1" ht="24.15" customHeight="1">
      <c r="A325" s="36"/>
      <c r="B325" s="37"/>
      <c r="C325" s="215" t="s">
        <v>908</v>
      </c>
      <c r="D325" s="215" t="s">
        <v>141</v>
      </c>
      <c r="E325" s="216" t="s">
        <v>1189</v>
      </c>
      <c r="F325" s="217" t="s">
        <v>1190</v>
      </c>
      <c r="G325" s="218" t="s">
        <v>382</v>
      </c>
      <c r="H325" s="219">
        <v>9</v>
      </c>
      <c r="I325" s="220"/>
      <c r="J325" s="221">
        <f>ROUND(I325*H325,2)</f>
        <v>0</v>
      </c>
      <c r="K325" s="222"/>
      <c r="L325" s="42"/>
      <c r="M325" s="223" t="s">
        <v>1</v>
      </c>
      <c r="N325" s="224" t="s">
        <v>44</v>
      </c>
      <c r="O325" s="89"/>
      <c r="P325" s="225">
        <f>O325*H325</f>
        <v>0</v>
      </c>
      <c r="Q325" s="225">
        <v>0.00641</v>
      </c>
      <c r="R325" s="225">
        <f>Q325*H325</f>
        <v>0.05769</v>
      </c>
      <c r="S325" s="225">
        <v>0</v>
      </c>
      <c r="T325" s="226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27" t="s">
        <v>168</v>
      </c>
      <c r="AT325" s="227" t="s">
        <v>141</v>
      </c>
      <c r="AU325" s="227" t="s">
        <v>88</v>
      </c>
      <c r="AY325" s="15" t="s">
        <v>140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5" t="s">
        <v>86</v>
      </c>
      <c r="BK325" s="228">
        <f>ROUND(I325*H325,2)</f>
        <v>0</v>
      </c>
      <c r="BL325" s="15" t="s">
        <v>168</v>
      </c>
      <c r="BM325" s="227" t="s">
        <v>1191</v>
      </c>
    </row>
    <row r="326" spans="1:65" s="2" customFormat="1" ht="24.15" customHeight="1">
      <c r="A326" s="36"/>
      <c r="B326" s="37"/>
      <c r="C326" s="215" t="s">
        <v>1192</v>
      </c>
      <c r="D326" s="215" t="s">
        <v>141</v>
      </c>
      <c r="E326" s="216" t="s">
        <v>822</v>
      </c>
      <c r="F326" s="217" t="s">
        <v>823</v>
      </c>
      <c r="G326" s="218" t="s">
        <v>382</v>
      </c>
      <c r="H326" s="219">
        <v>50.2</v>
      </c>
      <c r="I326" s="220"/>
      <c r="J326" s="221">
        <f>ROUND(I326*H326,2)</f>
        <v>0</v>
      </c>
      <c r="K326" s="222"/>
      <c r="L326" s="42"/>
      <c r="M326" s="223" t="s">
        <v>1</v>
      </c>
      <c r="N326" s="224" t="s">
        <v>44</v>
      </c>
      <c r="O326" s="89"/>
      <c r="P326" s="225">
        <f>O326*H326</f>
        <v>0</v>
      </c>
      <c r="Q326" s="225">
        <v>0</v>
      </c>
      <c r="R326" s="225">
        <f>Q326*H326</f>
        <v>0</v>
      </c>
      <c r="S326" s="225">
        <v>0</v>
      </c>
      <c r="T326" s="226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27" t="s">
        <v>168</v>
      </c>
      <c r="AT326" s="227" t="s">
        <v>141</v>
      </c>
      <c r="AU326" s="227" t="s">
        <v>88</v>
      </c>
      <c r="AY326" s="15" t="s">
        <v>140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5" t="s">
        <v>86</v>
      </c>
      <c r="BK326" s="228">
        <f>ROUND(I326*H326,2)</f>
        <v>0</v>
      </c>
      <c r="BL326" s="15" t="s">
        <v>168</v>
      </c>
      <c r="BM326" s="227" t="s">
        <v>1193</v>
      </c>
    </row>
    <row r="327" spans="1:65" s="2" customFormat="1" ht="24.15" customHeight="1">
      <c r="A327" s="36"/>
      <c r="B327" s="37"/>
      <c r="C327" s="236" t="s">
        <v>1194</v>
      </c>
      <c r="D327" s="236" t="s">
        <v>283</v>
      </c>
      <c r="E327" s="237" t="s">
        <v>826</v>
      </c>
      <c r="F327" s="238" t="s">
        <v>827</v>
      </c>
      <c r="G327" s="239" t="s">
        <v>272</v>
      </c>
      <c r="H327" s="240">
        <v>167.33</v>
      </c>
      <c r="I327" s="241"/>
      <c r="J327" s="242">
        <f>ROUND(I327*H327,2)</f>
        <v>0</v>
      </c>
      <c r="K327" s="243"/>
      <c r="L327" s="244"/>
      <c r="M327" s="245" t="s">
        <v>1</v>
      </c>
      <c r="N327" s="246" t="s">
        <v>44</v>
      </c>
      <c r="O327" s="89"/>
      <c r="P327" s="225">
        <f>O327*H327</f>
        <v>0</v>
      </c>
      <c r="Q327" s="225">
        <v>0</v>
      </c>
      <c r="R327" s="225">
        <f>Q327*H327</f>
        <v>0</v>
      </c>
      <c r="S327" s="225">
        <v>0</v>
      </c>
      <c r="T327" s="22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27" t="s">
        <v>338</v>
      </c>
      <c r="AT327" s="227" t="s">
        <v>283</v>
      </c>
      <c r="AU327" s="227" t="s">
        <v>88</v>
      </c>
      <c r="AY327" s="15" t="s">
        <v>140</v>
      </c>
      <c r="BE327" s="228">
        <f>IF(N327="základní",J327,0)</f>
        <v>0</v>
      </c>
      <c r="BF327" s="228">
        <f>IF(N327="snížená",J327,0)</f>
        <v>0</v>
      </c>
      <c r="BG327" s="228">
        <f>IF(N327="zákl. přenesená",J327,0)</f>
        <v>0</v>
      </c>
      <c r="BH327" s="228">
        <f>IF(N327="sníž. přenesená",J327,0)</f>
        <v>0</v>
      </c>
      <c r="BI327" s="228">
        <f>IF(N327="nulová",J327,0)</f>
        <v>0</v>
      </c>
      <c r="BJ327" s="15" t="s">
        <v>86</v>
      </c>
      <c r="BK327" s="228">
        <f>ROUND(I327*H327,2)</f>
        <v>0</v>
      </c>
      <c r="BL327" s="15" t="s">
        <v>168</v>
      </c>
      <c r="BM327" s="227" t="s">
        <v>1195</v>
      </c>
    </row>
    <row r="328" spans="1:65" s="2" customFormat="1" ht="24.15" customHeight="1">
      <c r="A328" s="36"/>
      <c r="B328" s="37"/>
      <c r="C328" s="215" t="s">
        <v>1196</v>
      </c>
      <c r="D328" s="215" t="s">
        <v>141</v>
      </c>
      <c r="E328" s="216" t="s">
        <v>830</v>
      </c>
      <c r="F328" s="217" t="s">
        <v>831</v>
      </c>
      <c r="G328" s="218" t="s">
        <v>261</v>
      </c>
      <c r="H328" s="219">
        <v>68.963</v>
      </c>
      <c r="I328" s="220"/>
      <c r="J328" s="221">
        <f>ROUND(I328*H328,2)</f>
        <v>0</v>
      </c>
      <c r="K328" s="222"/>
      <c r="L328" s="42"/>
      <c r="M328" s="223" t="s">
        <v>1</v>
      </c>
      <c r="N328" s="224" t="s">
        <v>44</v>
      </c>
      <c r="O328" s="89"/>
      <c r="P328" s="225">
        <f>O328*H328</f>
        <v>0</v>
      </c>
      <c r="Q328" s="225">
        <v>0</v>
      </c>
      <c r="R328" s="225">
        <f>Q328*H328</f>
        <v>0</v>
      </c>
      <c r="S328" s="225">
        <v>0</v>
      </c>
      <c r="T328" s="226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27" t="s">
        <v>168</v>
      </c>
      <c r="AT328" s="227" t="s">
        <v>141</v>
      </c>
      <c r="AU328" s="227" t="s">
        <v>88</v>
      </c>
      <c r="AY328" s="15" t="s">
        <v>140</v>
      </c>
      <c r="BE328" s="228">
        <f>IF(N328="základní",J328,0)</f>
        <v>0</v>
      </c>
      <c r="BF328" s="228">
        <f>IF(N328="snížená",J328,0)</f>
        <v>0</v>
      </c>
      <c r="BG328" s="228">
        <f>IF(N328="zákl. přenesená",J328,0)</f>
        <v>0</v>
      </c>
      <c r="BH328" s="228">
        <f>IF(N328="sníž. přenesená",J328,0)</f>
        <v>0</v>
      </c>
      <c r="BI328" s="228">
        <f>IF(N328="nulová",J328,0)</f>
        <v>0</v>
      </c>
      <c r="BJ328" s="15" t="s">
        <v>86</v>
      </c>
      <c r="BK328" s="228">
        <f>ROUND(I328*H328,2)</f>
        <v>0</v>
      </c>
      <c r="BL328" s="15" t="s">
        <v>168</v>
      </c>
      <c r="BM328" s="227" t="s">
        <v>1197</v>
      </c>
    </row>
    <row r="329" spans="1:65" s="2" customFormat="1" ht="33" customHeight="1">
      <c r="A329" s="36"/>
      <c r="B329" s="37"/>
      <c r="C329" s="236" t="s">
        <v>1198</v>
      </c>
      <c r="D329" s="236" t="s">
        <v>283</v>
      </c>
      <c r="E329" s="237" t="s">
        <v>834</v>
      </c>
      <c r="F329" s="238" t="s">
        <v>835</v>
      </c>
      <c r="G329" s="239" t="s">
        <v>261</v>
      </c>
      <c r="H329" s="240">
        <v>79.858</v>
      </c>
      <c r="I329" s="241"/>
      <c r="J329" s="242">
        <f>ROUND(I329*H329,2)</f>
        <v>0</v>
      </c>
      <c r="K329" s="243"/>
      <c r="L329" s="244"/>
      <c r="M329" s="245" t="s">
        <v>1</v>
      </c>
      <c r="N329" s="246" t="s">
        <v>44</v>
      </c>
      <c r="O329" s="89"/>
      <c r="P329" s="225">
        <f>O329*H329</f>
        <v>0</v>
      </c>
      <c r="Q329" s="225">
        <v>0</v>
      </c>
      <c r="R329" s="225">
        <f>Q329*H329</f>
        <v>0</v>
      </c>
      <c r="S329" s="225">
        <v>0</v>
      </c>
      <c r="T329" s="22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27" t="s">
        <v>338</v>
      </c>
      <c r="AT329" s="227" t="s">
        <v>283</v>
      </c>
      <c r="AU329" s="227" t="s">
        <v>88</v>
      </c>
      <c r="AY329" s="15" t="s">
        <v>140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5" t="s">
        <v>86</v>
      </c>
      <c r="BK329" s="228">
        <f>ROUND(I329*H329,2)</f>
        <v>0</v>
      </c>
      <c r="BL329" s="15" t="s">
        <v>168</v>
      </c>
      <c r="BM329" s="227" t="s">
        <v>1199</v>
      </c>
    </row>
    <row r="330" spans="1:65" s="2" customFormat="1" ht="16.5" customHeight="1">
      <c r="A330" s="36"/>
      <c r="B330" s="37"/>
      <c r="C330" s="215" t="s">
        <v>1200</v>
      </c>
      <c r="D330" s="215" t="s">
        <v>141</v>
      </c>
      <c r="E330" s="216" t="s">
        <v>838</v>
      </c>
      <c r="F330" s="217" t="s">
        <v>839</v>
      </c>
      <c r="G330" s="218" t="s">
        <v>261</v>
      </c>
      <c r="H330" s="219">
        <v>35.9</v>
      </c>
      <c r="I330" s="220"/>
      <c r="J330" s="221">
        <f>ROUND(I330*H330,2)</f>
        <v>0</v>
      </c>
      <c r="K330" s="222"/>
      <c r="L330" s="42"/>
      <c r="M330" s="223" t="s">
        <v>1</v>
      </c>
      <c r="N330" s="224" t="s">
        <v>44</v>
      </c>
      <c r="O330" s="89"/>
      <c r="P330" s="225">
        <f>O330*H330</f>
        <v>0</v>
      </c>
      <c r="Q330" s="225">
        <v>0</v>
      </c>
      <c r="R330" s="225">
        <f>Q330*H330</f>
        <v>0</v>
      </c>
      <c r="S330" s="225">
        <v>0</v>
      </c>
      <c r="T330" s="226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27" t="s">
        <v>168</v>
      </c>
      <c r="AT330" s="227" t="s">
        <v>141</v>
      </c>
      <c r="AU330" s="227" t="s">
        <v>88</v>
      </c>
      <c r="AY330" s="15" t="s">
        <v>140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5" t="s">
        <v>86</v>
      </c>
      <c r="BK330" s="228">
        <f>ROUND(I330*H330,2)</f>
        <v>0</v>
      </c>
      <c r="BL330" s="15" t="s">
        <v>168</v>
      </c>
      <c r="BM330" s="227" t="s">
        <v>1201</v>
      </c>
    </row>
    <row r="331" spans="1:65" s="2" customFormat="1" ht="24.15" customHeight="1">
      <c r="A331" s="36"/>
      <c r="B331" s="37"/>
      <c r="C331" s="215" t="s">
        <v>1202</v>
      </c>
      <c r="D331" s="215" t="s">
        <v>141</v>
      </c>
      <c r="E331" s="216" t="s">
        <v>842</v>
      </c>
      <c r="F331" s="217" t="s">
        <v>843</v>
      </c>
      <c r="G331" s="218" t="s">
        <v>244</v>
      </c>
      <c r="H331" s="219">
        <v>0.149</v>
      </c>
      <c r="I331" s="220"/>
      <c r="J331" s="221">
        <f>ROUND(I331*H331,2)</f>
        <v>0</v>
      </c>
      <c r="K331" s="222"/>
      <c r="L331" s="42"/>
      <c r="M331" s="223" t="s">
        <v>1</v>
      </c>
      <c r="N331" s="224" t="s">
        <v>44</v>
      </c>
      <c r="O331" s="89"/>
      <c r="P331" s="225">
        <f>O331*H331</f>
        <v>0</v>
      </c>
      <c r="Q331" s="225">
        <v>0</v>
      </c>
      <c r="R331" s="225">
        <f>Q331*H331</f>
        <v>0</v>
      </c>
      <c r="S331" s="225">
        <v>0</v>
      </c>
      <c r="T331" s="22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27" t="s">
        <v>168</v>
      </c>
      <c r="AT331" s="227" t="s">
        <v>141</v>
      </c>
      <c r="AU331" s="227" t="s">
        <v>88</v>
      </c>
      <c r="AY331" s="15" t="s">
        <v>140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5" t="s">
        <v>86</v>
      </c>
      <c r="BK331" s="228">
        <f>ROUND(I331*H331,2)</f>
        <v>0</v>
      </c>
      <c r="BL331" s="15" t="s">
        <v>168</v>
      </c>
      <c r="BM331" s="227" t="s">
        <v>1203</v>
      </c>
    </row>
    <row r="332" spans="1:63" s="12" customFormat="1" ht="22.8" customHeight="1">
      <c r="A332" s="12"/>
      <c r="B332" s="201"/>
      <c r="C332" s="202"/>
      <c r="D332" s="203" t="s">
        <v>78</v>
      </c>
      <c r="E332" s="229" t="s">
        <v>845</v>
      </c>
      <c r="F332" s="229" t="s">
        <v>846</v>
      </c>
      <c r="G332" s="202"/>
      <c r="H332" s="202"/>
      <c r="I332" s="205"/>
      <c r="J332" s="230">
        <f>BK332</f>
        <v>0</v>
      </c>
      <c r="K332" s="202"/>
      <c r="L332" s="207"/>
      <c r="M332" s="208"/>
      <c r="N332" s="209"/>
      <c r="O332" s="209"/>
      <c r="P332" s="210">
        <f>SUM(P333:P339)</f>
        <v>0</v>
      </c>
      <c r="Q332" s="209"/>
      <c r="R332" s="210">
        <f>SUM(R333:R339)</f>
        <v>0.4955741899999999</v>
      </c>
      <c r="S332" s="209"/>
      <c r="T332" s="211">
        <f>SUM(T333:T339)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2" t="s">
        <v>88</v>
      </c>
      <c r="AT332" s="213" t="s">
        <v>78</v>
      </c>
      <c r="AU332" s="213" t="s">
        <v>86</v>
      </c>
      <c r="AY332" s="212" t="s">
        <v>140</v>
      </c>
      <c r="BK332" s="214">
        <f>SUM(BK333:BK339)</f>
        <v>0</v>
      </c>
    </row>
    <row r="333" spans="1:65" s="2" customFormat="1" ht="24.15" customHeight="1">
      <c r="A333" s="36"/>
      <c r="B333" s="37"/>
      <c r="C333" s="215" t="s">
        <v>1204</v>
      </c>
      <c r="D333" s="215" t="s">
        <v>141</v>
      </c>
      <c r="E333" s="216" t="s">
        <v>848</v>
      </c>
      <c r="F333" s="217" t="s">
        <v>849</v>
      </c>
      <c r="G333" s="218" t="s">
        <v>382</v>
      </c>
      <c r="H333" s="219">
        <v>100.225</v>
      </c>
      <c r="I333" s="220"/>
      <c r="J333" s="221">
        <f>ROUND(I333*H333,2)</f>
        <v>0</v>
      </c>
      <c r="K333" s="222"/>
      <c r="L333" s="42"/>
      <c r="M333" s="223" t="s">
        <v>1</v>
      </c>
      <c r="N333" s="224" t="s">
        <v>44</v>
      </c>
      <c r="O333" s="89"/>
      <c r="P333" s="225">
        <f>O333*H333</f>
        <v>0</v>
      </c>
      <c r="Q333" s="225">
        <v>2E-05</v>
      </c>
      <c r="R333" s="225">
        <f>Q333*H333</f>
        <v>0.0020045</v>
      </c>
      <c r="S333" s="225">
        <v>0</v>
      </c>
      <c r="T333" s="226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27" t="s">
        <v>168</v>
      </c>
      <c r="AT333" s="227" t="s">
        <v>141</v>
      </c>
      <c r="AU333" s="227" t="s">
        <v>88</v>
      </c>
      <c r="AY333" s="15" t="s">
        <v>140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5" t="s">
        <v>86</v>
      </c>
      <c r="BK333" s="228">
        <f>ROUND(I333*H333,2)</f>
        <v>0</v>
      </c>
      <c r="BL333" s="15" t="s">
        <v>168</v>
      </c>
      <c r="BM333" s="227" t="s">
        <v>1205</v>
      </c>
    </row>
    <row r="334" spans="1:65" s="2" customFormat="1" ht="24.15" customHeight="1">
      <c r="A334" s="36"/>
      <c r="B334" s="37"/>
      <c r="C334" s="236" t="s">
        <v>1206</v>
      </c>
      <c r="D334" s="236" t="s">
        <v>283</v>
      </c>
      <c r="E334" s="237" t="s">
        <v>852</v>
      </c>
      <c r="F334" s="238" t="s">
        <v>853</v>
      </c>
      <c r="G334" s="239" t="s">
        <v>382</v>
      </c>
      <c r="H334" s="240">
        <v>110.247</v>
      </c>
      <c r="I334" s="241"/>
      <c r="J334" s="242">
        <f>ROUND(I334*H334,2)</f>
        <v>0</v>
      </c>
      <c r="K334" s="243"/>
      <c r="L334" s="244"/>
      <c r="M334" s="245" t="s">
        <v>1</v>
      </c>
      <c r="N334" s="246" t="s">
        <v>44</v>
      </c>
      <c r="O334" s="89"/>
      <c r="P334" s="225">
        <f>O334*H334</f>
        <v>0</v>
      </c>
      <c r="Q334" s="225">
        <v>0.00022</v>
      </c>
      <c r="R334" s="225">
        <f>Q334*H334</f>
        <v>0.02425434</v>
      </c>
      <c r="S334" s="225">
        <v>0</v>
      </c>
      <c r="T334" s="226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27" t="s">
        <v>338</v>
      </c>
      <c r="AT334" s="227" t="s">
        <v>283</v>
      </c>
      <c r="AU334" s="227" t="s">
        <v>88</v>
      </c>
      <c r="AY334" s="15" t="s">
        <v>140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5" t="s">
        <v>86</v>
      </c>
      <c r="BK334" s="228">
        <f>ROUND(I334*H334,2)</f>
        <v>0</v>
      </c>
      <c r="BL334" s="15" t="s">
        <v>168</v>
      </c>
      <c r="BM334" s="227" t="s">
        <v>1207</v>
      </c>
    </row>
    <row r="335" spans="1:65" s="2" customFormat="1" ht="16.5" customHeight="1">
      <c r="A335" s="36"/>
      <c r="B335" s="37"/>
      <c r="C335" s="215" t="s">
        <v>1208</v>
      </c>
      <c r="D335" s="215" t="s">
        <v>141</v>
      </c>
      <c r="E335" s="216" t="s">
        <v>856</v>
      </c>
      <c r="F335" s="217" t="s">
        <v>857</v>
      </c>
      <c r="G335" s="218" t="s">
        <v>261</v>
      </c>
      <c r="H335" s="219">
        <v>146.205</v>
      </c>
      <c r="I335" s="220"/>
      <c r="J335" s="221">
        <f>ROUND(I335*H335,2)</f>
        <v>0</v>
      </c>
      <c r="K335" s="222"/>
      <c r="L335" s="42"/>
      <c r="M335" s="223" t="s">
        <v>1</v>
      </c>
      <c r="N335" s="224" t="s">
        <v>44</v>
      </c>
      <c r="O335" s="89"/>
      <c r="P335" s="225">
        <f>O335*H335</f>
        <v>0</v>
      </c>
      <c r="Q335" s="225">
        <v>0.00027</v>
      </c>
      <c r="R335" s="225">
        <f>Q335*H335</f>
        <v>0.039475350000000006</v>
      </c>
      <c r="S335" s="225">
        <v>0</v>
      </c>
      <c r="T335" s="226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27" t="s">
        <v>168</v>
      </c>
      <c r="AT335" s="227" t="s">
        <v>141</v>
      </c>
      <c r="AU335" s="227" t="s">
        <v>88</v>
      </c>
      <c r="AY335" s="15" t="s">
        <v>140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5" t="s">
        <v>86</v>
      </c>
      <c r="BK335" s="228">
        <f>ROUND(I335*H335,2)</f>
        <v>0</v>
      </c>
      <c r="BL335" s="15" t="s">
        <v>168</v>
      </c>
      <c r="BM335" s="227" t="s">
        <v>1209</v>
      </c>
    </row>
    <row r="336" spans="1:65" s="2" customFormat="1" ht="16.5" customHeight="1">
      <c r="A336" s="36"/>
      <c r="B336" s="37"/>
      <c r="C336" s="236" t="s">
        <v>1210</v>
      </c>
      <c r="D336" s="236" t="s">
        <v>283</v>
      </c>
      <c r="E336" s="237" t="s">
        <v>860</v>
      </c>
      <c r="F336" s="238" t="s">
        <v>1211</v>
      </c>
      <c r="G336" s="239" t="s">
        <v>261</v>
      </c>
      <c r="H336" s="240">
        <v>160.825</v>
      </c>
      <c r="I336" s="241"/>
      <c r="J336" s="242">
        <f>ROUND(I336*H336,2)</f>
        <v>0</v>
      </c>
      <c r="K336" s="243"/>
      <c r="L336" s="244"/>
      <c r="M336" s="245" t="s">
        <v>1</v>
      </c>
      <c r="N336" s="246" t="s">
        <v>44</v>
      </c>
      <c r="O336" s="89"/>
      <c r="P336" s="225">
        <f>O336*H336</f>
        <v>0</v>
      </c>
      <c r="Q336" s="225">
        <v>0.0024</v>
      </c>
      <c r="R336" s="225">
        <f>Q336*H336</f>
        <v>0.38597999999999993</v>
      </c>
      <c r="S336" s="225">
        <v>0</v>
      </c>
      <c r="T336" s="226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27" t="s">
        <v>338</v>
      </c>
      <c r="AT336" s="227" t="s">
        <v>283</v>
      </c>
      <c r="AU336" s="227" t="s">
        <v>88</v>
      </c>
      <c r="AY336" s="15" t="s">
        <v>140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5" t="s">
        <v>86</v>
      </c>
      <c r="BK336" s="228">
        <f>ROUND(I336*H336,2)</f>
        <v>0</v>
      </c>
      <c r="BL336" s="15" t="s">
        <v>168</v>
      </c>
      <c r="BM336" s="227" t="s">
        <v>1212</v>
      </c>
    </row>
    <row r="337" spans="1:65" s="2" customFormat="1" ht="16.5" customHeight="1">
      <c r="A337" s="36"/>
      <c r="B337" s="37"/>
      <c r="C337" s="215" t="s">
        <v>1213</v>
      </c>
      <c r="D337" s="215" t="s">
        <v>141</v>
      </c>
      <c r="E337" s="216" t="s">
        <v>872</v>
      </c>
      <c r="F337" s="217" t="s">
        <v>873</v>
      </c>
      <c r="G337" s="218" t="s">
        <v>261</v>
      </c>
      <c r="H337" s="219">
        <v>146.205</v>
      </c>
      <c r="I337" s="220"/>
      <c r="J337" s="221">
        <f>ROUND(I337*H337,2)</f>
        <v>0</v>
      </c>
      <c r="K337" s="222"/>
      <c r="L337" s="42"/>
      <c r="M337" s="223" t="s">
        <v>1</v>
      </c>
      <c r="N337" s="224" t="s">
        <v>44</v>
      </c>
      <c r="O337" s="89"/>
      <c r="P337" s="225">
        <f>O337*H337</f>
        <v>0</v>
      </c>
      <c r="Q337" s="225">
        <v>0</v>
      </c>
      <c r="R337" s="225">
        <f>Q337*H337</f>
        <v>0</v>
      </c>
      <c r="S337" s="225">
        <v>0</v>
      </c>
      <c r="T337" s="226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227" t="s">
        <v>168</v>
      </c>
      <c r="AT337" s="227" t="s">
        <v>141</v>
      </c>
      <c r="AU337" s="227" t="s">
        <v>88</v>
      </c>
      <c r="AY337" s="15" t="s">
        <v>140</v>
      </c>
      <c r="BE337" s="228">
        <f>IF(N337="základní",J337,0)</f>
        <v>0</v>
      </c>
      <c r="BF337" s="228">
        <f>IF(N337="snížená",J337,0)</f>
        <v>0</v>
      </c>
      <c r="BG337" s="228">
        <f>IF(N337="zákl. přenesená",J337,0)</f>
        <v>0</v>
      </c>
      <c r="BH337" s="228">
        <f>IF(N337="sníž. přenesená",J337,0)</f>
        <v>0</v>
      </c>
      <c r="BI337" s="228">
        <f>IF(N337="nulová",J337,0)</f>
        <v>0</v>
      </c>
      <c r="BJ337" s="15" t="s">
        <v>86</v>
      </c>
      <c r="BK337" s="228">
        <f>ROUND(I337*H337,2)</f>
        <v>0</v>
      </c>
      <c r="BL337" s="15" t="s">
        <v>168</v>
      </c>
      <c r="BM337" s="227" t="s">
        <v>1214</v>
      </c>
    </row>
    <row r="338" spans="1:65" s="2" customFormat="1" ht="16.5" customHeight="1">
      <c r="A338" s="36"/>
      <c r="B338" s="37"/>
      <c r="C338" s="236" t="s">
        <v>1215</v>
      </c>
      <c r="D338" s="236" t="s">
        <v>283</v>
      </c>
      <c r="E338" s="237" t="s">
        <v>876</v>
      </c>
      <c r="F338" s="238" t="s">
        <v>877</v>
      </c>
      <c r="G338" s="239" t="s">
        <v>878</v>
      </c>
      <c r="H338" s="240">
        <v>43.86</v>
      </c>
      <c r="I338" s="241"/>
      <c r="J338" s="242">
        <f>ROUND(I338*H338,2)</f>
        <v>0</v>
      </c>
      <c r="K338" s="243"/>
      <c r="L338" s="244"/>
      <c r="M338" s="245" t="s">
        <v>1</v>
      </c>
      <c r="N338" s="246" t="s">
        <v>44</v>
      </c>
      <c r="O338" s="89"/>
      <c r="P338" s="225">
        <f>O338*H338</f>
        <v>0</v>
      </c>
      <c r="Q338" s="225">
        <v>0.001</v>
      </c>
      <c r="R338" s="225">
        <f>Q338*H338</f>
        <v>0.04386</v>
      </c>
      <c r="S338" s="225">
        <v>0</v>
      </c>
      <c r="T338" s="226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27" t="s">
        <v>338</v>
      </c>
      <c r="AT338" s="227" t="s">
        <v>283</v>
      </c>
      <c r="AU338" s="227" t="s">
        <v>88</v>
      </c>
      <c r="AY338" s="15" t="s">
        <v>140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5" t="s">
        <v>86</v>
      </c>
      <c r="BK338" s="228">
        <f>ROUND(I338*H338,2)</f>
        <v>0</v>
      </c>
      <c r="BL338" s="15" t="s">
        <v>168</v>
      </c>
      <c r="BM338" s="227" t="s">
        <v>1216</v>
      </c>
    </row>
    <row r="339" spans="1:65" s="2" customFormat="1" ht="24.15" customHeight="1">
      <c r="A339" s="36"/>
      <c r="B339" s="37"/>
      <c r="C339" s="215" t="s">
        <v>1217</v>
      </c>
      <c r="D339" s="215" t="s">
        <v>141</v>
      </c>
      <c r="E339" s="216" t="s">
        <v>881</v>
      </c>
      <c r="F339" s="217" t="s">
        <v>882</v>
      </c>
      <c r="G339" s="218" t="s">
        <v>244</v>
      </c>
      <c r="H339" s="219">
        <v>0.496</v>
      </c>
      <c r="I339" s="220"/>
      <c r="J339" s="221">
        <f>ROUND(I339*H339,2)</f>
        <v>0</v>
      </c>
      <c r="K339" s="222"/>
      <c r="L339" s="42"/>
      <c r="M339" s="223" t="s">
        <v>1</v>
      </c>
      <c r="N339" s="224" t="s">
        <v>44</v>
      </c>
      <c r="O339" s="89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27" t="s">
        <v>168</v>
      </c>
      <c r="AT339" s="227" t="s">
        <v>141</v>
      </c>
      <c r="AU339" s="227" t="s">
        <v>88</v>
      </c>
      <c r="AY339" s="15" t="s">
        <v>140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5" t="s">
        <v>86</v>
      </c>
      <c r="BK339" s="228">
        <f>ROUND(I339*H339,2)</f>
        <v>0</v>
      </c>
      <c r="BL339" s="15" t="s">
        <v>168</v>
      </c>
      <c r="BM339" s="227" t="s">
        <v>1218</v>
      </c>
    </row>
    <row r="340" spans="1:63" s="12" customFormat="1" ht="22.8" customHeight="1">
      <c r="A340" s="12"/>
      <c r="B340" s="201"/>
      <c r="C340" s="202"/>
      <c r="D340" s="203" t="s">
        <v>78</v>
      </c>
      <c r="E340" s="229" t="s">
        <v>884</v>
      </c>
      <c r="F340" s="229" t="s">
        <v>885</v>
      </c>
      <c r="G340" s="202"/>
      <c r="H340" s="202"/>
      <c r="I340" s="205"/>
      <c r="J340" s="230">
        <f>BK340</f>
        <v>0</v>
      </c>
      <c r="K340" s="202"/>
      <c r="L340" s="207"/>
      <c r="M340" s="208"/>
      <c r="N340" s="209"/>
      <c r="O340" s="209"/>
      <c r="P340" s="210">
        <f>SUM(P341:P344)</f>
        <v>0</v>
      </c>
      <c r="Q340" s="209"/>
      <c r="R340" s="210">
        <f>SUM(R341:R344)</f>
        <v>0</v>
      </c>
      <c r="S340" s="209"/>
      <c r="T340" s="211">
        <f>SUM(T341:T344)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2" t="s">
        <v>88</v>
      </c>
      <c r="AT340" s="213" t="s">
        <v>78</v>
      </c>
      <c r="AU340" s="213" t="s">
        <v>86</v>
      </c>
      <c r="AY340" s="212" t="s">
        <v>140</v>
      </c>
      <c r="BK340" s="214">
        <f>SUM(BK341:BK344)</f>
        <v>0</v>
      </c>
    </row>
    <row r="341" spans="1:65" s="2" customFormat="1" ht="24.15" customHeight="1">
      <c r="A341" s="36"/>
      <c r="B341" s="37"/>
      <c r="C341" s="215" t="s">
        <v>1219</v>
      </c>
      <c r="D341" s="215" t="s">
        <v>141</v>
      </c>
      <c r="E341" s="216" t="s">
        <v>887</v>
      </c>
      <c r="F341" s="217" t="s">
        <v>888</v>
      </c>
      <c r="G341" s="218" t="s">
        <v>261</v>
      </c>
      <c r="H341" s="219">
        <v>63.95</v>
      </c>
      <c r="I341" s="220"/>
      <c r="J341" s="221">
        <f>ROUND(I341*H341,2)</f>
        <v>0</v>
      </c>
      <c r="K341" s="222"/>
      <c r="L341" s="42"/>
      <c r="M341" s="223" t="s">
        <v>1</v>
      </c>
      <c r="N341" s="224" t="s">
        <v>44</v>
      </c>
      <c r="O341" s="89"/>
      <c r="P341" s="225">
        <f>O341*H341</f>
        <v>0</v>
      </c>
      <c r="Q341" s="225">
        <v>0</v>
      </c>
      <c r="R341" s="225">
        <f>Q341*H341</f>
        <v>0</v>
      </c>
      <c r="S341" s="225">
        <v>0</v>
      </c>
      <c r="T341" s="226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27" t="s">
        <v>168</v>
      </c>
      <c r="AT341" s="227" t="s">
        <v>141</v>
      </c>
      <c r="AU341" s="227" t="s">
        <v>88</v>
      </c>
      <c r="AY341" s="15" t="s">
        <v>140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5" t="s">
        <v>86</v>
      </c>
      <c r="BK341" s="228">
        <f>ROUND(I341*H341,2)</f>
        <v>0</v>
      </c>
      <c r="BL341" s="15" t="s">
        <v>168</v>
      </c>
      <c r="BM341" s="227" t="s">
        <v>1220</v>
      </c>
    </row>
    <row r="342" spans="1:65" s="2" customFormat="1" ht="24.15" customHeight="1">
      <c r="A342" s="36"/>
      <c r="B342" s="37"/>
      <c r="C342" s="236" t="s">
        <v>1221</v>
      </c>
      <c r="D342" s="236" t="s">
        <v>283</v>
      </c>
      <c r="E342" s="237" t="s">
        <v>891</v>
      </c>
      <c r="F342" s="238" t="s">
        <v>892</v>
      </c>
      <c r="G342" s="239" t="s">
        <v>261</v>
      </c>
      <c r="H342" s="240">
        <v>70.345</v>
      </c>
      <c r="I342" s="241"/>
      <c r="J342" s="242">
        <f>ROUND(I342*H342,2)</f>
        <v>0</v>
      </c>
      <c r="K342" s="243"/>
      <c r="L342" s="244"/>
      <c r="M342" s="245" t="s">
        <v>1</v>
      </c>
      <c r="N342" s="246" t="s">
        <v>44</v>
      </c>
      <c r="O342" s="89"/>
      <c r="P342" s="225">
        <f>O342*H342</f>
        <v>0</v>
      </c>
      <c r="Q342" s="225">
        <v>0</v>
      </c>
      <c r="R342" s="225">
        <f>Q342*H342</f>
        <v>0</v>
      </c>
      <c r="S342" s="225">
        <v>0</v>
      </c>
      <c r="T342" s="226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27" t="s">
        <v>338</v>
      </c>
      <c r="AT342" s="227" t="s">
        <v>283</v>
      </c>
      <c r="AU342" s="227" t="s">
        <v>88</v>
      </c>
      <c r="AY342" s="15" t="s">
        <v>140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5" t="s">
        <v>86</v>
      </c>
      <c r="BK342" s="228">
        <f>ROUND(I342*H342,2)</f>
        <v>0</v>
      </c>
      <c r="BL342" s="15" t="s">
        <v>168</v>
      </c>
      <c r="BM342" s="227" t="s">
        <v>1222</v>
      </c>
    </row>
    <row r="343" spans="1:65" s="2" customFormat="1" ht="24.15" customHeight="1">
      <c r="A343" s="36"/>
      <c r="B343" s="37"/>
      <c r="C343" s="215" t="s">
        <v>1223</v>
      </c>
      <c r="D343" s="215" t="s">
        <v>141</v>
      </c>
      <c r="E343" s="216" t="s">
        <v>895</v>
      </c>
      <c r="F343" s="217" t="s">
        <v>896</v>
      </c>
      <c r="G343" s="218" t="s">
        <v>261</v>
      </c>
      <c r="H343" s="219">
        <v>63.95</v>
      </c>
      <c r="I343" s="220"/>
      <c r="J343" s="221">
        <f>ROUND(I343*H343,2)</f>
        <v>0</v>
      </c>
      <c r="K343" s="222"/>
      <c r="L343" s="42"/>
      <c r="M343" s="223" t="s">
        <v>1</v>
      </c>
      <c r="N343" s="224" t="s">
        <v>44</v>
      </c>
      <c r="O343" s="89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27" t="s">
        <v>168</v>
      </c>
      <c r="AT343" s="227" t="s">
        <v>141</v>
      </c>
      <c r="AU343" s="227" t="s">
        <v>88</v>
      </c>
      <c r="AY343" s="15" t="s">
        <v>140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5" t="s">
        <v>86</v>
      </c>
      <c r="BK343" s="228">
        <f>ROUND(I343*H343,2)</f>
        <v>0</v>
      </c>
      <c r="BL343" s="15" t="s">
        <v>168</v>
      </c>
      <c r="BM343" s="227" t="s">
        <v>1224</v>
      </c>
    </row>
    <row r="344" spans="1:65" s="2" customFormat="1" ht="24.15" customHeight="1">
      <c r="A344" s="36"/>
      <c r="B344" s="37"/>
      <c r="C344" s="215" t="s">
        <v>1225</v>
      </c>
      <c r="D344" s="215" t="s">
        <v>141</v>
      </c>
      <c r="E344" s="216" t="s">
        <v>899</v>
      </c>
      <c r="F344" s="217" t="s">
        <v>900</v>
      </c>
      <c r="G344" s="218" t="s">
        <v>244</v>
      </c>
      <c r="H344" s="219">
        <v>0.31</v>
      </c>
      <c r="I344" s="220"/>
      <c r="J344" s="221">
        <f>ROUND(I344*H344,2)</f>
        <v>0</v>
      </c>
      <c r="K344" s="222"/>
      <c r="L344" s="42"/>
      <c r="M344" s="223" t="s">
        <v>1</v>
      </c>
      <c r="N344" s="224" t="s">
        <v>44</v>
      </c>
      <c r="O344" s="89"/>
      <c r="P344" s="225">
        <f>O344*H344</f>
        <v>0</v>
      </c>
      <c r="Q344" s="225">
        <v>0</v>
      </c>
      <c r="R344" s="225">
        <f>Q344*H344</f>
        <v>0</v>
      </c>
      <c r="S344" s="225">
        <v>0</v>
      </c>
      <c r="T344" s="22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27" t="s">
        <v>168</v>
      </c>
      <c r="AT344" s="227" t="s">
        <v>141</v>
      </c>
      <c r="AU344" s="227" t="s">
        <v>88</v>
      </c>
      <c r="AY344" s="15" t="s">
        <v>140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5" t="s">
        <v>86</v>
      </c>
      <c r="BK344" s="228">
        <f>ROUND(I344*H344,2)</f>
        <v>0</v>
      </c>
      <c r="BL344" s="15" t="s">
        <v>168</v>
      </c>
      <c r="BM344" s="227" t="s">
        <v>1226</v>
      </c>
    </row>
    <row r="345" spans="1:63" s="12" customFormat="1" ht="22.8" customHeight="1">
      <c r="A345" s="12"/>
      <c r="B345" s="201"/>
      <c r="C345" s="202"/>
      <c r="D345" s="203" t="s">
        <v>78</v>
      </c>
      <c r="E345" s="229" t="s">
        <v>902</v>
      </c>
      <c r="F345" s="229" t="s">
        <v>903</v>
      </c>
      <c r="G345" s="202"/>
      <c r="H345" s="202"/>
      <c r="I345" s="205"/>
      <c r="J345" s="230">
        <f>BK345</f>
        <v>0</v>
      </c>
      <c r="K345" s="202"/>
      <c r="L345" s="207"/>
      <c r="M345" s="208"/>
      <c r="N345" s="209"/>
      <c r="O345" s="209"/>
      <c r="P345" s="210">
        <f>SUM(P346:P347)</f>
        <v>0</v>
      </c>
      <c r="Q345" s="209"/>
      <c r="R345" s="210">
        <f>SUM(R346:R347)</f>
        <v>0.37644837999999997</v>
      </c>
      <c r="S345" s="209"/>
      <c r="T345" s="211">
        <f>SUM(T346:T347)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2" t="s">
        <v>88</v>
      </c>
      <c r="AT345" s="213" t="s">
        <v>78</v>
      </c>
      <c r="AU345" s="213" t="s">
        <v>86</v>
      </c>
      <c r="AY345" s="212" t="s">
        <v>140</v>
      </c>
      <c r="BK345" s="214">
        <f>SUM(BK346:BK347)</f>
        <v>0</v>
      </c>
    </row>
    <row r="346" spans="1:65" s="2" customFormat="1" ht="24.15" customHeight="1">
      <c r="A346" s="36"/>
      <c r="B346" s="37"/>
      <c r="C346" s="215" t="s">
        <v>1227</v>
      </c>
      <c r="D346" s="215" t="s">
        <v>141</v>
      </c>
      <c r="E346" s="216" t="s">
        <v>905</v>
      </c>
      <c r="F346" s="217" t="s">
        <v>906</v>
      </c>
      <c r="G346" s="218" t="s">
        <v>261</v>
      </c>
      <c r="H346" s="219">
        <v>768.262</v>
      </c>
      <c r="I346" s="220"/>
      <c r="J346" s="221">
        <f>ROUND(I346*H346,2)</f>
        <v>0</v>
      </c>
      <c r="K346" s="222"/>
      <c r="L346" s="42"/>
      <c r="M346" s="223" t="s">
        <v>1</v>
      </c>
      <c r="N346" s="224" t="s">
        <v>44</v>
      </c>
      <c r="O346" s="89"/>
      <c r="P346" s="225">
        <f>O346*H346</f>
        <v>0</v>
      </c>
      <c r="Q346" s="225">
        <v>0.0002</v>
      </c>
      <c r="R346" s="225">
        <f>Q346*H346</f>
        <v>0.1536524</v>
      </c>
      <c r="S346" s="225">
        <v>0</v>
      </c>
      <c r="T346" s="226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27" t="s">
        <v>168</v>
      </c>
      <c r="AT346" s="227" t="s">
        <v>141</v>
      </c>
      <c r="AU346" s="227" t="s">
        <v>88</v>
      </c>
      <c r="AY346" s="15" t="s">
        <v>140</v>
      </c>
      <c r="BE346" s="228">
        <f>IF(N346="základní",J346,0)</f>
        <v>0</v>
      </c>
      <c r="BF346" s="228">
        <f>IF(N346="snížená",J346,0)</f>
        <v>0</v>
      </c>
      <c r="BG346" s="228">
        <f>IF(N346="zákl. přenesená",J346,0)</f>
        <v>0</v>
      </c>
      <c r="BH346" s="228">
        <f>IF(N346="sníž. přenesená",J346,0)</f>
        <v>0</v>
      </c>
      <c r="BI346" s="228">
        <f>IF(N346="nulová",J346,0)</f>
        <v>0</v>
      </c>
      <c r="BJ346" s="15" t="s">
        <v>86</v>
      </c>
      <c r="BK346" s="228">
        <f>ROUND(I346*H346,2)</f>
        <v>0</v>
      </c>
      <c r="BL346" s="15" t="s">
        <v>168</v>
      </c>
      <c r="BM346" s="227" t="s">
        <v>1228</v>
      </c>
    </row>
    <row r="347" spans="1:65" s="2" customFormat="1" ht="33" customHeight="1">
      <c r="A347" s="36"/>
      <c r="B347" s="37"/>
      <c r="C347" s="215" t="s">
        <v>1229</v>
      </c>
      <c r="D347" s="215" t="s">
        <v>141</v>
      </c>
      <c r="E347" s="216" t="s">
        <v>909</v>
      </c>
      <c r="F347" s="217" t="s">
        <v>910</v>
      </c>
      <c r="G347" s="218" t="s">
        <v>261</v>
      </c>
      <c r="H347" s="219">
        <v>768.262</v>
      </c>
      <c r="I347" s="220"/>
      <c r="J347" s="221">
        <f>ROUND(I347*H347,2)</f>
        <v>0</v>
      </c>
      <c r="K347" s="222"/>
      <c r="L347" s="42"/>
      <c r="M347" s="231" t="s">
        <v>1</v>
      </c>
      <c r="N347" s="232" t="s">
        <v>44</v>
      </c>
      <c r="O347" s="233"/>
      <c r="P347" s="234">
        <f>O347*H347</f>
        <v>0</v>
      </c>
      <c r="Q347" s="234">
        <v>0.00029</v>
      </c>
      <c r="R347" s="234">
        <f>Q347*H347</f>
        <v>0.22279597999999998</v>
      </c>
      <c r="S347" s="234">
        <v>0</v>
      </c>
      <c r="T347" s="23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27" t="s">
        <v>168</v>
      </c>
      <c r="AT347" s="227" t="s">
        <v>141</v>
      </c>
      <c r="AU347" s="227" t="s">
        <v>88</v>
      </c>
      <c r="AY347" s="15" t="s">
        <v>140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5" t="s">
        <v>86</v>
      </c>
      <c r="BK347" s="228">
        <f>ROUND(I347*H347,2)</f>
        <v>0</v>
      </c>
      <c r="BL347" s="15" t="s">
        <v>168</v>
      </c>
      <c r="BM347" s="227" t="s">
        <v>1230</v>
      </c>
    </row>
    <row r="348" spans="1:31" s="2" customFormat="1" ht="6.95" customHeight="1">
      <c r="A348" s="36"/>
      <c r="B348" s="64"/>
      <c r="C348" s="65"/>
      <c r="D348" s="65"/>
      <c r="E348" s="65"/>
      <c r="F348" s="65"/>
      <c r="G348" s="65"/>
      <c r="H348" s="65"/>
      <c r="I348" s="65"/>
      <c r="J348" s="65"/>
      <c r="K348" s="65"/>
      <c r="L348" s="42"/>
      <c r="M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</row>
  </sheetData>
  <sheetProtection password="CC35" sheet="1" objects="1" scenarios="1" formatColumns="0" formatRows="0" autoFilter="0"/>
  <autoFilter ref="C138:K347"/>
  <mergeCells count="9">
    <mergeCell ref="E7:H7"/>
    <mergeCell ref="E9:H9"/>
    <mergeCell ref="E18:H18"/>
    <mergeCell ref="E27:H27"/>
    <mergeCell ref="E85:H85"/>
    <mergeCell ref="E87:H8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OA a SOŠ Choceň, Stavební úpravy areálu Vysokomýtská 1206, Choceň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1231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16. 1. 2017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30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32</v>
      </c>
      <c r="E20" s="36"/>
      <c r="F20" s="36"/>
      <c r="G20" s="36"/>
      <c r="H20" s="36"/>
      <c r="I20" s="138" t="s">
        <v>25</v>
      </c>
      <c r="J20" s="141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34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38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39</v>
      </c>
      <c r="E30" s="36"/>
      <c r="F30" s="36"/>
      <c r="G30" s="36"/>
      <c r="H30" s="36"/>
      <c r="I30" s="36"/>
      <c r="J30" s="149">
        <f>ROUND(J134,2)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41</v>
      </c>
      <c r="G32" s="36"/>
      <c r="H32" s="36"/>
      <c r="I32" s="150" t="s">
        <v>40</v>
      </c>
      <c r="J32" s="150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43</v>
      </c>
      <c r="E33" s="138" t="s">
        <v>44</v>
      </c>
      <c r="F33" s="152">
        <f>ROUND((SUM(BE134:BE240)),2)</f>
        <v>0</v>
      </c>
      <c r="G33" s="36"/>
      <c r="H33" s="36"/>
      <c r="I33" s="153">
        <v>0.21</v>
      </c>
      <c r="J33" s="152">
        <f>ROUND(((SUM(BE134:BE240))*I33),2)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45</v>
      </c>
      <c r="F34" s="152">
        <f>ROUND((SUM(BF134:BF240)),2)</f>
        <v>0</v>
      </c>
      <c r="G34" s="36"/>
      <c r="H34" s="36"/>
      <c r="I34" s="153">
        <v>0.15</v>
      </c>
      <c r="J34" s="152">
        <f>ROUND(((SUM(BF134:BF240))*I34),2)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46</v>
      </c>
      <c r="F35" s="152">
        <f>ROUND((SUM(BG134:BG240)),2)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47</v>
      </c>
      <c r="F36" s="152">
        <f>ROUND((SUM(BH134:BH240)),2)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48</v>
      </c>
      <c r="F37" s="152">
        <f>ROUND((SUM(BI134:BI240)),2)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52</v>
      </c>
      <c r="E50" s="162"/>
      <c r="F50" s="162"/>
      <c r="G50" s="161" t="s">
        <v>53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54</v>
      </c>
      <c r="E61" s="164"/>
      <c r="F61" s="165" t="s">
        <v>55</v>
      </c>
      <c r="G61" s="163" t="s">
        <v>54</v>
      </c>
      <c r="H61" s="164"/>
      <c r="I61" s="164"/>
      <c r="J61" s="166" t="s">
        <v>55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56</v>
      </c>
      <c r="E65" s="167"/>
      <c r="F65" s="167"/>
      <c r="G65" s="161" t="s">
        <v>57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54</v>
      </c>
      <c r="E76" s="164"/>
      <c r="F76" s="165" t="s">
        <v>55</v>
      </c>
      <c r="G76" s="163" t="s">
        <v>54</v>
      </c>
      <c r="H76" s="164"/>
      <c r="I76" s="164"/>
      <c r="J76" s="166" t="s">
        <v>55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OA a SOŠ Choceň, Stavební úpravy areálu Vysokomýtská 1206, Choceň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04 - Objekt 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Choceň</v>
      </c>
      <c r="G89" s="38"/>
      <c r="H89" s="38"/>
      <c r="I89" s="30" t="s">
        <v>22</v>
      </c>
      <c r="J89" s="77" t="str">
        <f>IF(J12="","",J12)</f>
        <v>16. 1. 2017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Pardubický kraj, Komenského náměstí 125, Pardubice</v>
      </c>
      <c r="G91" s="38"/>
      <c r="H91" s="38"/>
      <c r="I91" s="30" t="s">
        <v>32</v>
      </c>
      <c r="J91" s="34" t="str">
        <f>E21</f>
        <v>Jiří Hejzlar, Ing. Jiří Hejzlar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117</v>
      </c>
      <c r="D94" s="174"/>
      <c r="E94" s="174"/>
      <c r="F94" s="174"/>
      <c r="G94" s="174"/>
      <c r="H94" s="174"/>
      <c r="I94" s="174"/>
      <c r="J94" s="175" t="s">
        <v>118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119</v>
      </c>
      <c r="D96" s="38"/>
      <c r="E96" s="38"/>
      <c r="F96" s="38"/>
      <c r="G96" s="38"/>
      <c r="H96" s="38"/>
      <c r="I96" s="38"/>
      <c r="J96" s="108">
        <f>J134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120</v>
      </c>
    </row>
    <row r="97" spans="1:31" s="9" customFormat="1" ht="24.95" customHeight="1">
      <c r="A97" s="9"/>
      <c r="B97" s="177"/>
      <c r="C97" s="178"/>
      <c r="D97" s="179" t="s">
        <v>204</v>
      </c>
      <c r="E97" s="180"/>
      <c r="F97" s="180"/>
      <c r="G97" s="180"/>
      <c r="H97" s="180"/>
      <c r="I97" s="180"/>
      <c r="J97" s="181">
        <f>J135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205</v>
      </c>
      <c r="E98" s="186"/>
      <c r="F98" s="186"/>
      <c r="G98" s="186"/>
      <c r="H98" s="186"/>
      <c r="I98" s="186"/>
      <c r="J98" s="187">
        <f>J136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1232</v>
      </c>
      <c r="E99" s="186"/>
      <c r="F99" s="186"/>
      <c r="G99" s="186"/>
      <c r="H99" s="186"/>
      <c r="I99" s="186"/>
      <c r="J99" s="187">
        <f>J142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207</v>
      </c>
      <c r="E100" s="186"/>
      <c r="F100" s="186"/>
      <c r="G100" s="186"/>
      <c r="H100" s="186"/>
      <c r="I100" s="186"/>
      <c r="J100" s="187">
        <f>J150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208</v>
      </c>
      <c r="E101" s="186"/>
      <c r="F101" s="186"/>
      <c r="G101" s="186"/>
      <c r="H101" s="186"/>
      <c r="I101" s="186"/>
      <c r="J101" s="187">
        <f>J154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209</v>
      </c>
      <c r="E102" s="186"/>
      <c r="F102" s="186"/>
      <c r="G102" s="186"/>
      <c r="H102" s="186"/>
      <c r="I102" s="186"/>
      <c r="J102" s="187">
        <f>J160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210</v>
      </c>
      <c r="E103" s="186"/>
      <c r="F103" s="186"/>
      <c r="G103" s="186"/>
      <c r="H103" s="186"/>
      <c r="I103" s="186"/>
      <c r="J103" s="187">
        <f>J176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7"/>
      <c r="C104" s="178"/>
      <c r="D104" s="179" t="s">
        <v>211</v>
      </c>
      <c r="E104" s="180"/>
      <c r="F104" s="180"/>
      <c r="G104" s="180"/>
      <c r="H104" s="180"/>
      <c r="I104" s="180"/>
      <c r="J104" s="181">
        <f>J178</f>
        <v>0</v>
      </c>
      <c r="K104" s="178"/>
      <c r="L104" s="18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3"/>
      <c r="C105" s="184"/>
      <c r="D105" s="185" t="s">
        <v>212</v>
      </c>
      <c r="E105" s="186"/>
      <c r="F105" s="186"/>
      <c r="G105" s="186"/>
      <c r="H105" s="186"/>
      <c r="I105" s="186"/>
      <c r="J105" s="187">
        <f>J179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214</v>
      </c>
      <c r="E106" s="186"/>
      <c r="F106" s="186"/>
      <c r="G106" s="186"/>
      <c r="H106" s="186"/>
      <c r="I106" s="186"/>
      <c r="J106" s="187">
        <f>J185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215</v>
      </c>
      <c r="E107" s="186"/>
      <c r="F107" s="186"/>
      <c r="G107" s="186"/>
      <c r="H107" s="186"/>
      <c r="I107" s="186"/>
      <c r="J107" s="187">
        <f>J194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3"/>
      <c r="C108" s="184"/>
      <c r="D108" s="185" t="s">
        <v>216</v>
      </c>
      <c r="E108" s="186"/>
      <c r="F108" s="186"/>
      <c r="G108" s="186"/>
      <c r="H108" s="186"/>
      <c r="I108" s="186"/>
      <c r="J108" s="187">
        <f>J200</f>
        <v>0</v>
      </c>
      <c r="K108" s="184"/>
      <c r="L108" s="18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3"/>
      <c r="C109" s="184"/>
      <c r="D109" s="185" t="s">
        <v>217</v>
      </c>
      <c r="E109" s="186"/>
      <c r="F109" s="186"/>
      <c r="G109" s="186"/>
      <c r="H109" s="186"/>
      <c r="I109" s="186"/>
      <c r="J109" s="187">
        <f>J206</f>
        <v>0</v>
      </c>
      <c r="K109" s="184"/>
      <c r="L109" s="18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3"/>
      <c r="C110" s="184"/>
      <c r="D110" s="185" t="s">
        <v>218</v>
      </c>
      <c r="E110" s="186"/>
      <c r="F110" s="186"/>
      <c r="G110" s="186"/>
      <c r="H110" s="186"/>
      <c r="I110" s="186"/>
      <c r="J110" s="187">
        <f>J213</f>
        <v>0</v>
      </c>
      <c r="K110" s="184"/>
      <c r="L110" s="18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3"/>
      <c r="C111" s="184"/>
      <c r="D111" s="185" t="s">
        <v>219</v>
      </c>
      <c r="E111" s="186"/>
      <c r="F111" s="186"/>
      <c r="G111" s="186"/>
      <c r="H111" s="186"/>
      <c r="I111" s="186"/>
      <c r="J111" s="187">
        <f>J216</f>
        <v>0</v>
      </c>
      <c r="K111" s="184"/>
      <c r="L111" s="18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3"/>
      <c r="C112" s="184"/>
      <c r="D112" s="185" t="s">
        <v>220</v>
      </c>
      <c r="E112" s="186"/>
      <c r="F112" s="186"/>
      <c r="G112" s="186"/>
      <c r="H112" s="186"/>
      <c r="I112" s="186"/>
      <c r="J112" s="187">
        <f>J225</f>
        <v>0</v>
      </c>
      <c r="K112" s="184"/>
      <c r="L112" s="18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3"/>
      <c r="C113" s="184"/>
      <c r="D113" s="185" t="s">
        <v>222</v>
      </c>
      <c r="E113" s="186"/>
      <c r="F113" s="186"/>
      <c r="G113" s="186"/>
      <c r="H113" s="186"/>
      <c r="I113" s="186"/>
      <c r="J113" s="187">
        <f>J231</f>
        <v>0</v>
      </c>
      <c r="K113" s="184"/>
      <c r="L113" s="18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3"/>
      <c r="C114" s="184"/>
      <c r="D114" s="185" t="s">
        <v>225</v>
      </c>
      <c r="E114" s="186"/>
      <c r="F114" s="186"/>
      <c r="G114" s="186"/>
      <c r="H114" s="186"/>
      <c r="I114" s="186"/>
      <c r="J114" s="187">
        <f>J238</f>
        <v>0</v>
      </c>
      <c r="K114" s="184"/>
      <c r="L114" s="18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64"/>
      <c r="C116" s="65"/>
      <c r="D116" s="65"/>
      <c r="E116" s="65"/>
      <c r="F116" s="65"/>
      <c r="G116" s="65"/>
      <c r="H116" s="65"/>
      <c r="I116" s="65"/>
      <c r="J116" s="65"/>
      <c r="K116" s="65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20" spans="1:31" s="2" customFormat="1" ht="6.95" customHeight="1">
      <c r="A120" s="36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24.95" customHeight="1">
      <c r="A121" s="36"/>
      <c r="B121" s="37"/>
      <c r="C121" s="21" t="s">
        <v>125</v>
      </c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30" t="s">
        <v>16</v>
      </c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26.25" customHeight="1">
      <c r="A124" s="36"/>
      <c r="B124" s="37"/>
      <c r="C124" s="38"/>
      <c r="D124" s="38"/>
      <c r="E124" s="172" t="str">
        <f>E7</f>
        <v>OA a SOŠ Choceň, Stavební úpravy areálu Vysokomýtská 1206, Choceň</v>
      </c>
      <c r="F124" s="30"/>
      <c r="G124" s="30"/>
      <c r="H124" s="30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0" t="s">
        <v>114</v>
      </c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6.5" customHeight="1">
      <c r="A126" s="36"/>
      <c r="B126" s="37"/>
      <c r="C126" s="38"/>
      <c r="D126" s="38"/>
      <c r="E126" s="74" t="str">
        <f>E9</f>
        <v>04 - Objekt E</v>
      </c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2" customHeight="1">
      <c r="A128" s="36"/>
      <c r="B128" s="37"/>
      <c r="C128" s="30" t="s">
        <v>20</v>
      </c>
      <c r="D128" s="38"/>
      <c r="E128" s="38"/>
      <c r="F128" s="25" t="str">
        <f>F12</f>
        <v>Choceň</v>
      </c>
      <c r="G128" s="38"/>
      <c r="H128" s="38"/>
      <c r="I128" s="30" t="s">
        <v>22</v>
      </c>
      <c r="J128" s="77" t="str">
        <f>IF(J12="","",J12)</f>
        <v>16. 1. 2017</v>
      </c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6.9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25.65" customHeight="1">
      <c r="A130" s="36"/>
      <c r="B130" s="37"/>
      <c r="C130" s="30" t="s">
        <v>24</v>
      </c>
      <c r="D130" s="38"/>
      <c r="E130" s="38"/>
      <c r="F130" s="25" t="str">
        <f>E15</f>
        <v>Pardubický kraj, Komenského náměstí 125, Pardubice</v>
      </c>
      <c r="G130" s="38"/>
      <c r="H130" s="38"/>
      <c r="I130" s="30" t="s">
        <v>32</v>
      </c>
      <c r="J130" s="34" t="str">
        <f>E21</f>
        <v>Jiří Hejzlar, Ing. Jiří Hejzlar</v>
      </c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5.15" customHeight="1">
      <c r="A131" s="36"/>
      <c r="B131" s="37"/>
      <c r="C131" s="30" t="s">
        <v>30</v>
      </c>
      <c r="D131" s="38"/>
      <c r="E131" s="38"/>
      <c r="F131" s="25" t="str">
        <f>IF(E18="","",E18)</f>
        <v>Vyplň údaj</v>
      </c>
      <c r="G131" s="38"/>
      <c r="H131" s="38"/>
      <c r="I131" s="30" t="s">
        <v>36</v>
      </c>
      <c r="J131" s="34" t="str">
        <f>E24</f>
        <v xml:space="preserve"> </v>
      </c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0.3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11" customFormat="1" ht="29.25" customHeight="1">
      <c r="A133" s="189"/>
      <c r="B133" s="190"/>
      <c r="C133" s="191" t="s">
        <v>126</v>
      </c>
      <c r="D133" s="192" t="s">
        <v>64</v>
      </c>
      <c r="E133" s="192" t="s">
        <v>60</v>
      </c>
      <c r="F133" s="192" t="s">
        <v>61</v>
      </c>
      <c r="G133" s="192" t="s">
        <v>127</v>
      </c>
      <c r="H133" s="192" t="s">
        <v>128</v>
      </c>
      <c r="I133" s="192" t="s">
        <v>129</v>
      </c>
      <c r="J133" s="193" t="s">
        <v>118</v>
      </c>
      <c r="K133" s="194" t="s">
        <v>130</v>
      </c>
      <c r="L133" s="195"/>
      <c r="M133" s="98" t="s">
        <v>1</v>
      </c>
      <c r="N133" s="99" t="s">
        <v>43</v>
      </c>
      <c r="O133" s="99" t="s">
        <v>131</v>
      </c>
      <c r="P133" s="99" t="s">
        <v>132</v>
      </c>
      <c r="Q133" s="99" t="s">
        <v>133</v>
      </c>
      <c r="R133" s="99" t="s">
        <v>134</v>
      </c>
      <c r="S133" s="99" t="s">
        <v>135</v>
      </c>
      <c r="T133" s="100" t="s">
        <v>136</v>
      </c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</row>
    <row r="134" spans="1:63" s="2" customFormat="1" ht="22.8" customHeight="1">
      <c r="A134" s="36"/>
      <c r="B134" s="37"/>
      <c r="C134" s="105" t="s">
        <v>137</v>
      </c>
      <c r="D134" s="38"/>
      <c r="E134" s="38"/>
      <c r="F134" s="38"/>
      <c r="G134" s="38"/>
      <c r="H134" s="38"/>
      <c r="I134" s="38"/>
      <c r="J134" s="196">
        <f>BK134</f>
        <v>0</v>
      </c>
      <c r="K134" s="38"/>
      <c r="L134" s="42"/>
      <c r="M134" s="101"/>
      <c r="N134" s="197"/>
      <c r="O134" s="102"/>
      <c r="P134" s="198">
        <f>P135+P178</f>
        <v>0</v>
      </c>
      <c r="Q134" s="102"/>
      <c r="R134" s="198">
        <f>R135+R178</f>
        <v>47.143635489999994</v>
      </c>
      <c r="S134" s="102"/>
      <c r="T134" s="199">
        <f>T135+T178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78</v>
      </c>
      <c r="AU134" s="15" t="s">
        <v>120</v>
      </c>
      <c r="BK134" s="200">
        <f>BK135+BK178</f>
        <v>0</v>
      </c>
    </row>
    <row r="135" spans="1:63" s="12" customFormat="1" ht="25.9" customHeight="1">
      <c r="A135" s="12"/>
      <c r="B135" s="201"/>
      <c r="C135" s="202"/>
      <c r="D135" s="203" t="s">
        <v>78</v>
      </c>
      <c r="E135" s="204" t="s">
        <v>226</v>
      </c>
      <c r="F135" s="204" t="s">
        <v>227</v>
      </c>
      <c r="G135" s="202"/>
      <c r="H135" s="202"/>
      <c r="I135" s="205"/>
      <c r="J135" s="206">
        <f>BK135</f>
        <v>0</v>
      </c>
      <c r="K135" s="202"/>
      <c r="L135" s="207"/>
      <c r="M135" s="208"/>
      <c r="N135" s="209"/>
      <c r="O135" s="209"/>
      <c r="P135" s="210">
        <f>P136+P142+P150+P154+P160+P176</f>
        <v>0</v>
      </c>
      <c r="Q135" s="209"/>
      <c r="R135" s="210">
        <f>R136+R142+R150+R154+R160+R176</f>
        <v>45.23478253</v>
      </c>
      <c r="S135" s="209"/>
      <c r="T135" s="211">
        <f>T136+T142+T150+T154+T160+T176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86</v>
      </c>
      <c r="AT135" s="213" t="s">
        <v>78</v>
      </c>
      <c r="AU135" s="213" t="s">
        <v>79</v>
      </c>
      <c r="AY135" s="212" t="s">
        <v>140</v>
      </c>
      <c r="BK135" s="214">
        <f>BK136+BK142+BK150+BK154+BK160+BK176</f>
        <v>0</v>
      </c>
    </row>
    <row r="136" spans="1:63" s="12" customFormat="1" ht="22.8" customHeight="1">
      <c r="A136" s="12"/>
      <c r="B136" s="201"/>
      <c r="C136" s="202"/>
      <c r="D136" s="203" t="s">
        <v>78</v>
      </c>
      <c r="E136" s="229" t="s">
        <v>86</v>
      </c>
      <c r="F136" s="229" t="s">
        <v>228</v>
      </c>
      <c r="G136" s="202"/>
      <c r="H136" s="202"/>
      <c r="I136" s="205"/>
      <c r="J136" s="230">
        <f>BK136</f>
        <v>0</v>
      </c>
      <c r="K136" s="202"/>
      <c r="L136" s="207"/>
      <c r="M136" s="208"/>
      <c r="N136" s="209"/>
      <c r="O136" s="209"/>
      <c r="P136" s="210">
        <f>SUM(P137:P141)</f>
        <v>0</v>
      </c>
      <c r="Q136" s="209"/>
      <c r="R136" s="210">
        <f>SUM(R137:R141)</f>
        <v>0</v>
      </c>
      <c r="S136" s="209"/>
      <c r="T136" s="211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86</v>
      </c>
      <c r="AT136" s="213" t="s">
        <v>78</v>
      </c>
      <c r="AU136" s="213" t="s">
        <v>86</v>
      </c>
      <c r="AY136" s="212" t="s">
        <v>140</v>
      </c>
      <c r="BK136" s="214">
        <f>SUM(BK137:BK141)</f>
        <v>0</v>
      </c>
    </row>
    <row r="137" spans="1:65" s="2" customFormat="1" ht="24.15" customHeight="1">
      <c r="A137" s="36"/>
      <c r="B137" s="37"/>
      <c r="C137" s="215" t="s">
        <v>86</v>
      </c>
      <c r="D137" s="215" t="s">
        <v>141</v>
      </c>
      <c r="E137" s="216" t="s">
        <v>229</v>
      </c>
      <c r="F137" s="217" t="s">
        <v>230</v>
      </c>
      <c r="G137" s="218" t="s">
        <v>231</v>
      </c>
      <c r="H137" s="219">
        <v>9.715</v>
      </c>
      <c r="I137" s="220"/>
      <c r="J137" s="221">
        <f>ROUND(I137*H137,2)</f>
        <v>0</v>
      </c>
      <c r="K137" s="222"/>
      <c r="L137" s="42"/>
      <c r="M137" s="223" t="s">
        <v>1</v>
      </c>
      <c r="N137" s="224" t="s">
        <v>44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145</v>
      </c>
      <c r="AT137" s="227" t="s">
        <v>141</v>
      </c>
      <c r="AU137" s="227" t="s">
        <v>88</v>
      </c>
      <c r="AY137" s="15" t="s">
        <v>140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145</v>
      </c>
      <c r="BM137" s="227" t="s">
        <v>1233</v>
      </c>
    </row>
    <row r="138" spans="1:65" s="2" customFormat="1" ht="33" customHeight="1">
      <c r="A138" s="36"/>
      <c r="B138" s="37"/>
      <c r="C138" s="215" t="s">
        <v>88</v>
      </c>
      <c r="D138" s="215" t="s">
        <v>141</v>
      </c>
      <c r="E138" s="216" t="s">
        <v>233</v>
      </c>
      <c r="F138" s="217" t="s">
        <v>234</v>
      </c>
      <c r="G138" s="218" t="s">
        <v>231</v>
      </c>
      <c r="H138" s="219">
        <v>9.715</v>
      </c>
      <c r="I138" s="220"/>
      <c r="J138" s="221">
        <f>ROUND(I138*H138,2)</f>
        <v>0</v>
      </c>
      <c r="K138" s="222"/>
      <c r="L138" s="42"/>
      <c r="M138" s="223" t="s">
        <v>1</v>
      </c>
      <c r="N138" s="224" t="s">
        <v>44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145</v>
      </c>
      <c r="AT138" s="227" t="s">
        <v>141</v>
      </c>
      <c r="AU138" s="227" t="s">
        <v>88</v>
      </c>
      <c r="AY138" s="15" t="s">
        <v>140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86</v>
      </c>
      <c r="BK138" s="228">
        <f>ROUND(I138*H138,2)</f>
        <v>0</v>
      </c>
      <c r="BL138" s="15" t="s">
        <v>145</v>
      </c>
      <c r="BM138" s="227" t="s">
        <v>1234</v>
      </c>
    </row>
    <row r="139" spans="1:65" s="2" customFormat="1" ht="24.15" customHeight="1">
      <c r="A139" s="36"/>
      <c r="B139" s="37"/>
      <c r="C139" s="215" t="s">
        <v>148</v>
      </c>
      <c r="D139" s="215" t="s">
        <v>141</v>
      </c>
      <c r="E139" s="216" t="s">
        <v>236</v>
      </c>
      <c r="F139" s="217" t="s">
        <v>237</v>
      </c>
      <c r="G139" s="218" t="s">
        <v>231</v>
      </c>
      <c r="H139" s="219">
        <v>9.715</v>
      </c>
      <c r="I139" s="220"/>
      <c r="J139" s="221">
        <f>ROUND(I139*H139,2)</f>
        <v>0</v>
      </c>
      <c r="K139" s="222"/>
      <c r="L139" s="42"/>
      <c r="M139" s="223" t="s">
        <v>1</v>
      </c>
      <c r="N139" s="224" t="s">
        <v>44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145</v>
      </c>
      <c r="AT139" s="227" t="s">
        <v>141</v>
      </c>
      <c r="AU139" s="227" t="s">
        <v>88</v>
      </c>
      <c r="AY139" s="15" t="s">
        <v>140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145</v>
      </c>
      <c r="BM139" s="227" t="s">
        <v>1235</v>
      </c>
    </row>
    <row r="140" spans="1:65" s="2" customFormat="1" ht="16.5" customHeight="1">
      <c r="A140" s="36"/>
      <c r="B140" s="37"/>
      <c r="C140" s="215" t="s">
        <v>145</v>
      </c>
      <c r="D140" s="215" t="s">
        <v>141</v>
      </c>
      <c r="E140" s="216" t="s">
        <v>239</v>
      </c>
      <c r="F140" s="217" t="s">
        <v>240</v>
      </c>
      <c r="G140" s="218" t="s">
        <v>231</v>
      </c>
      <c r="H140" s="219">
        <v>9.715</v>
      </c>
      <c r="I140" s="220"/>
      <c r="J140" s="221">
        <f>ROUND(I140*H140,2)</f>
        <v>0</v>
      </c>
      <c r="K140" s="222"/>
      <c r="L140" s="42"/>
      <c r="M140" s="223" t="s">
        <v>1</v>
      </c>
      <c r="N140" s="224" t="s">
        <v>44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145</v>
      </c>
      <c r="AT140" s="227" t="s">
        <v>141</v>
      </c>
      <c r="AU140" s="227" t="s">
        <v>88</v>
      </c>
      <c r="AY140" s="15" t="s">
        <v>140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145</v>
      </c>
      <c r="BM140" s="227" t="s">
        <v>1236</v>
      </c>
    </row>
    <row r="141" spans="1:65" s="2" customFormat="1" ht="24.15" customHeight="1">
      <c r="A141" s="36"/>
      <c r="B141" s="37"/>
      <c r="C141" s="215" t="s">
        <v>154</v>
      </c>
      <c r="D141" s="215" t="s">
        <v>141</v>
      </c>
      <c r="E141" s="216" t="s">
        <v>242</v>
      </c>
      <c r="F141" s="217" t="s">
        <v>243</v>
      </c>
      <c r="G141" s="218" t="s">
        <v>244</v>
      </c>
      <c r="H141" s="219">
        <v>16.515</v>
      </c>
      <c r="I141" s="220"/>
      <c r="J141" s="221">
        <f>ROUND(I141*H141,2)</f>
        <v>0</v>
      </c>
      <c r="K141" s="222"/>
      <c r="L141" s="42"/>
      <c r="M141" s="223" t="s">
        <v>1</v>
      </c>
      <c r="N141" s="224" t="s">
        <v>44</v>
      </c>
      <c r="O141" s="8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145</v>
      </c>
      <c r="AT141" s="227" t="s">
        <v>141</v>
      </c>
      <c r="AU141" s="227" t="s">
        <v>88</v>
      </c>
      <c r="AY141" s="15" t="s">
        <v>140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86</v>
      </c>
      <c r="BK141" s="228">
        <f>ROUND(I141*H141,2)</f>
        <v>0</v>
      </c>
      <c r="BL141" s="15" t="s">
        <v>145</v>
      </c>
      <c r="BM141" s="227" t="s">
        <v>1237</v>
      </c>
    </row>
    <row r="142" spans="1:63" s="12" customFormat="1" ht="22.8" customHeight="1">
      <c r="A142" s="12"/>
      <c r="B142" s="201"/>
      <c r="C142" s="202"/>
      <c r="D142" s="203" t="s">
        <v>78</v>
      </c>
      <c r="E142" s="229" t="s">
        <v>88</v>
      </c>
      <c r="F142" s="229" t="s">
        <v>1238</v>
      </c>
      <c r="G142" s="202"/>
      <c r="H142" s="202"/>
      <c r="I142" s="205"/>
      <c r="J142" s="230">
        <f>BK142</f>
        <v>0</v>
      </c>
      <c r="K142" s="202"/>
      <c r="L142" s="207"/>
      <c r="M142" s="208"/>
      <c r="N142" s="209"/>
      <c r="O142" s="209"/>
      <c r="P142" s="210">
        <f>SUM(P143:P149)</f>
        <v>0</v>
      </c>
      <c r="Q142" s="209"/>
      <c r="R142" s="210">
        <f>SUM(R143:R149)</f>
        <v>27.73521946</v>
      </c>
      <c r="S142" s="209"/>
      <c r="T142" s="211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86</v>
      </c>
      <c r="AT142" s="213" t="s">
        <v>78</v>
      </c>
      <c r="AU142" s="213" t="s">
        <v>86</v>
      </c>
      <c r="AY142" s="212" t="s">
        <v>140</v>
      </c>
      <c r="BK142" s="214">
        <f>SUM(BK143:BK149)</f>
        <v>0</v>
      </c>
    </row>
    <row r="143" spans="1:65" s="2" customFormat="1" ht="24.15" customHeight="1">
      <c r="A143" s="36"/>
      <c r="B143" s="37"/>
      <c r="C143" s="215" t="s">
        <v>151</v>
      </c>
      <c r="D143" s="215" t="s">
        <v>141</v>
      </c>
      <c r="E143" s="216" t="s">
        <v>247</v>
      </c>
      <c r="F143" s="217" t="s">
        <v>248</v>
      </c>
      <c r="G143" s="218" t="s">
        <v>231</v>
      </c>
      <c r="H143" s="219">
        <v>4.2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44</v>
      </c>
      <c r="O143" s="89"/>
      <c r="P143" s="225">
        <f>O143*H143</f>
        <v>0</v>
      </c>
      <c r="Q143" s="225">
        <v>2.16</v>
      </c>
      <c r="R143" s="225">
        <f>Q143*H143</f>
        <v>9.072000000000001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145</v>
      </c>
      <c r="AT143" s="227" t="s">
        <v>141</v>
      </c>
      <c r="AU143" s="227" t="s">
        <v>88</v>
      </c>
      <c r="AY143" s="15" t="s">
        <v>140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145</v>
      </c>
      <c r="BM143" s="227" t="s">
        <v>1239</v>
      </c>
    </row>
    <row r="144" spans="1:65" s="2" customFormat="1" ht="16.5" customHeight="1">
      <c r="A144" s="36"/>
      <c r="B144" s="37"/>
      <c r="C144" s="215" t="s">
        <v>161</v>
      </c>
      <c r="D144" s="215" t="s">
        <v>141</v>
      </c>
      <c r="E144" s="216" t="s">
        <v>250</v>
      </c>
      <c r="F144" s="217" t="s">
        <v>251</v>
      </c>
      <c r="G144" s="218" t="s">
        <v>231</v>
      </c>
      <c r="H144" s="219">
        <v>2.8</v>
      </c>
      <c r="I144" s="220"/>
      <c r="J144" s="221">
        <f>ROUND(I144*H144,2)</f>
        <v>0</v>
      </c>
      <c r="K144" s="222"/>
      <c r="L144" s="42"/>
      <c r="M144" s="223" t="s">
        <v>1</v>
      </c>
      <c r="N144" s="224" t="s">
        <v>44</v>
      </c>
      <c r="O144" s="89"/>
      <c r="P144" s="225">
        <f>O144*H144</f>
        <v>0</v>
      </c>
      <c r="Q144" s="225">
        <v>2.25634</v>
      </c>
      <c r="R144" s="225">
        <f>Q144*H144</f>
        <v>6.317751999999999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145</v>
      </c>
      <c r="AT144" s="227" t="s">
        <v>141</v>
      </c>
      <c r="AU144" s="227" t="s">
        <v>88</v>
      </c>
      <c r="AY144" s="15" t="s">
        <v>140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86</v>
      </c>
      <c r="BK144" s="228">
        <f>ROUND(I144*H144,2)</f>
        <v>0</v>
      </c>
      <c r="BL144" s="15" t="s">
        <v>145</v>
      </c>
      <c r="BM144" s="227" t="s">
        <v>1240</v>
      </c>
    </row>
    <row r="145" spans="1:65" s="2" customFormat="1" ht="16.5" customHeight="1">
      <c r="A145" s="36"/>
      <c r="B145" s="37"/>
      <c r="C145" s="215" t="s">
        <v>165</v>
      </c>
      <c r="D145" s="215" t="s">
        <v>141</v>
      </c>
      <c r="E145" s="216" t="s">
        <v>253</v>
      </c>
      <c r="F145" s="217" t="s">
        <v>254</v>
      </c>
      <c r="G145" s="218" t="s">
        <v>244</v>
      </c>
      <c r="H145" s="219">
        <v>0.048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44</v>
      </c>
      <c r="O145" s="89"/>
      <c r="P145" s="225">
        <f>O145*H145</f>
        <v>0</v>
      </c>
      <c r="Q145" s="225">
        <v>1.05306</v>
      </c>
      <c r="R145" s="225">
        <f>Q145*H145</f>
        <v>0.05054688000000001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145</v>
      </c>
      <c r="AT145" s="227" t="s">
        <v>141</v>
      </c>
      <c r="AU145" s="227" t="s">
        <v>88</v>
      </c>
      <c r="AY145" s="15" t="s">
        <v>140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145</v>
      </c>
      <c r="BM145" s="227" t="s">
        <v>1241</v>
      </c>
    </row>
    <row r="146" spans="1:65" s="2" customFormat="1" ht="16.5" customHeight="1">
      <c r="A146" s="36"/>
      <c r="B146" s="37"/>
      <c r="C146" s="215" t="s">
        <v>169</v>
      </c>
      <c r="D146" s="215" t="s">
        <v>141</v>
      </c>
      <c r="E146" s="216" t="s">
        <v>937</v>
      </c>
      <c r="F146" s="217" t="s">
        <v>938</v>
      </c>
      <c r="G146" s="218" t="s">
        <v>231</v>
      </c>
      <c r="H146" s="219">
        <v>5.277</v>
      </c>
      <c r="I146" s="220"/>
      <c r="J146" s="221">
        <f>ROUND(I146*H146,2)</f>
        <v>0</v>
      </c>
      <c r="K146" s="222"/>
      <c r="L146" s="42"/>
      <c r="M146" s="223" t="s">
        <v>1</v>
      </c>
      <c r="N146" s="224" t="s">
        <v>44</v>
      </c>
      <c r="O146" s="89"/>
      <c r="P146" s="225">
        <f>O146*H146</f>
        <v>0</v>
      </c>
      <c r="Q146" s="225">
        <v>2.25634</v>
      </c>
      <c r="R146" s="225">
        <f>Q146*H146</f>
        <v>11.906706179999999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145</v>
      </c>
      <c r="AT146" s="227" t="s">
        <v>141</v>
      </c>
      <c r="AU146" s="227" t="s">
        <v>88</v>
      </c>
      <c r="AY146" s="15" t="s">
        <v>140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145</v>
      </c>
      <c r="BM146" s="227" t="s">
        <v>1242</v>
      </c>
    </row>
    <row r="147" spans="1:65" s="2" customFormat="1" ht="21.75" customHeight="1">
      <c r="A147" s="36"/>
      <c r="B147" s="37"/>
      <c r="C147" s="215" t="s">
        <v>157</v>
      </c>
      <c r="D147" s="215" t="s">
        <v>141</v>
      </c>
      <c r="E147" s="216" t="s">
        <v>1243</v>
      </c>
      <c r="F147" s="217" t="s">
        <v>1244</v>
      </c>
      <c r="G147" s="218" t="s">
        <v>231</v>
      </c>
      <c r="H147" s="219">
        <v>0.715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44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145</v>
      </c>
      <c r="AT147" s="227" t="s">
        <v>141</v>
      </c>
      <c r="AU147" s="227" t="s">
        <v>88</v>
      </c>
      <c r="AY147" s="15" t="s">
        <v>140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86</v>
      </c>
      <c r="BK147" s="228">
        <f>ROUND(I147*H147,2)</f>
        <v>0</v>
      </c>
      <c r="BL147" s="15" t="s">
        <v>145</v>
      </c>
      <c r="BM147" s="227" t="s">
        <v>1245</v>
      </c>
    </row>
    <row r="148" spans="1:65" s="2" customFormat="1" ht="24.15" customHeight="1">
      <c r="A148" s="36"/>
      <c r="B148" s="37"/>
      <c r="C148" s="215" t="s">
        <v>176</v>
      </c>
      <c r="D148" s="215" t="s">
        <v>141</v>
      </c>
      <c r="E148" s="216" t="s">
        <v>1246</v>
      </c>
      <c r="F148" s="217" t="s">
        <v>1247</v>
      </c>
      <c r="G148" s="218" t="s">
        <v>261</v>
      </c>
      <c r="H148" s="219">
        <v>1.12</v>
      </c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44</v>
      </c>
      <c r="O148" s="89"/>
      <c r="P148" s="225">
        <f>O148*H148</f>
        <v>0</v>
      </c>
      <c r="Q148" s="225">
        <v>0.34662</v>
      </c>
      <c r="R148" s="225">
        <f>Q148*H148</f>
        <v>0.3882144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145</v>
      </c>
      <c r="AT148" s="227" t="s">
        <v>141</v>
      </c>
      <c r="AU148" s="227" t="s">
        <v>88</v>
      </c>
      <c r="AY148" s="15" t="s">
        <v>140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145</v>
      </c>
      <c r="BM148" s="227" t="s">
        <v>1248</v>
      </c>
    </row>
    <row r="149" spans="1:65" s="2" customFormat="1" ht="33" customHeight="1">
      <c r="A149" s="36"/>
      <c r="B149" s="37"/>
      <c r="C149" s="215" t="s">
        <v>160</v>
      </c>
      <c r="D149" s="215" t="s">
        <v>141</v>
      </c>
      <c r="E149" s="216" t="s">
        <v>941</v>
      </c>
      <c r="F149" s="217" t="s">
        <v>942</v>
      </c>
      <c r="G149" s="218" t="s">
        <v>261</v>
      </c>
      <c r="H149" s="219">
        <v>7.075</v>
      </c>
      <c r="I149" s="220"/>
      <c r="J149" s="221">
        <f>ROUND(I149*H149,2)</f>
        <v>0</v>
      </c>
      <c r="K149" s="222"/>
      <c r="L149" s="42"/>
      <c r="M149" s="223" t="s">
        <v>1</v>
      </c>
      <c r="N149" s="224" t="s">
        <v>44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145</v>
      </c>
      <c r="AT149" s="227" t="s">
        <v>141</v>
      </c>
      <c r="AU149" s="227" t="s">
        <v>88</v>
      </c>
      <c r="AY149" s="15" t="s">
        <v>140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145</v>
      </c>
      <c r="BM149" s="227" t="s">
        <v>1249</v>
      </c>
    </row>
    <row r="150" spans="1:63" s="12" customFormat="1" ht="22.8" customHeight="1">
      <c r="A150" s="12"/>
      <c r="B150" s="201"/>
      <c r="C150" s="202"/>
      <c r="D150" s="203" t="s">
        <v>78</v>
      </c>
      <c r="E150" s="229" t="s">
        <v>148</v>
      </c>
      <c r="F150" s="229" t="s">
        <v>263</v>
      </c>
      <c r="G150" s="202"/>
      <c r="H150" s="202"/>
      <c r="I150" s="205"/>
      <c r="J150" s="230">
        <f>BK150</f>
        <v>0</v>
      </c>
      <c r="K150" s="202"/>
      <c r="L150" s="207"/>
      <c r="M150" s="208"/>
      <c r="N150" s="209"/>
      <c r="O150" s="209"/>
      <c r="P150" s="210">
        <f>SUM(P151:P153)</f>
        <v>0</v>
      </c>
      <c r="Q150" s="209"/>
      <c r="R150" s="210">
        <f>SUM(R151:R153)</f>
        <v>9.57495675</v>
      </c>
      <c r="S150" s="209"/>
      <c r="T150" s="211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86</v>
      </c>
      <c r="AT150" s="213" t="s">
        <v>78</v>
      </c>
      <c r="AU150" s="213" t="s">
        <v>86</v>
      </c>
      <c r="AY150" s="212" t="s">
        <v>140</v>
      </c>
      <c r="BK150" s="214">
        <f>SUM(BK151:BK153)</f>
        <v>0</v>
      </c>
    </row>
    <row r="151" spans="1:65" s="2" customFormat="1" ht="33" customHeight="1">
      <c r="A151" s="36"/>
      <c r="B151" s="37"/>
      <c r="C151" s="215" t="s">
        <v>180</v>
      </c>
      <c r="D151" s="215" t="s">
        <v>141</v>
      </c>
      <c r="E151" s="216" t="s">
        <v>1250</v>
      </c>
      <c r="F151" s="217" t="s">
        <v>1251</v>
      </c>
      <c r="G151" s="218" t="s">
        <v>231</v>
      </c>
      <c r="H151" s="219">
        <v>10.793</v>
      </c>
      <c r="I151" s="220"/>
      <c r="J151" s="221">
        <f>ROUND(I151*H151,2)</f>
        <v>0</v>
      </c>
      <c r="K151" s="222"/>
      <c r="L151" s="42"/>
      <c r="M151" s="223" t="s">
        <v>1</v>
      </c>
      <c r="N151" s="224" t="s">
        <v>44</v>
      </c>
      <c r="O151" s="89"/>
      <c r="P151" s="225">
        <f>O151*H151</f>
        <v>0</v>
      </c>
      <c r="Q151" s="225">
        <v>0.56425</v>
      </c>
      <c r="R151" s="225">
        <f>Q151*H151</f>
        <v>6.08995025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145</v>
      </c>
      <c r="AT151" s="227" t="s">
        <v>141</v>
      </c>
      <c r="AU151" s="227" t="s">
        <v>88</v>
      </c>
      <c r="AY151" s="15" t="s">
        <v>140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145</v>
      </c>
      <c r="BM151" s="227" t="s">
        <v>1252</v>
      </c>
    </row>
    <row r="152" spans="1:65" s="2" customFormat="1" ht="24.15" customHeight="1">
      <c r="A152" s="36"/>
      <c r="B152" s="37"/>
      <c r="C152" s="215" t="s">
        <v>164</v>
      </c>
      <c r="D152" s="215" t="s">
        <v>141</v>
      </c>
      <c r="E152" s="216" t="s">
        <v>1253</v>
      </c>
      <c r="F152" s="217" t="s">
        <v>1254</v>
      </c>
      <c r="G152" s="218" t="s">
        <v>272</v>
      </c>
      <c r="H152" s="219">
        <v>2</v>
      </c>
      <c r="I152" s="220"/>
      <c r="J152" s="221">
        <f>ROUND(I152*H152,2)</f>
        <v>0</v>
      </c>
      <c r="K152" s="222"/>
      <c r="L152" s="42"/>
      <c r="M152" s="223" t="s">
        <v>1</v>
      </c>
      <c r="N152" s="224" t="s">
        <v>44</v>
      </c>
      <c r="O152" s="89"/>
      <c r="P152" s="225">
        <f>O152*H152</f>
        <v>0</v>
      </c>
      <c r="Q152" s="225">
        <v>0.09713</v>
      </c>
      <c r="R152" s="225">
        <f>Q152*H152</f>
        <v>0.19426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145</v>
      </c>
      <c r="AT152" s="227" t="s">
        <v>141</v>
      </c>
      <c r="AU152" s="227" t="s">
        <v>88</v>
      </c>
      <c r="AY152" s="15" t="s">
        <v>140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145</v>
      </c>
      <c r="BM152" s="227" t="s">
        <v>1255</v>
      </c>
    </row>
    <row r="153" spans="1:65" s="2" customFormat="1" ht="33" customHeight="1">
      <c r="A153" s="36"/>
      <c r="B153" s="37"/>
      <c r="C153" s="215" t="s">
        <v>8</v>
      </c>
      <c r="D153" s="215" t="s">
        <v>141</v>
      </c>
      <c r="E153" s="216" t="s">
        <v>264</v>
      </c>
      <c r="F153" s="217" t="s">
        <v>265</v>
      </c>
      <c r="G153" s="218" t="s">
        <v>261</v>
      </c>
      <c r="H153" s="219">
        <v>31.575</v>
      </c>
      <c r="I153" s="220"/>
      <c r="J153" s="221">
        <f>ROUND(I153*H153,2)</f>
        <v>0</v>
      </c>
      <c r="K153" s="222"/>
      <c r="L153" s="42"/>
      <c r="M153" s="223" t="s">
        <v>1</v>
      </c>
      <c r="N153" s="224" t="s">
        <v>44</v>
      </c>
      <c r="O153" s="89"/>
      <c r="P153" s="225">
        <f>O153*H153</f>
        <v>0</v>
      </c>
      <c r="Q153" s="225">
        <v>0.10422</v>
      </c>
      <c r="R153" s="225">
        <f>Q153*H153</f>
        <v>3.2907464999999996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145</v>
      </c>
      <c r="AT153" s="227" t="s">
        <v>141</v>
      </c>
      <c r="AU153" s="227" t="s">
        <v>88</v>
      </c>
      <c r="AY153" s="15" t="s">
        <v>140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86</v>
      </c>
      <c r="BK153" s="228">
        <f>ROUND(I153*H153,2)</f>
        <v>0</v>
      </c>
      <c r="BL153" s="15" t="s">
        <v>145</v>
      </c>
      <c r="BM153" s="227" t="s">
        <v>1256</v>
      </c>
    </row>
    <row r="154" spans="1:63" s="12" customFormat="1" ht="22.8" customHeight="1">
      <c r="A154" s="12"/>
      <c r="B154" s="201"/>
      <c r="C154" s="202"/>
      <c r="D154" s="203" t="s">
        <v>78</v>
      </c>
      <c r="E154" s="229" t="s">
        <v>145</v>
      </c>
      <c r="F154" s="229" t="s">
        <v>294</v>
      </c>
      <c r="G154" s="202"/>
      <c r="H154" s="202"/>
      <c r="I154" s="205"/>
      <c r="J154" s="230">
        <f>BK154</f>
        <v>0</v>
      </c>
      <c r="K154" s="202"/>
      <c r="L154" s="207"/>
      <c r="M154" s="208"/>
      <c r="N154" s="209"/>
      <c r="O154" s="209"/>
      <c r="P154" s="210">
        <f>SUM(P155:P159)</f>
        <v>0</v>
      </c>
      <c r="Q154" s="209"/>
      <c r="R154" s="210">
        <f>SUM(R155:R159)</f>
        <v>2.5644161999999997</v>
      </c>
      <c r="S154" s="209"/>
      <c r="T154" s="211">
        <f>SUM(T155:T159)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86</v>
      </c>
      <c r="AT154" s="213" t="s">
        <v>78</v>
      </c>
      <c r="AU154" s="213" t="s">
        <v>86</v>
      </c>
      <c r="AY154" s="212" t="s">
        <v>140</v>
      </c>
      <c r="BK154" s="214">
        <f>SUM(BK155:BK159)</f>
        <v>0</v>
      </c>
    </row>
    <row r="155" spans="1:65" s="2" customFormat="1" ht="16.5" customHeight="1">
      <c r="A155" s="36"/>
      <c r="B155" s="37"/>
      <c r="C155" s="215" t="s">
        <v>168</v>
      </c>
      <c r="D155" s="215" t="s">
        <v>141</v>
      </c>
      <c r="E155" s="216" t="s">
        <v>323</v>
      </c>
      <c r="F155" s="217" t="s">
        <v>324</v>
      </c>
      <c r="G155" s="218" t="s">
        <v>231</v>
      </c>
      <c r="H155" s="219">
        <v>0.945</v>
      </c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44</v>
      </c>
      <c r="O155" s="89"/>
      <c r="P155" s="225">
        <f>O155*H155</f>
        <v>0</v>
      </c>
      <c r="Q155" s="225">
        <v>2.4534</v>
      </c>
      <c r="R155" s="225">
        <f>Q155*H155</f>
        <v>2.3184629999999995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145</v>
      </c>
      <c r="AT155" s="227" t="s">
        <v>141</v>
      </c>
      <c r="AU155" s="227" t="s">
        <v>88</v>
      </c>
      <c r="AY155" s="15" t="s">
        <v>140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145</v>
      </c>
      <c r="BM155" s="227" t="s">
        <v>1257</v>
      </c>
    </row>
    <row r="156" spans="1:65" s="2" customFormat="1" ht="16.5" customHeight="1">
      <c r="A156" s="36"/>
      <c r="B156" s="37"/>
      <c r="C156" s="215" t="s">
        <v>199</v>
      </c>
      <c r="D156" s="215" t="s">
        <v>141</v>
      </c>
      <c r="E156" s="216" t="s">
        <v>327</v>
      </c>
      <c r="F156" s="217" t="s">
        <v>328</v>
      </c>
      <c r="G156" s="218" t="s">
        <v>261</v>
      </c>
      <c r="H156" s="219">
        <v>5.604</v>
      </c>
      <c r="I156" s="220"/>
      <c r="J156" s="221">
        <f>ROUND(I156*H156,2)</f>
        <v>0</v>
      </c>
      <c r="K156" s="222"/>
      <c r="L156" s="42"/>
      <c r="M156" s="223" t="s">
        <v>1</v>
      </c>
      <c r="N156" s="224" t="s">
        <v>44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145</v>
      </c>
      <c r="AT156" s="227" t="s">
        <v>141</v>
      </c>
      <c r="AU156" s="227" t="s">
        <v>88</v>
      </c>
      <c r="AY156" s="15" t="s">
        <v>140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86</v>
      </c>
      <c r="BK156" s="228">
        <f>ROUND(I156*H156,2)</f>
        <v>0</v>
      </c>
      <c r="BL156" s="15" t="s">
        <v>145</v>
      </c>
      <c r="BM156" s="227" t="s">
        <v>1258</v>
      </c>
    </row>
    <row r="157" spans="1:65" s="2" customFormat="1" ht="16.5" customHeight="1">
      <c r="A157" s="36"/>
      <c r="B157" s="37"/>
      <c r="C157" s="215" t="s">
        <v>172</v>
      </c>
      <c r="D157" s="215" t="s">
        <v>141</v>
      </c>
      <c r="E157" s="216" t="s">
        <v>331</v>
      </c>
      <c r="F157" s="217" t="s">
        <v>332</v>
      </c>
      <c r="G157" s="218" t="s">
        <v>261</v>
      </c>
      <c r="H157" s="219">
        <v>5.604</v>
      </c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44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145</v>
      </c>
      <c r="AT157" s="227" t="s">
        <v>141</v>
      </c>
      <c r="AU157" s="227" t="s">
        <v>88</v>
      </c>
      <c r="AY157" s="15" t="s">
        <v>140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86</v>
      </c>
      <c r="BK157" s="228">
        <f>ROUND(I157*H157,2)</f>
        <v>0</v>
      </c>
      <c r="BL157" s="15" t="s">
        <v>145</v>
      </c>
      <c r="BM157" s="227" t="s">
        <v>1259</v>
      </c>
    </row>
    <row r="158" spans="1:65" s="2" customFormat="1" ht="24.15" customHeight="1">
      <c r="A158" s="36"/>
      <c r="B158" s="37"/>
      <c r="C158" s="215" t="s">
        <v>290</v>
      </c>
      <c r="D158" s="215" t="s">
        <v>141</v>
      </c>
      <c r="E158" s="216" t="s">
        <v>339</v>
      </c>
      <c r="F158" s="217" t="s">
        <v>340</v>
      </c>
      <c r="G158" s="218" t="s">
        <v>244</v>
      </c>
      <c r="H158" s="219">
        <v>0.095</v>
      </c>
      <c r="I158" s="220"/>
      <c r="J158" s="221">
        <f>ROUND(I158*H158,2)</f>
        <v>0</v>
      </c>
      <c r="K158" s="222"/>
      <c r="L158" s="42"/>
      <c r="M158" s="223" t="s">
        <v>1</v>
      </c>
      <c r="N158" s="224" t="s">
        <v>44</v>
      </c>
      <c r="O158" s="89"/>
      <c r="P158" s="225">
        <f>O158*H158</f>
        <v>0</v>
      </c>
      <c r="Q158" s="225">
        <v>1.05256</v>
      </c>
      <c r="R158" s="225">
        <f>Q158*H158</f>
        <v>0.09999319999999999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145</v>
      </c>
      <c r="AT158" s="227" t="s">
        <v>141</v>
      </c>
      <c r="AU158" s="227" t="s">
        <v>88</v>
      </c>
      <c r="AY158" s="15" t="s">
        <v>140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145</v>
      </c>
      <c r="BM158" s="227" t="s">
        <v>1260</v>
      </c>
    </row>
    <row r="159" spans="1:65" s="2" customFormat="1" ht="24.15" customHeight="1">
      <c r="A159" s="36"/>
      <c r="B159" s="37"/>
      <c r="C159" s="215" t="s">
        <v>175</v>
      </c>
      <c r="D159" s="215" t="s">
        <v>141</v>
      </c>
      <c r="E159" s="216" t="s">
        <v>1261</v>
      </c>
      <c r="F159" s="217" t="s">
        <v>1262</v>
      </c>
      <c r="G159" s="218" t="s">
        <v>272</v>
      </c>
      <c r="H159" s="219">
        <v>2</v>
      </c>
      <c r="I159" s="220"/>
      <c r="J159" s="221">
        <f>ROUND(I159*H159,2)</f>
        <v>0</v>
      </c>
      <c r="K159" s="222"/>
      <c r="L159" s="42"/>
      <c r="M159" s="223" t="s">
        <v>1</v>
      </c>
      <c r="N159" s="224" t="s">
        <v>44</v>
      </c>
      <c r="O159" s="89"/>
      <c r="P159" s="225">
        <f>O159*H159</f>
        <v>0</v>
      </c>
      <c r="Q159" s="225">
        <v>0.07298</v>
      </c>
      <c r="R159" s="225">
        <f>Q159*H159</f>
        <v>0.14596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145</v>
      </c>
      <c r="AT159" s="227" t="s">
        <v>141</v>
      </c>
      <c r="AU159" s="227" t="s">
        <v>88</v>
      </c>
      <c r="AY159" s="15" t="s">
        <v>140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145</v>
      </c>
      <c r="BM159" s="227" t="s">
        <v>1263</v>
      </c>
    </row>
    <row r="160" spans="1:63" s="12" customFormat="1" ht="22.8" customHeight="1">
      <c r="A160" s="12"/>
      <c r="B160" s="201"/>
      <c r="C160" s="202"/>
      <c r="D160" s="203" t="s">
        <v>78</v>
      </c>
      <c r="E160" s="229" t="s">
        <v>151</v>
      </c>
      <c r="F160" s="229" t="s">
        <v>366</v>
      </c>
      <c r="G160" s="202"/>
      <c r="H160" s="202"/>
      <c r="I160" s="205"/>
      <c r="J160" s="230">
        <f>BK160</f>
        <v>0</v>
      </c>
      <c r="K160" s="202"/>
      <c r="L160" s="207"/>
      <c r="M160" s="208"/>
      <c r="N160" s="209"/>
      <c r="O160" s="209"/>
      <c r="P160" s="210">
        <f>SUM(P161:P175)</f>
        <v>0</v>
      </c>
      <c r="Q160" s="209"/>
      <c r="R160" s="210">
        <f>SUM(R161:R175)</f>
        <v>5.360190119999999</v>
      </c>
      <c r="S160" s="209"/>
      <c r="T160" s="211">
        <f>SUM(T161:T175)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86</v>
      </c>
      <c r="AT160" s="213" t="s">
        <v>78</v>
      </c>
      <c r="AU160" s="213" t="s">
        <v>86</v>
      </c>
      <c r="AY160" s="212" t="s">
        <v>140</v>
      </c>
      <c r="BK160" s="214">
        <f>SUM(BK161:BK175)</f>
        <v>0</v>
      </c>
    </row>
    <row r="161" spans="1:65" s="2" customFormat="1" ht="24.15" customHeight="1">
      <c r="A161" s="36"/>
      <c r="B161" s="37"/>
      <c r="C161" s="215" t="s">
        <v>7</v>
      </c>
      <c r="D161" s="215" t="s">
        <v>141</v>
      </c>
      <c r="E161" s="216" t="s">
        <v>389</v>
      </c>
      <c r="F161" s="217" t="s">
        <v>390</v>
      </c>
      <c r="G161" s="218" t="s">
        <v>261</v>
      </c>
      <c r="H161" s="219">
        <v>61.005</v>
      </c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44</v>
      </c>
      <c r="O161" s="89"/>
      <c r="P161" s="225">
        <f>O161*H161</f>
        <v>0</v>
      </c>
      <c r="Q161" s="225">
        <v>0.00735</v>
      </c>
      <c r="R161" s="225">
        <f>Q161*H161</f>
        <v>0.44838675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145</v>
      </c>
      <c r="AT161" s="227" t="s">
        <v>141</v>
      </c>
      <c r="AU161" s="227" t="s">
        <v>88</v>
      </c>
      <c r="AY161" s="15" t="s">
        <v>140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145</v>
      </c>
      <c r="BM161" s="227" t="s">
        <v>1264</v>
      </c>
    </row>
    <row r="162" spans="1:65" s="2" customFormat="1" ht="24.15" customHeight="1">
      <c r="A162" s="36"/>
      <c r="B162" s="37"/>
      <c r="C162" s="215" t="s">
        <v>179</v>
      </c>
      <c r="D162" s="215" t="s">
        <v>141</v>
      </c>
      <c r="E162" s="216" t="s">
        <v>393</v>
      </c>
      <c r="F162" s="217" t="s">
        <v>394</v>
      </c>
      <c r="G162" s="218" t="s">
        <v>261</v>
      </c>
      <c r="H162" s="219">
        <v>61.005</v>
      </c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44</v>
      </c>
      <c r="O162" s="89"/>
      <c r="P162" s="225">
        <f>O162*H162</f>
        <v>0</v>
      </c>
      <c r="Q162" s="225">
        <v>0.01838</v>
      </c>
      <c r="R162" s="225">
        <f>Q162*H162</f>
        <v>1.1212719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145</v>
      </c>
      <c r="AT162" s="227" t="s">
        <v>141</v>
      </c>
      <c r="AU162" s="227" t="s">
        <v>88</v>
      </c>
      <c r="AY162" s="15" t="s">
        <v>140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145</v>
      </c>
      <c r="BM162" s="227" t="s">
        <v>1265</v>
      </c>
    </row>
    <row r="163" spans="1:65" s="2" customFormat="1" ht="24.15" customHeight="1">
      <c r="A163" s="36"/>
      <c r="B163" s="37"/>
      <c r="C163" s="215" t="s">
        <v>304</v>
      </c>
      <c r="D163" s="215" t="s">
        <v>141</v>
      </c>
      <c r="E163" s="216" t="s">
        <v>409</v>
      </c>
      <c r="F163" s="217" t="s">
        <v>410</v>
      </c>
      <c r="G163" s="218" t="s">
        <v>261</v>
      </c>
      <c r="H163" s="219">
        <v>40.675</v>
      </c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44</v>
      </c>
      <c r="O163" s="89"/>
      <c r="P163" s="225">
        <f>O163*H163</f>
        <v>0</v>
      </c>
      <c r="Q163" s="225">
        <v>0.00735</v>
      </c>
      <c r="R163" s="225">
        <f>Q163*H163</f>
        <v>0.29896124999999996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145</v>
      </c>
      <c r="AT163" s="227" t="s">
        <v>141</v>
      </c>
      <c r="AU163" s="227" t="s">
        <v>88</v>
      </c>
      <c r="AY163" s="15" t="s">
        <v>140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86</v>
      </c>
      <c r="BK163" s="228">
        <f>ROUND(I163*H163,2)</f>
        <v>0</v>
      </c>
      <c r="BL163" s="15" t="s">
        <v>145</v>
      </c>
      <c r="BM163" s="227" t="s">
        <v>1266</v>
      </c>
    </row>
    <row r="164" spans="1:65" s="2" customFormat="1" ht="24.15" customHeight="1">
      <c r="A164" s="36"/>
      <c r="B164" s="37"/>
      <c r="C164" s="215" t="s">
        <v>183</v>
      </c>
      <c r="D164" s="215" t="s">
        <v>141</v>
      </c>
      <c r="E164" s="216" t="s">
        <v>401</v>
      </c>
      <c r="F164" s="217" t="s">
        <v>402</v>
      </c>
      <c r="G164" s="218" t="s">
        <v>261</v>
      </c>
      <c r="H164" s="219">
        <v>40.675</v>
      </c>
      <c r="I164" s="220"/>
      <c r="J164" s="221">
        <f>ROUND(I164*H164,2)</f>
        <v>0</v>
      </c>
      <c r="K164" s="222"/>
      <c r="L164" s="42"/>
      <c r="M164" s="223" t="s">
        <v>1</v>
      </c>
      <c r="N164" s="224" t="s">
        <v>44</v>
      </c>
      <c r="O164" s="89"/>
      <c r="P164" s="225">
        <f>O164*H164</f>
        <v>0</v>
      </c>
      <c r="Q164" s="225">
        <v>0.02363</v>
      </c>
      <c r="R164" s="225">
        <f>Q164*H164</f>
        <v>0.96115025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145</v>
      </c>
      <c r="AT164" s="227" t="s">
        <v>141</v>
      </c>
      <c r="AU164" s="227" t="s">
        <v>88</v>
      </c>
      <c r="AY164" s="15" t="s">
        <v>140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86</v>
      </c>
      <c r="BK164" s="228">
        <f>ROUND(I164*H164,2)</f>
        <v>0</v>
      </c>
      <c r="BL164" s="15" t="s">
        <v>145</v>
      </c>
      <c r="BM164" s="227" t="s">
        <v>1267</v>
      </c>
    </row>
    <row r="165" spans="1:65" s="2" customFormat="1" ht="24.15" customHeight="1">
      <c r="A165" s="36"/>
      <c r="B165" s="37"/>
      <c r="C165" s="215" t="s">
        <v>311</v>
      </c>
      <c r="D165" s="215" t="s">
        <v>141</v>
      </c>
      <c r="E165" s="216" t="s">
        <v>413</v>
      </c>
      <c r="F165" s="217" t="s">
        <v>414</v>
      </c>
      <c r="G165" s="218" t="s">
        <v>261</v>
      </c>
      <c r="H165" s="219">
        <v>40.675</v>
      </c>
      <c r="I165" s="220"/>
      <c r="J165" s="221">
        <f>ROUND(I165*H165,2)</f>
        <v>0</v>
      </c>
      <c r="K165" s="222"/>
      <c r="L165" s="42"/>
      <c r="M165" s="223" t="s">
        <v>1</v>
      </c>
      <c r="N165" s="224" t="s">
        <v>44</v>
      </c>
      <c r="O165" s="89"/>
      <c r="P165" s="225">
        <f>O165*H165</f>
        <v>0</v>
      </c>
      <c r="Q165" s="225">
        <v>0.00489</v>
      </c>
      <c r="R165" s="225">
        <f>Q165*H165</f>
        <v>0.19890075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145</v>
      </c>
      <c r="AT165" s="227" t="s">
        <v>141</v>
      </c>
      <c r="AU165" s="227" t="s">
        <v>88</v>
      </c>
      <c r="AY165" s="15" t="s">
        <v>140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145</v>
      </c>
      <c r="BM165" s="227" t="s">
        <v>1268</v>
      </c>
    </row>
    <row r="166" spans="1:65" s="2" customFormat="1" ht="24.15" customHeight="1">
      <c r="A166" s="36"/>
      <c r="B166" s="37"/>
      <c r="C166" s="215" t="s">
        <v>186</v>
      </c>
      <c r="D166" s="215" t="s">
        <v>141</v>
      </c>
      <c r="E166" s="216" t="s">
        <v>417</v>
      </c>
      <c r="F166" s="217" t="s">
        <v>418</v>
      </c>
      <c r="G166" s="218" t="s">
        <v>382</v>
      </c>
      <c r="H166" s="219">
        <v>24.2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44</v>
      </c>
      <c r="O166" s="8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145</v>
      </c>
      <c r="AT166" s="227" t="s">
        <v>141</v>
      </c>
      <c r="AU166" s="227" t="s">
        <v>88</v>
      </c>
      <c r="AY166" s="15" t="s">
        <v>140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145</v>
      </c>
      <c r="BM166" s="227" t="s">
        <v>1269</v>
      </c>
    </row>
    <row r="167" spans="1:65" s="2" customFormat="1" ht="16.5" customHeight="1">
      <c r="A167" s="36"/>
      <c r="B167" s="37"/>
      <c r="C167" s="236" t="s">
        <v>318</v>
      </c>
      <c r="D167" s="236" t="s">
        <v>283</v>
      </c>
      <c r="E167" s="237" t="s">
        <v>421</v>
      </c>
      <c r="F167" s="238" t="s">
        <v>422</v>
      </c>
      <c r="G167" s="239" t="s">
        <v>382</v>
      </c>
      <c r="H167" s="240">
        <v>24.2</v>
      </c>
      <c r="I167" s="241"/>
      <c r="J167" s="242">
        <f>ROUND(I167*H167,2)</f>
        <v>0</v>
      </c>
      <c r="K167" s="243"/>
      <c r="L167" s="244"/>
      <c r="M167" s="245" t="s">
        <v>1</v>
      </c>
      <c r="N167" s="246" t="s">
        <v>44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165</v>
      </c>
      <c r="AT167" s="227" t="s">
        <v>283</v>
      </c>
      <c r="AU167" s="227" t="s">
        <v>88</v>
      </c>
      <c r="AY167" s="15" t="s">
        <v>140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86</v>
      </c>
      <c r="BK167" s="228">
        <f>ROUND(I167*H167,2)</f>
        <v>0</v>
      </c>
      <c r="BL167" s="15" t="s">
        <v>145</v>
      </c>
      <c r="BM167" s="227" t="s">
        <v>1270</v>
      </c>
    </row>
    <row r="168" spans="1:65" s="2" customFormat="1" ht="24.15" customHeight="1">
      <c r="A168" s="36"/>
      <c r="B168" s="37"/>
      <c r="C168" s="215" t="s">
        <v>322</v>
      </c>
      <c r="D168" s="215" t="s">
        <v>141</v>
      </c>
      <c r="E168" s="216" t="s">
        <v>425</v>
      </c>
      <c r="F168" s="217" t="s">
        <v>426</v>
      </c>
      <c r="G168" s="218" t="s">
        <v>382</v>
      </c>
      <c r="H168" s="219">
        <v>18</v>
      </c>
      <c r="I168" s="220"/>
      <c r="J168" s="221">
        <f>ROUND(I168*H168,2)</f>
        <v>0</v>
      </c>
      <c r="K168" s="222"/>
      <c r="L168" s="42"/>
      <c r="M168" s="223" t="s">
        <v>1</v>
      </c>
      <c r="N168" s="224" t="s">
        <v>44</v>
      </c>
      <c r="O168" s="8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145</v>
      </c>
      <c r="AT168" s="227" t="s">
        <v>141</v>
      </c>
      <c r="AU168" s="227" t="s">
        <v>88</v>
      </c>
      <c r="AY168" s="15" t="s">
        <v>140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145</v>
      </c>
      <c r="BM168" s="227" t="s">
        <v>1271</v>
      </c>
    </row>
    <row r="169" spans="1:65" s="2" customFormat="1" ht="24.15" customHeight="1">
      <c r="A169" s="36"/>
      <c r="B169" s="37"/>
      <c r="C169" s="236" t="s">
        <v>326</v>
      </c>
      <c r="D169" s="236" t="s">
        <v>283</v>
      </c>
      <c r="E169" s="237" t="s">
        <v>429</v>
      </c>
      <c r="F169" s="238" t="s">
        <v>430</v>
      </c>
      <c r="G169" s="239" t="s">
        <v>382</v>
      </c>
      <c r="H169" s="240">
        <v>18</v>
      </c>
      <c r="I169" s="241"/>
      <c r="J169" s="242">
        <f>ROUND(I169*H169,2)</f>
        <v>0</v>
      </c>
      <c r="K169" s="243"/>
      <c r="L169" s="244"/>
      <c r="M169" s="245" t="s">
        <v>1</v>
      </c>
      <c r="N169" s="246" t="s">
        <v>44</v>
      </c>
      <c r="O169" s="89"/>
      <c r="P169" s="225">
        <f>O169*H169</f>
        <v>0</v>
      </c>
      <c r="Q169" s="225">
        <v>4E-05</v>
      </c>
      <c r="R169" s="225">
        <f>Q169*H169</f>
        <v>0.00072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165</v>
      </c>
      <c r="AT169" s="227" t="s">
        <v>283</v>
      </c>
      <c r="AU169" s="227" t="s">
        <v>88</v>
      </c>
      <c r="AY169" s="15" t="s">
        <v>140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145</v>
      </c>
      <c r="BM169" s="227" t="s">
        <v>1272</v>
      </c>
    </row>
    <row r="170" spans="1:65" s="2" customFormat="1" ht="24.15" customHeight="1">
      <c r="A170" s="36"/>
      <c r="B170" s="37"/>
      <c r="C170" s="215" t="s">
        <v>330</v>
      </c>
      <c r="D170" s="215" t="s">
        <v>141</v>
      </c>
      <c r="E170" s="216" t="s">
        <v>405</v>
      </c>
      <c r="F170" s="217" t="s">
        <v>406</v>
      </c>
      <c r="G170" s="218" t="s">
        <v>261</v>
      </c>
      <c r="H170" s="219">
        <v>40.675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44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145</v>
      </c>
      <c r="AT170" s="227" t="s">
        <v>141</v>
      </c>
      <c r="AU170" s="227" t="s">
        <v>88</v>
      </c>
      <c r="AY170" s="15" t="s">
        <v>140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86</v>
      </c>
      <c r="BK170" s="228">
        <f>ROUND(I170*H170,2)</f>
        <v>0</v>
      </c>
      <c r="BL170" s="15" t="s">
        <v>145</v>
      </c>
      <c r="BM170" s="227" t="s">
        <v>1273</v>
      </c>
    </row>
    <row r="171" spans="1:65" s="2" customFormat="1" ht="24.15" customHeight="1">
      <c r="A171" s="36"/>
      <c r="B171" s="37"/>
      <c r="C171" s="215" t="s">
        <v>334</v>
      </c>
      <c r="D171" s="215" t="s">
        <v>141</v>
      </c>
      <c r="E171" s="216" t="s">
        <v>433</v>
      </c>
      <c r="F171" s="217" t="s">
        <v>434</v>
      </c>
      <c r="G171" s="218" t="s">
        <v>261</v>
      </c>
      <c r="H171" s="219">
        <v>3.638</v>
      </c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44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145</v>
      </c>
      <c r="AT171" s="227" t="s">
        <v>141</v>
      </c>
      <c r="AU171" s="227" t="s">
        <v>88</v>
      </c>
      <c r="AY171" s="15" t="s">
        <v>140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145</v>
      </c>
      <c r="BM171" s="227" t="s">
        <v>1274</v>
      </c>
    </row>
    <row r="172" spans="1:65" s="2" customFormat="1" ht="24.15" customHeight="1">
      <c r="A172" s="36"/>
      <c r="B172" s="37"/>
      <c r="C172" s="215" t="s">
        <v>338</v>
      </c>
      <c r="D172" s="215" t="s">
        <v>141</v>
      </c>
      <c r="E172" s="216" t="s">
        <v>437</v>
      </c>
      <c r="F172" s="217" t="s">
        <v>438</v>
      </c>
      <c r="G172" s="218" t="s">
        <v>261</v>
      </c>
      <c r="H172" s="219">
        <v>7.3</v>
      </c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44</v>
      </c>
      <c r="O172" s="8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145</v>
      </c>
      <c r="AT172" s="227" t="s">
        <v>141</v>
      </c>
      <c r="AU172" s="227" t="s">
        <v>88</v>
      </c>
      <c r="AY172" s="15" t="s">
        <v>140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145</v>
      </c>
      <c r="BM172" s="227" t="s">
        <v>1275</v>
      </c>
    </row>
    <row r="173" spans="1:65" s="2" customFormat="1" ht="24.15" customHeight="1">
      <c r="A173" s="36"/>
      <c r="B173" s="37"/>
      <c r="C173" s="215" t="s">
        <v>342</v>
      </c>
      <c r="D173" s="215" t="s">
        <v>141</v>
      </c>
      <c r="E173" s="216" t="s">
        <v>441</v>
      </c>
      <c r="F173" s="217" t="s">
        <v>442</v>
      </c>
      <c r="G173" s="218" t="s">
        <v>231</v>
      </c>
      <c r="H173" s="219">
        <v>1.033</v>
      </c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44</v>
      </c>
      <c r="O173" s="89"/>
      <c r="P173" s="225">
        <f>O173*H173</f>
        <v>0</v>
      </c>
      <c r="Q173" s="225">
        <v>2.25634</v>
      </c>
      <c r="R173" s="225">
        <f>Q173*H173</f>
        <v>2.3307992199999994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145</v>
      </c>
      <c r="AT173" s="227" t="s">
        <v>141</v>
      </c>
      <c r="AU173" s="227" t="s">
        <v>88</v>
      </c>
      <c r="AY173" s="15" t="s">
        <v>140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86</v>
      </c>
      <c r="BK173" s="228">
        <f>ROUND(I173*H173,2)</f>
        <v>0</v>
      </c>
      <c r="BL173" s="15" t="s">
        <v>145</v>
      </c>
      <c r="BM173" s="227" t="s">
        <v>1276</v>
      </c>
    </row>
    <row r="174" spans="1:65" s="2" customFormat="1" ht="24.15" customHeight="1">
      <c r="A174" s="36"/>
      <c r="B174" s="37"/>
      <c r="C174" s="215" t="s">
        <v>346</v>
      </c>
      <c r="D174" s="215" t="s">
        <v>141</v>
      </c>
      <c r="E174" s="216" t="s">
        <v>1277</v>
      </c>
      <c r="F174" s="217" t="s">
        <v>1278</v>
      </c>
      <c r="G174" s="218" t="s">
        <v>231</v>
      </c>
      <c r="H174" s="219">
        <v>1.033</v>
      </c>
      <c r="I174" s="220"/>
      <c r="J174" s="221">
        <f>ROUND(I174*H174,2)</f>
        <v>0</v>
      </c>
      <c r="K174" s="222"/>
      <c r="L174" s="42"/>
      <c r="M174" s="223" t="s">
        <v>1</v>
      </c>
      <c r="N174" s="224" t="s">
        <v>44</v>
      </c>
      <c r="O174" s="8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145</v>
      </c>
      <c r="AT174" s="227" t="s">
        <v>141</v>
      </c>
      <c r="AU174" s="227" t="s">
        <v>88</v>
      </c>
      <c r="AY174" s="15" t="s">
        <v>140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86</v>
      </c>
      <c r="BK174" s="228">
        <f>ROUND(I174*H174,2)</f>
        <v>0</v>
      </c>
      <c r="BL174" s="15" t="s">
        <v>145</v>
      </c>
      <c r="BM174" s="227" t="s">
        <v>1279</v>
      </c>
    </row>
    <row r="175" spans="1:65" s="2" customFormat="1" ht="16.5" customHeight="1">
      <c r="A175" s="36"/>
      <c r="B175" s="37"/>
      <c r="C175" s="215" t="s">
        <v>350</v>
      </c>
      <c r="D175" s="215" t="s">
        <v>141</v>
      </c>
      <c r="E175" s="216" t="s">
        <v>1280</v>
      </c>
      <c r="F175" s="217" t="s">
        <v>1281</v>
      </c>
      <c r="G175" s="218" t="s">
        <v>244</v>
      </c>
      <c r="H175" s="219">
        <v>0.087</v>
      </c>
      <c r="I175" s="220"/>
      <c r="J175" s="221">
        <f>ROUND(I175*H175,2)</f>
        <v>0</v>
      </c>
      <c r="K175" s="222"/>
      <c r="L175" s="42"/>
      <c r="M175" s="223" t="s">
        <v>1</v>
      </c>
      <c r="N175" s="224" t="s">
        <v>44</v>
      </c>
      <c r="O175" s="89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145</v>
      </c>
      <c r="AT175" s="227" t="s">
        <v>141</v>
      </c>
      <c r="AU175" s="227" t="s">
        <v>88</v>
      </c>
      <c r="AY175" s="15" t="s">
        <v>140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86</v>
      </c>
      <c r="BK175" s="228">
        <f>ROUND(I175*H175,2)</f>
        <v>0</v>
      </c>
      <c r="BL175" s="15" t="s">
        <v>145</v>
      </c>
      <c r="BM175" s="227" t="s">
        <v>1282</v>
      </c>
    </row>
    <row r="176" spans="1:63" s="12" customFormat="1" ht="22.8" customHeight="1">
      <c r="A176" s="12"/>
      <c r="B176" s="201"/>
      <c r="C176" s="202"/>
      <c r="D176" s="203" t="s">
        <v>78</v>
      </c>
      <c r="E176" s="229" t="s">
        <v>452</v>
      </c>
      <c r="F176" s="229" t="s">
        <v>453</v>
      </c>
      <c r="G176" s="202"/>
      <c r="H176" s="202"/>
      <c r="I176" s="205"/>
      <c r="J176" s="230">
        <f>BK176</f>
        <v>0</v>
      </c>
      <c r="K176" s="202"/>
      <c r="L176" s="207"/>
      <c r="M176" s="208"/>
      <c r="N176" s="209"/>
      <c r="O176" s="209"/>
      <c r="P176" s="210">
        <f>P177</f>
        <v>0</v>
      </c>
      <c r="Q176" s="209"/>
      <c r="R176" s="210">
        <f>R177</f>
        <v>0</v>
      </c>
      <c r="S176" s="209"/>
      <c r="T176" s="211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2" t="s">
        <v>86</v>
      </c>
      <c r="AT176" s="213" t="s">
        <v>78</v>
      </c>
      <c r="AU176" s="213" t="s">
        <v>86</v>
      </c>
      <c r="AY176" s="212" t="s">
        <v>140</v>
      </c>
      <c r="BK176" s="214">
        <f>BK177</f>
        <v>0</v>
      </c>
    </row>
    <row r="177" spans="1:65" s="2" customFormat="1" ht="16.5" customHeight="1">
      <c r="A177" s="36"/>
      <c r="B177" s="37"/>
      <c r="C177" s="215" t="s">
        <v>354</v>
      </c>
      <c r="D177" s="215" t="s">
        <v>141</v>
      </c>
      <c r="E177" s="216" t="s">
        <v>1283</v>
      </c>
      <c r="F177" s="217" t="s">
        <v>1284</v>
      </c>
      <c r="G177" s="218" t="s">
        <v>244</v>
      </c>
      <c r="H177" s="219">
        <v>45.235</v>
      </c>
      <c r="I177" s="220"/>
      <c r="J177" s="221">
        <f>ROUND(I177*H177,2)</f>
        <v>0</v>
      </c>
      <c r="K177" s="222"/>
      <c r="L177" s="42"/>
      <c r="M177" s="223" t="s">
        <v>1</v>
      </c>
      <c r="N177" s="224" t="s">
        <v>44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145</v>
      </c>
      <c r="AT177" s="227" t="s">
        <v>141</v>
      </c>
      <c r="AU177" s="227" t="s">
        <v>88</v>
      </c>
      <c r="AY177" s="15" t="s">
        <v>140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145</v>
      </c>
      <c r="BM177" s="227" t="s">
        <v>1285</v>
      </c>
    </row>
    <row r="178" spans="1:63" s="12" customFormat="1" ht="25.9" customHeight="1">
      <c r="A178" s="12"/>
      <c r="B178" s="201"/>
      <c r="C178" s="202"/>
      <c r="D178" s="203" t="s">
        <v>78</v>
      </c>
      <c r="E178" s="204" t="s">
        <v>458</v>
      </c>
      <c r="F178" s="204" t="s">
        <v>459</v>
      </c>
      <c r="G178" s="202"/>
      <c r="H178" s="202"/>
      <c r="I178" s="205"/>
      <c r="J178" s="206">
        <f>BK178</f>
        <v>0</v>
      </c>
      <c r="K178" s="202"/>
      <c r="L178" s="207"/>
      <c r="M178" s="208"/>
      <c r="N178" s="209"/>
      <c r="O178" s="209"/>
      <c r="P178" s="210">
        <f>P179+P185+P194+P200+P206+P213+P216+P225+P231+P238</f>
        <v>0</v>
      </c>
      <c r="Q178" s="209"/>
      <c r="R178" s="210">
        <f>R179+R185+R194+R200+R206+R213+R216+R225+R231+R238</f>
        <v>1.9088529600000002</v>
      </c>
      <c r="S178" s="209"/>
      <c r="T178" s="211">
        <f>T179+T185+T194+T200+T206+T213+T216+T225+T231+T238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2" t="s">
        <v>88</v>
      </c>
      <c r="AT178" s="213" t="s">
        <v>78</v>
      </c>
      <c r="AU178" s="213" t="s">
        <v>79</v>
      </c>
      <c r="AY178" s="212" t="s">
        <v>140</v>
      </c>
      <c r="BK178" s="214">
        <f>BK179+BK185+BK194+BK200+BK206+BK213+BK216+BK225+BK231+BK238</f>
        <v>0</v>
      </c>
    </row>
    <row r="179" spans="1:63" s="12" customFormat="1" ht="22.8" customHeight="1">
      <c r="A179" s="12"/>
      <c r="B179" s="201"/>
      <c r="C179" s="202"/>
      <c r="D179" s="203" t="s">
        <v>78</v>
      </c>
      <c r="E179" s="229" t="s">
        <v>169</v>
      </c>
      <c r="F179" s="229" t="s">
        <v>460</v>
      </c>
      <c r="G179" s="202"/>
      <c r="H179" s="202"/>
      <c r="I179" s="205"/>
      <c r="J179" s="230">
        <f>BK179</f>
        <v>0</v>
      </c>
      <c r="K179" s="202"/>
      <c r="L179" s="207"/>
      <c r="M179" s="208"/>
      <c r="N179" s="209"/>
      <c r="O179" s="209"/>
      <c r="P179" s="210">
        <f>SUM(P180:P184)</f>
        <v>0</v>
      </c>
      <c r="Q179" s="209"/>
      <c r="R179" s="210">
        <f>SUM(R180:R184)</f>
        <v>0</v>
      </c>
      <c r="S179" s="209"/>
      <c r="T179" s="211">
        <f>SUM(T180:T184)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2" t="s">
        <v>86</v>
      </c>
      <c r="AT179" s="213" t="s">
        <v>78</v>
      </c>
      <c r="AU179" s="213" t="s">
        <v>86</v>
      </c>
      <c r="AY179" s="212" t="s">
        <v>140</v>
      </c>
      <c r="BK179" s="214">
        <f>SUM(BK180:BK184)</f>
        <v>0</v>
      </c>
    </row>
    <row r="180" spans="1:65" s="2" customFormat="1" ht="33" customHeight="1">
      <c r="A180" s="36"/>
      <c r="B180" s="37"/>
      <c r="C180" s="215" t="s">
        <v>358</v>
      </c>
      <c r="D180" s="215" t="s">
        <v>141</v>
      </c>
      <c r="E180" s="216" t="s">
        <v>462</v>
      </c>
      <c r="F180" s="217" t="s">
        <v>463</v>
      </c>
      <c r="G180" s="218" t="s">
        <v>261</v>
      </c>
      <c r="H180" s="219">
        <v>44.25</v>
      </c>
      <c r="I180" s="220"/>
      <c r="J180" s="221">
        <f>ROUND(I180*H180,2)</f>
        <v>0</v>
      </c>
      <c r="K180" s="222"/>
      <c r="L180" s="42"/>
      <c r="M180" s="223" t="s">
        <v>1</v>
      </c>
      <c r="N180" s="224" t="s">
        <v>44</v>
      </c>
      <c r="O180" s="8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145</v>
      </c>
      <c r="AT180" s="227" t="s">
        <v>141</v>
      </c>
      <c r="AU180" s="227" t="s">
        <v>88</v>
      </c>
      <c r="AY180" s="15" t="s">
        <v>140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145</v>
      </c>
      <c r="BM180" s="227" t="s">
        <v>1286</v>
      </c>
    </row>
    <row r="181" spans="1:65" s="2" customFormat="1" ht="33" customHeight="1">
      <c r="A181" s="36"/>
      <c r="B181" s="37"/>
      <c r="C181" s="215" t="s">
        <v>362</v>
      </c>
      <c r="D181" s="215" t="s">
        <v>141</v>
      </c>
      <c r="E181" s="216" t="s">
        <v>466</v>
      </c>
      <c r="F181" s="217" t="s">
        <v>467</v>
      </c>
      <c r="G181" s="218" t="s">
        <v>261</v>
      </c>
      <c r="H181" s="219">
        <v>929</v>
      </c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44</v>
      </c>
      <c r="O181" s="8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145</v>
      </c>
      <c r="AT181" s="227" t="s">
        <v>141</v>
      </c>
      <c r="AU181" s="227" t="s">
        <v>88</v>
      </c>
      <c r="AY181" s="15" t="s">
        <v>140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86</v>
      </c>
      <c r="BK181" s="228">
        <f>ROUND(I181*H181,2)</f>
        <v>0</v>
      </c>
      <c r="BL181" s="15" t="s">
        <v>145</v>
      </c>
      <c r="BM181" s="227" t="s">
        <v>1287</v>
      </c>
    </row>
    <row r="182" spans="1:65" s="2" customFormat="1" ht="33" customHeight="1">
      <c r="A182" s="36"/>
      <c r="B182" s="37"/>
      <c r="C182" s="215" t="s">
        <v>367</v>
      </c>
      <c r="D182" s="215" t="s">
        <v>141</v>
      </c>
      <c r="E182" s="216" t="s">
        <v>470</v>
      </c>
      <c r="F182" s="217" t="s">
        <v>471</v>
      </c>
      <c r="G182" s="218" t="s">
        <v>261</v>
      </c>
      <c r="H182" s="219">
        <v>40.25</v>
      </c>
      <c r="I182" s="220"/>
      <c r="J182" s="221">
        <f>ROUND(I182*H182,2)</f>
        <v>0</v>
      </c>
      <c r="K182" s="222"/>
      <c r="L182" s="42"/>
      <c r="M182" s="223" t="s">
        <v>1</v>
      </c>
      <c r="N182" s="224" t="s">
        <v>44</v>
      </c>
      <c r="O182" s="8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145</v>
      </c>
      <c r="AT182" s="227" t="s">
        <v>141</v>
      </c>
      <c r="AU182" s="227" t="s">
        <v>88</v>
      </c>
      <c r="AY182" s="15" t="s">
        <v>140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5" t="s">
        <v>86</v>
      </c>
      <c r="BK182" s="228">
        <f>ROUND(I182*H182,2)</f>
        <v>0</v>
      </c>
      <c r="BL182" s="15" t="s">
        <v>145</v>
      </c>
      <c r="BM182" s="227" t="s">
        <v>1288</v>
      </c>
    </row>
    <row r="183" spans="1:65" s="2" customFormat="1" ht="33" customHeight="1">
      <c r="A183" s="36"/>
      <c r="B183" s="37"/>
      <c r="C183" s="215" t="s">
        <v>371</v>
      </c>
      <c r="D183" s="215" t="s">
        <v>141</v>
      </c>
      <c r="E183" s="216" t="s">
        <v>486</v>
      </c>
      <c r="F183" s="217" t="s">
        <v>487</v>
      </c>
      <c r="G183" s="218" t="s">
        <v>261</v>
      </c>
      <c r="H183" s="219">
        <v>20.65</v>
      </c>
      <c r="I183" s="220"/>
      <c r="J183" s="221">
        <f>ROUND(I183*H183,2)</f>
        <v>0</v>
      </c>
      <c r="K183" s="222"/>
      <c r="L183" s="42"/>
      <c r="M183" s="223" t="s">
        <v>1</v>
      </c>
      <c r="N183" s="224" t="s">
        <v>44</v>
      </c>
      <c r="O183" s="89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145</v>
      </c>
      <c r="AT183" s="227" t="s">
        <v>141</v>
      </c>
      <c r="AU183" s="227" t="s">
        <v>88</v>
      </c>
      <c r="AY183" s="15" t="s">
        <v>140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145</v>
      </c>
      <c r="BM183" s="227" t="s">
        <v>1289</v>
      </c>
    </row>
    <row r="184" spans="1:65" s="2" customFormat="1" ht="24.15" customHeight="1">
      <c r="A184" s="36"/>
      <c r="B184" s="37"/>
      <c r="C184" s="215" t="s">
        <v>375</v>
      </c>
      <c r="D184" s="215" t="s">
        <v>141</v>
      </c>
      <c r="E184" s="216" t="s">
        <v>490</v>
      </c>
      <c r="F184" s="217" t="s">
        <v>491</v>
      </c>
      <c r="G184" s="218" t="s">
        <v>261</v>
      </c>
      <c r="H184" s="219">
        <v>20.65</v>
      </c>
      <c r="I184" s="220"/>
      <c r="J184" s="221">
        <f>ROUND(I184*H184,2)</f>
        <v>0</v>
      </c>
      <c r="K184" s="222"/>
      <c r="L184" s="42"/>
      <c r="M184" s="223" t="s">
        <v>1</v>
      </c>
      <c r="N184" s="224" t="s">
        <v>44</v>
      </c>
      <c r="O184" s="8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145</v>
      </c>
      <c r="AT184" s="227" t="s">
        <v>141</v>
      </c>
      <c r="AU184" s="227" t="s">
        <v>88</v>
      </c>
      <c r="AY184" s="15" t="s">
        <v>140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145</v>
      </c>
      <c r="BM184" s="227" t="s">
        <v>1290</v>
      </c>
    </row>
    <row r="185" spans="1:63" s="12" customFormat="1" ht="22.8" customHeight="1">
      <c r="A185" s="12"/>
      <c r="B185" s="201"/>
      <c r="C185" s="202"/>
      <c r="D185" s="203" t="s">
        <v>78</v>
      </c>
      <c r="E185" s="229" t="s">
        <v>539</v>
      </c>
      <c r="F185" s="229" t="s">
        <v>540</v>
      </c>
      <c r="G185" s="202"/>
      <c r="H185" s="202"/>
      <c r="I185" s="205"/>
      <c r="J185" s="230">
        <f>BK185</f>
        <v>0</v>
      </c>
      <c r="K185" s="202"/>
      <c r="L185" s="207"/>
      <c r="M185" s="208"/>
      <c r="N185" s="209"/>
      <c r="O185" s="209"/>
      <c r="P185" s="210">
        <f>SUM(P186:P193)</f>
        <v>0</v>
      </c>
      <c r="Q185" s="209"/>
      <c r="R185" s="210">
        <f>SUM(R186:R193)</f>
        <v>0.16733</v>
      </c>
      <c r="S185" s="209"/>
      <c r="T185" s="211">
        <f>SUM(T186:T193)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2" t="s">
        <v>88</v>
      </c>
      <c r="AT185" s="213" t="s">
        <v>78</v>
      </c>
      <c r="AU185" s="213" t="s">
        <v>86</v>
      </c>
      <c r="AY185" s="212" t="s">
        <v>140</v>
      </c>
      <c r="BK185" s="214">
        <f>SUM(BK186:BK193)</f>
        <v>0</v>
      </c>
    </row>
    <row r="186" spans="1:65" s="2" customFormat="1" ht="24.15" customHeight="1">
      <c r="A186" s="36"/>
      <c r="B186" s="37"/>
      <c r="C186" s="215" t="s">
        <v>379</v>
      </c>
      <c r="D186" s="215" t="s">
        <v>141</v>
      </c>
      <c r="E186" s="216" t="s">
        <v>542</v>
      </c>
      <c r="F186" s="217" t="s">
        <v>543</v>
      </c>
      <c r="G186" s="218" t="s">
        <v>261</v>
      </c>
      <c r="H186" s="219">
        <v>28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44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168</v>
      </c>
      <c r="AT186" s="227" t="s">
        <v>141</v>
      </c>
      <c r="AU186" s="227" t="s">
        <v>88</v>
      </c>
      <c r="AY186" s="15" t="s">
        <v>140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86</v>
      </c>
      <c r="BK186" s="228">
        <f>ROUND(I186*H186,2)</f>
        <v>0</v>
      </c>
      <c r="BL186" s="15" t="s">
        <v>168</v>
      </c>
      <c r="BM186" s="227" t="s">
        <v>1291</v>
      </c>
    </row>
    <row r="187" spans="1:65" s="2" customFormat="1" ht="24.15" customHeight="1">
      <c r="A187" s="36"/>
      <c r="B187" s="37"/>
      <c r="C187" s="215" t="s">
        <v>384</v>
      </c>
      <c r="D187" s="215" t="s">
        <v>141</v>
      </c>
      <c r="E187" s="216" t="s">
        <v>1292</v>
      </c>
      <c r="F187" s="217" t="s">
        <v>1293</v>
      </c>
      <c r="G187" s="218" t="s">
        <v>261</v>
      </c>
      <c r="H187" s="219">
        <v>1.225</v>
      </c>
      <c r="I187" s="220"/>
      <c r="J187" s="221">
        <f>ROUND(I187*H187,2)</f>
        <v>0</v>
      </c>
      <c r="K187" s="222"/>
      <c r="L187" s="42"/>
      <c r="M187" s="223" t="s">
        <v>1</v>
      </c>
      <c r="N187" s="224" t="s">
        <v>44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168</v>
      </c>
      <c r="AT187" s="227" t="s">
        <v>141</v>
      </c>
      <c r="AU187" s="227" t="s">
        <v>88</v>
      </c>
      <c r="AY187" s="15" t="s">
        <v>140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168</v>
      </c>
      <c r="BM187" s="227" t="s">
        <v>1294</v>
      </c>
    </row>
    <row r="188" spans="1:65" s="2" customFormat="1" ht="16.5" customHeight="1">
      <c r="A188" s="36"/>
      <c r="B188" s="37"/>
      <c r="C188" s="236" t="s">
        <v>388</v>
      </c>
      <c r="D188" s="236" t="s">
        <v>283</v>
      </c>
      <c r="E188" s="237" t="s">
        <v>546</v>
      </c>
      <c r="F188" s="238" t="s">
        <v>547</v>
      </c>
      <c r="G188" s="239" t="s">
        <v>244</v>
      </c>
      <c r="H188" s="240">
        <v>0.009</v>
      </c>
      <c r="I188" s="241"/>
      <c r="J188" s="242">
        <f>ROUND(I188*H188,2)</f>
        <v>0</v>
      </c>
      <c r="K188" s="243"/>
      <c r="L188" s="244"/>
      <c r="M188" s="245" t="s">
        <v>1</v>
      </c>
      <c r="N188" s="246" t="s">
        <v>44</v>
      </c>
      <c r="O188" s="89"/>
      <c r="P188" s="225">
        <f>O188*H188</f>
        <v>0</v>
      </c>
      <c r="Q188" s="225">
        <v>1</v>
      </c>
      <c r="R188" s="225">
        <f>Q188*H188</f>
        <v>0.009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338</v>
      </c>
      <c r="AT188" s="227" t="s">
        <v>283</v>
      </c>
      <c r="AU188" s="227" t="s">
        <v>88</v>
      </c>
      <c r="AY188" s="15" t="s">
        <v>140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86</v>
      </c>
      <c r="BK188" s="228">
        <f>ROUND(I188*H188,2)</f>
        <v>0</v>
      </c>
      <c r="BL188" s="15" t="s">
        <v>168</v>
      </c>
      <c r="BM188" s="227" t="s">
        <v>1295</v>
      </c>
    </row>
    <row r="189" spans="1:65" s="2" customFormat="1" ht="24.15" customHeight="1">
      <c r="A189" s="36"/>
      <c r="B189" s="37"/>
      <c r="C189" s="215" t="s">
        <v>392</v>
      </c>
      <c r="D189" s="215" t="s">
        <v>141</v>
      </c>
      <c r="E189" s="216" t="s">
        <v>550</v>
      </c>
      <c r="F189" s="217" t="s">
        <v>551</v>
      </c>
      <c r="G189" s="218" t="s">
        <v>261</v>
      </c>
      <c r="H189" s="219">
        <v>28</v>
      </c>
      <c r="I189" s="220"/>
      <c r="J189" s="221">
        <f>ROUND(I189*H189,2)</f>
        <v>0</v>
      </c>
      <c r="K189" s="222"/>
      <c r="L189" s="42"/>
      <c r="M189" s="223" t="s">
        <v>1</v>
      </c>
      <c r="N189" s="224" t="s">
        <v>44</v>
      </c>
      <c r="O189" s="89"/>
      <c r="P189" s="225">
        <f>O189*H189</f>
        <v>0</v>
      </c>
      <c r="Q189" s="225">
        <v>0.0004</v>
      </c>
      <c r="R189" s="225">
        <f>Q189*H189</f>
        <v>0.0112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168</v>
      </c>
      <c r="AT189" s="227" t="s">
        <v>141</v>
      </c>
      <c r="AU189" s="227" t="s">
        <v>88</v>
      </c>
      <c r="AY189" s="15" t="s">
        <v>140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86</v>
      </c>
      <c r="BK189" s="228">
        <f>ROUND(I189*H189,2)</f>
        <v>0</v>
      </c>
      <c r="BL189" s="15" t="s">
        <v>168</v>
      </c>
      <c r="BM189" s="227" t="s">
        <v>1296</v>
      </c>
    </row>
    <row r="190" spans="1:65" s="2" customFormat="1" ht="24.15" customHeight="1">
      <c r="A190" s="36"/>
      <c r="B190" s="37"/>
      <c r="C190" s="215" t="s">
        <v>396</v>
      </c>
      <c r="D190" s="215" t="s">
        <v>141</v>
      </c>
      <c r="E190" s="216" t="s">
        <v>1297</v>
      </c>
      <c r="F190" s="217" t="s">
        <v>1298</v>
      </c>
      <c r="G190" s="218" t="s">
        <v>261</v>
      </c>
      <c r="H190" s="219">
        <v>1.225</v>
      </c>
      <c r="I190" s="220"/>
      <c r="J190" s="221">
        <f>ROUND(I190*H190,2)</f>
        <v>0</v>
      </c>
      <c r="K190" s="222"/>
      <c r="L190" s="42"/>
      <c r="M190" s="223" t="s">
        <v>1</v>
      </c>
      <c r="N190" s="224" t="s">
        <v>44</v>
      </c>
      <c r="O190" s="89"/>
      <c r="P190" s="225">
        <f>O190*H190</f>
        <v>0</v>
      </c>
      <c r="Q190" s="225">
        <v>0.0004</v>
      </c>
      <c r="R190" s="225">
        <f>Q190*H190</f>
        <v>0.0004900000000000001</v>
      </c>
      <c r="S190" s="225">
        <v>0</v>
      </c>
      <c r="T190" s="22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168</v>
      </c>
      <c r="AT190" s="227" t="s">
        <v>141</v>
      </c>
      <c r="AU190" s="227" t="s">
        <v>88</v>
      </c>
      <c r="AY190" s="15" t="s">
        <v>140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168</v>
      </c>
      <c r="BM190" s="227" t="s">
        <v>1299</v>
      </c>
    </row>
    <row r="191" spans="1:65" s="2" customFormat="1" ht="16.5" customHeight="1">
      <c r="A191" s="36"/>
      <c r="B191" s="37"/>
      <c r="C191" s="236" t="s">
        <v>400</v>
      </c>
      <c r="D191" s="236" t="s">
        <v>283</v>
      </c>
      <c r="E191" s="237" t="s">
        <v>1300</v>
      </c>
      <c r="F191" s="238" t="s">
        <v>1301</v>
      </c>
      <c r="G191" s="239" t="s">
        <v>261</v>
      </c>
      <c r="H191" s="240">
        <v>29.125</v>
      </c>
      <c r="I191" s="241"/>
      <c r="J191" s="242">
        <f>ROUND(I191*H191,2)</f>
        <v>0</v>
      </c>
      <c r="K191" s="243"/>
      <c r="L191" s="244"/>
      <c r="M191" s="245" t="s">
        <v>1</v>
      </c>
      <c r="N191" s="246" t="s">
        <v>44</v>
      </c>
      <c r="O191" s="89"/>
      <c r="P191" s="225">
        <f>O191*H191</f>
        <v>0</v>
      </c>
      <c r="Q191" s="225">
        <v>0.0045</v>
      </c>
      <c r="R191" s="225">
        <f>Q191*H191</f>
        <v>0.1310625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338</v>
      </c>
      <c r="AT191" s="227" t="s">
        <v>283</v>
      </c>
      <c r="AU191" s="227" t="s">
        <v>88</v>
      </c>
      <c r="AY191" s="15" t="s">
        <v>140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86</v>
      </c>
      <c r="BK191" s="228">
        <f>ROUND(I191*H191,2)</f>
        <v>0</v>
      </c>
      <c r="BL191" s="15" t="s">
        <v>168</v>
      </c>
      <c r="BM191" s="227" t="s">
        <v>1302</v>
      </c>
    </row>
    <row r="192" spans="1:65" s="2" customFormat="1" ht="33" customHeight="1">
      <c r="A192" s="36"/>
      <c r="B192" s="37"/>
      <c r="C192" s="215" t="s">
        <v>404</v>
      </c>
      <c r="D192" s="215" t="s">
        <v>141</v>
      </c>
      <c r="E192" s="216" t="s">
        <v>1088</v>
      </c>
      <c r="F192" s="217" t="s">
        <v>1089</v>
      </c>
      <c r="G192" s="218" t="s">
        <v>261</v>
      </c>
      <c r="H192" s="219">
        <v>23.25</v>
      </c>
      <c r="I192" s="220"/>
      <c r="J192" s="221">
        <f>ROUND(I192*H192,2)</f>
        <v>0</v>
      </c>
      <c r="K192" s="222"/>
      <c r="L192" s="42"/>
      <c r="M192" s="223" t="s">
        <v>1</v>
      </c>
      <c r="N192" s="224" t="s">
        <v>44</v>
      </c>
      <c r="O192" s="89"/>
      <c r="P192" s="225">
        <f>O192*H192</f>
        <v>0</v>
      </c>
      <c r="Q192" s="225">
        <v>0.00067</v>
      </c>
      <c r="R192" s="225">
        <f>Q192*H192</f>
        <v>0.015577500000000001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168</v>
      </c>
      <c r="AT192" s="227" t="s">
        <v>141</v>
      </c>
      <c r="AU192" s="227" t="s">
        <v>88</v>
      </c>
      <c r="AY192" s="15" t="s">
        <v>140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86</v>
      </c>
      <c r="BK192" s="228">
        <f>ROUND(I192*H192,2)</f>
        <v>0</v>
      </c>
      <c r="BL192" s="15" t="s">
        <v>168</v>
      </c>
      <c r="BM192" s="227" t="s">
        <v>1303</v>
      </c>
    </row>
    <row r="193" spans="1:65" s="2" customFormat="1" ht="24.15" customHeight="1">
      <c r="A193" s="36"/>
      <c r="B193" s="37"/>
      <c r="C193" s="215" t="s">
        <v>408</v>
      </c>
      <c r="D193" s="215" t="s">
        <v>141</v>
      </c>
      <c r="E193" s="216" t="s">
        <v>1304</v>
      </c>
      <c r="F193" s="217" t="s">
        <v>1305</v>
      </c>
      <c r="G193" s="218" t="s">
        <v>244</v>
      </c>
      <c r="H193" s="219">
        <v>0.167</v>
      </c>
      <c r="I193" s="220"/>
      <c r="J193" s="221">
        <f>ROUND(I193*H193,2)</f>
        <v>0</v>
      </c>
      <c r="K193" s="222"/>
      <c r="L193" s="42"/>
      <c r="M193" s="223" t="s">
        <v>1</v>
      </c>
      <c r="N193" s="224" t="s">
        <v>44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168</v>
      </c>
      <c r="AT193" s="227" t="s">
        <v>141</v>
      </c>
      <c r="AU193" s="227" t="s">
        <v>88</v>
      </c>
      <c r="AY193" s="15" t="s">
        <v>140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168</v>
      </c>
      <c r="BM193" s="227" t="s">
        <v>1306</v>
      </c>
    </row>
    <row r="194" spans="1:63" s="12" customFormat="1" ht="22.8" customHeight="1">
      <c r="A194" s="12"/>
      <c r="B194" s="201"/>
      <c r="C194" s="202"/>
      <c r="D194" s="203" t="s">
        <v>78</v>
      </c>
      <c r="E194" s="229" t="s">
        <v>561</v>
      </c>
      <c r="F194" s="229" t="s">
        <v>562</v>
      </c>
      <c r="G194" s="202"/>
      <c r="H194" s="202"/>
      <c r="I194" s="205"/>
      <c r="J194" s="230">
        <f>BK194</f>
        <v>0</v>
      </c>
      <c r="K194" s="202"/>
      <c r="L194" s="207"/>
      <c r="M194" s="208"/>
      <c r="N194" s="209"/>
      <c r="O194" s="209"/>
      <c r="P194" s="210">
        <f>SUM(P195:P199)</f>
        <v>0</v>
      </c>
      <c r="Q194" s="209"/>
      <c r="R194" s="210">
        <f>SUM(R195:R199)</f>
        <v>0.3106176</v>
      </c>
      <c r="S194" s="209"/>
      <c r="T194" s="211">
        <f>SUM(T195:T199)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2" t="s">
        <v>88</v>
      </c>
      <c r="AT194" s="213" t="s">
        <v>78</v>
      </c>
      <c r="AU194" s="213" t="s">
        <v>86</v>
      </c>
      <c r="AY194" s="212" t="s">
        <v>140</v>
      </c>
      <c r="BK194" s="214">
        <f>SUM(BK195:BK199)</f>
        <v>0</v>
      </c>
    </row>
    <row r="195" spans="1:65" s="2" customFormat="1" ht="24.15" customHeight="1">
      <c r="A195" s="36"/>
      <c r="B195" s="37"/>
      <c r="C195" s="215" t="s">
        <v>412</v>
      </c>
      <c r="D195" s="215" t="s">
        <v>141</v>
      </c>
      <c r="E195" s="216" t="s">
        <v>564</v>
      </c>
      <c r="F195" s="217" t="s">
        <v>565</v>
      </c>
      <c r="G195" s="218" t="s">
        <v>261</v>
      </c>
      <c r="H195" s="219">
        <v>29.415</v>
      </c>
      <c r="I195" s="220"/>
      <c r="J195" s="221">
        <f>ROUND(I195*H195,2)</f>
        <v>0</v>
      </c>
      <c r="K195" s="222"/>
      <c r="L195" s="42"/>
      <c r="M195" s="223" t="s">
        <v>1</v>
      </c>
      <c r="N195" s="224" t="s">
        <v>44</v>
      </c>
      <c r="O195" s="89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168</v>
      </c>
      <c r="AT195" s="227" t="s">
        <v>141</v>
      </c>
      <c r="AU195" s="227" t="s">
        <v>88</v>
      </c>
      <c r="AY195" s="15" t="s">
        <v>140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86</v>
      </c>
      <c r="BK195" s="228">
        <f>ROUND(I195*H195,2)</f>
        <v>0</v>
      </c>
      <c r="BL195" s="15" t="s">
        <v>168</v>
      </c>
      <c r="BM195" s="227" t="s">
        <v>1307</v>
      </c>
    </row>
    <row r="196" spans="1:65" s="2" customFormat="1" ht="16.5" customHeight="1">
      <c r="A196" s="36"/>
      <c r="B196" s="37"/>
      <c r="C196" s="236" t="s">
        <v>416</v>
      </c>
      <c r="D196" s="236" t="s">
        <v>283</v>
      </c>
      <c r="E196" s="237" t="s">
        <v>1308</v>
      </c>
      <c r="F196" s="238" t="s">
        <v>547</v>
      </c>
      <c r="G196" s="239" t="s">
        <v>244</v>
      </c>
      <c r="H196" s="240">
        <v>0.008</v>
      </c>
      <c r="I196" s="241"/>
      <c r="J196" s="242">
        <f>ROUND(I196*H196,2)</f>
        <v>0</v>
      </c>
      <c r="K196" s="243"/>
      <c r="L196" s="244"/>
      <c r="M196" s="245" t="s">
        <v>1</v>
      </c>
      <c r="N196" s="246" t="s">
        <v>44</v>
      </c>
      <c r="O196" s="8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338</v>
      </c>
      <c r="AT196" s="227" t="s">
        <v>283</v>
      </c>
      <c r="AU196" s="227" t="s">
        <v>88</v>
      </c>
      <c r="AY196" s="15" t="s">
        <v>140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5" t="s">
        <v>86</v>
      </c>
      <c r="BK196" s="228">
        <f>ROUND(I196*H196,2)</f>
        <v>0</v>
      </c>
      <c r="BL196" s="15" t="s">
        <v>168</v>
      </c>
      <c r="BM196" s="227" t="s">
        <v>1309</v>
      </c>
    </row>
    <row r="197" spans="1:65" s="2" customFormat="1" ht="24.15" customHeight="1">
      <c r="A197" s="36"/>
      <c r="B197" s="37"/>
      <c r="C197" s="215" t="s">
        <v>420</v>
      </c>
      <c r="D197" s="215" t="s">
        <v>141</v>
      </c>
      <c r="E197" s="216" t="s">
        <v>578</v>
      </c>
      <c r="F197" s="217" t="s">
        <v>579</v>
      </c>
      <c r="G197" s="218" t="s">
        <v>261</v>
      </c>
      <c r="H197" s="219">
        <v>58.83</v>
      </c>
      <c r="I197" s="220"/>
      <c r="J197" s="221">
        <f>ROUND(I197*H197,2)</f>
        <v>0</v>
      </c>
      <c r="K197" s="222"/>
      <c r="L197" s="42"/>
      <c r="M197" s="223" t="s">
        <v>1</v>
      </c>
      <c r="N197" s="224" t="s">
        <v>44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168</v>
      </c>
      <c r="AT197" s="227" t="s">
        <v>141</v>
      </c>
      <c r="AU197" s="227" t="s">
        <v>88</v>
      </c>
      <c r="AY197" s="15" t="s">
        <v>140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168</v>
      </c>
      <c r="BM197" s="227" t="s">
        <v>1310</v>
      </c>
    </row>
    <row r="198" spans="1:65" s="2" customFormat="1" ht="24.15" customHeight="1">
      <c r="A198" s="36"/>
      <c r="B198" s="37"/>
      <c r="C198" s="236" t="s">
        <v>424</v>
      </c>
      <c r="D198" s="236" t="s">
        <v>283</v>
      </c>
      <c r="E198" s="237" t="s">
        <v>586</v>
      </c>
      <c r="F198" s="238" t="s">
        <v>587</v>
      </c>
      <c r="G198" s="239" t="s">
        <v>261</v>
      </c>
      <c r="H198" s="240">
        <v>64.712</v>
      </c>
      <c r="I198" s="241"/>
      <c r="J198" s="242">
        <f>ROUND(I198*H198,2)</f>
        <v>0</v>
      </c>
      <c r="K198" s="243"/>
      <c r="L198" s="244"/>
      <c r="M198" s="245" t="s">
        <v>1</v>
      </c>
      <c r="N198" s="246" t="s">
        <v>44</v>
      </c>
      <c r="O198" s="89"/>
      <c r="P198" s="225">
        <f>O198*H198</f>
        <v>0</v>
      </c>
      <c r="Q198" s="225">
        <v>0.0048</v>
      </c>
      <c r="R198" s="225">
        <f>Q198*H198</f>
        <v>0.3106176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338</v>
      </c>
      <c r="AT198" s="227" t="s">
        <v>283</v>
      </c>
      <c r="AU198" s="227" t="s">
        <v>88</v>
      </c>
      <c r="AY198" s="15" t="s">
        <v>140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86</v>
      </c>
      <c r="BK198" s="228">
        <f>ROUND(I198*H198,2)</f>
        <v>0</v>
      </c>
      <c r="BL198" s="15" t="s">
        <v>168</v>
      </c>
      <c r="BM198" s="227" t="s">
        <v>1311</v>
      </c>
    </row>
    <row r="199" spans="1:65" s="2" customFormat="1" ht="24.15" customHeight="1">
      <c r="A199" s="36"/>
      <c r="B199" s="37"/>
      <c r="C199" s="215" t="s">
        <v>428</v>
      </c>
      <c r="D199" s="215" t="s">
        <v>141</v>
      </c>
      <c r="E199" s="216" t="s">
        <v>1312</v>
      </c>
      <c r="F199" s="217" t="s">
        <v>1313</v>
      </c>
      <c r="G199" s="218" t="s">
        <v>244</v>
      </c>
      <c r="H199" s="219">
        <v>0.311</v>
      </c>
      <c r="I199" s="220"/>
      <c r="J199" s="221">
        <f>ROUND(I199*H199,2)</f>
        <v>0</v>
      </c>
      <c r="K199" s="222"/>
      <c r="L199" s="42"/>
      <c r="M199" s="223" t="s">
        <v>1</v>
      </c>
      <c r="N199" s="224" t="s">
        <v>44</v>
      </c>
      <c r="O199" s="89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168</v>
      </c>
      <c r="AT199" s="227" t="s">
        <v>141</v>
      </c>
      <c r="AU199" s="227" t="s">
        <v>88</v>
      </c>
      <c r="AY199" s="15" t="s">
        <v>140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86</v>
      </c>
      <c r="BK199" s="228">
        <f>ROUND(I199*H199,2)</f>
        <v>0</v>
      </c>
      <c r="BL199" s="15" t="s">
        <v>168</v>
      </c>
      <c r="BM199" s="227" t="s">
        <v>1314</v>
      </c>
    </row>
    <row r="200" spans="1:63" s="12" customFormat="1" ht="22.8" customHeight="1">
      <c r="A200" s="12"/>
      <c r="B200" s="201"/>
      <c r="C200" s="202"/>
      <c r="D200" s="203" t="s">
        <v>78</v>
      </c>
      <c r="E200" s="229" t="s">
        <v>593</v>
      </c>
      <c r="F200" s="229" t="s">
        <v>594</v>
      </c>
      <c r="G200" s="202"/>
      <c r="H200" s="202"/>
      <c r="I200" s="205"/>
      <c r="J200" s="230">
        <f>BK200</f>
        <v>0</v>
      </c>
      <c r="K200" s="202"/>
      <c r="L200" s="207"/>
      <c r="M200" s="208"/>
      <c r="N200" s="209"/>
      <c r="O200" s="209"/>
      <c r="P200" s="210">
        <f>SUM(P201:P205)</f>
        <v>0</v>
      </c>
      <c r="Q200" s="209"/>
      <c r="R200" s="210">
        <f>SUM(R201:R205)</f>
        <v>0.108206</v>
      </c>
      <c r="S200" s="209"/>
      <c r="T200" s="211">
        <f>SUM(T201:T205)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2" t="s">
        <v>88</v>
      </c>
      <c r="AT200" s="213" t="s">
        <v>78</v>
      </c>
      <c r="AU200" s="213" t="s">
        <v>86</v>
      </c>
      <c r="AY200" s="212" t="s">
        <v>140</v>
      </c>
      <c r="BK200" s="214">
        <f>SUM(BK201:BK205)</f>
        <v>0</v>
      </c>
    </row>
    <row r="201" spans="1:65" s="2" customFormat="1" ht="24.15" customHeight="1">
      <c r="A201" s="36"/>
      <c r="B201" s="37"/>
      <c r="C201" s="215" t="s">
        <v>432</v>
      </c>
      <c r="D201" s="215" t="s">
        <v>141</v>
      </c>
      <c r="E201" s="216" t="s">
        <v>1315</v>
      </c>
      <c r="F201" s="217" t="s">
        <v>1316</v>
      </c>
      <c r="G201" s="218" t="s">
        <v>261</v>
      </c>
      <c r="H201" s="219">
        <v>20.65</v>
      </c>
      <c r="I201" s="220"/>
      <c r="J201" s="221">
        <f>ROUND(I201*H201,2)</f>
        <v>0</v>
      </c>
      <c r="K201" s="222"/>
      <c r="L201" s="42"/>
      <c r="M201" s="223" t="s">
        <v>1</v>
      </c>
      <c r="N201" s="224" t="s">
        <v>44</v>
      </c>
      <c r="O201" s="89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168</v>
      </c>
      <c r="AT201" s="227" t="s">
        <v>141</v>
      </c>
      <c r="AU201" s="227" t="s">
        <v>88</v>
      </c>
      <c r="AY201" s="15" t="s">
        <v>140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5" t="s">
        <v>86</v>
      </c>
      <c r="BK201" s="228">
        <f>ROUND(I201*H201,2)</f>
        <v>0</v>
      </c>
      <c r="BL201" s="15" t="s">
        <v>168</v>
      </c>
      <c r="BM201" s="227" t="s">
        <v>1317</v>
      </c>
    </row>
    <row r="202" spans="1:65" s="2" customFormat="1" ht="21.75" customHeight="1">
      <c r="A202" s="36"/>
      <c r="B202" s="37"/>
      <c r="C202" s="236" t="s">
        <v>436</v>
      </c>
      <c r="D202" s="236" t="s">
        <v>283</v>
      </c>
      <c r="E202" s="237" t="s">
        <v>1318</v>
      </c>
      <c r="F202" s="238" t="s">
        <v>1319</v>
      </c>
      <c r="G202" s="239" t="s">
        <v>261</v>
      </c>
      <c r="H202" s="240">
        <v>20.65</v>
      </c>
      <c r="I202" s="241"/>
      <c r="J202" s="242">
        <f>ROUND(I202*H202,2)</f>
        <v>0</v>
      </c>
      <c r="K202" s="243"/>
      <c r="L202" s="244"/>
      <c r="M202" s="245" t="s">
        <v>1</v>
      </c>
      <c r="N202" s="246" t="s">
        <v>44</v>
      </c>
      <c r="O202" s="89"/>
      <c r="P202" s="225">
        <f>O202*H202</f>
        <v>0</v>
      </c>
      <c r="Q202" s="225">
        <v>0.00392</v>
      </c>
      <c r="R202" s="225">
        <f>Q202*H202</f>
        <v>0.08094799999999999</v>
      </c>
      <c r="S202" s="225">
        <v>0</v>
      </c>
      <c r="T202" s="22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338</v>
      </c>
      <c r="AT202" s="227" t="s">
        <v>283</v>
      </c>
      <c r="AU202" s="227" t="s">
        <v>88</v>
      </c>
      <c r="AY202" s="15" t="s">
        <v>140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5" t="s">
        <v>86</v>
      </c>
      <c r="BK202" s="228">
        <f>ROUND(I202*H202,2)</f>
        <v>0</v>
      </c>
      <c r="BL202" s="15" t="s">
        <v>168</v>
      </c>
      <c r="BM202" s="227" t="s">
        <v>1320</v>
      </c>
    </row>
    <row r="203" spans="1:65" s="2" customFormat="1" ht="24.15" customHeight="1">
      <c r="A203" s="36"/>
      <c r="B203" s="37"/>
      <c r="C203" s="215" t="s">
        <v>440</v>
      </c>
      <c r="D203" s="215" t="s">
        <v>141</v>
      </c>
      <c r="E203" s="216" t="s">
        <v>596</v>
      </c>
      <c r="F203" s="217" t="s">
        <v>597</v>
      </c>
      <c r="G203" s="218" t="s">
        <v>261</v>
      </c>
      <c r="H203" s="219">
        <v>20.65</v>
      </c>
      <c r="I203" s="220"/>
      <c r="J203" s="221">
        <f>ROUND(I203*H203,2)</f>
        <v>0</v>
      </c>
      <c r="K203" s="222"/>
      <c r="L203" s="42"/>
      <c r="M203" s="223" t="s">
        <v>1</v>
      </c>
      <c r="N203" s="224" t="s">
        <v>44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168</v>
      </c>
      <c r="AT203" s="227" t="s">
        <v>141</v>
      </c>
      <c r="AU203" s="227" t="s">
        <v>88</v>
      </c>
      <c r="AY203" s="15" t="s">
        <v>140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168</v>
      </c>
      <c r="BM203" s="227" t="s">
        <v>1321</v>
      </c>
    </row>
    <row r="204" spans="1:65" s="2" customFormat="1" ht="21.75" customHeight="1">
      <c r="A204" s="36"/>
      <c r="B204" s="37"/>
      <c r="C204" s="236" t="s">
        <v>444</v>
      </c>
      <c r="D204" s="236" t="s">
        <v>283</v>
      </c>
      <c r="E204" s="237" t="s">
        <v>1322</v>
      </c>
      <c r="F204" s="238" t="s">
        <v>1323</v>
      </c>
      <c r="G204" s="239" t="s">
        <v>261</v>
      </c>
      <c r="H204" s="240">
        <v>22.715</v>
      </c>
      <c r="I204" s="241"/>
      <c r="J204" s="242">
        <f>ROUND(I204*H204,2)</f>
        <v>0</v>
      </c>
      <c r="K204" s="243"/>
      <c r="L204" s="244"/>
      <c r="M204" s="245" t="s">
        <v>1</v>
      </c>
      <c r="N204" s="246" t="s">
        <v>44</v>
      </c>
      <c r="O204" s="89"/>
      <c r="P204" s="225">
        <f>O204*H204</f>
        <v>0</v>
      </c>
      <c r="Q204" s="225">
        <v>0.0012</v>
      </c>
      <c r="R204" s="225">
        <f>Q204*H204</f>
        <v>0.027257999999999998</v>
      </c>
      <c r="S204" s="225">
        <v>0</v>
      </c>
      <c r="T204" s="22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338</v>
      </c>
      <c r="AT204" s="227" t="s">
        <v>283</v>
      </c>
      <c r="AU204" s="227" t="s">
        <v>88</v>
      </c>
      <c r="AY204" s="15" t="s">
        <v>140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5" t="s">
        <v>86</v>
      </c>
      <c r="BK204" s="228">
        <f>ROUND(I204*H204,2)</f>
        <v>0</v>
      </c>
      <c r="BL204" s="15" t="s">
        <v>168</v>
      </c>
      <c r="BM204" s="227" t="s">
        <v>1324</v>
      </c>
    </row>
    <row r="205" spans="1:65" s="2" customFormat="1" ht="24.15" customHeight="1">
      <c r="A205" s="36"/>
      <c r="B205" s="37"/>
      <c r="C205" s="215" t="s">
        <v>448</v>
      </c>
      <c r="D205" s="215" t="s">
        <v>141</v>
      </c>
      <c r="E205" s="216" t="s">
        <v>1325</v>
      </c>
      <c r="F205" s="217" t="s">
        <v>1326</v>
      </c>
      <c r="G205" s="218" t="s">
        <v>244</v>
      </c>
      <c r="H205" s="219">
        <v>0.108</v>
      </c>
      <c r="I205" s="220"/>
      <c r="J205" s="221">
        <f>ROUND(I205*H205,2)</f>
        <v>0</v>
      </c>
      <c r="K205" s="222"/>
      <c r="L205" s="42"/>
      <c r="M205" s="223" t="s">
        <v>1</v>
      </c>
      <c r="N205" s="224" t="s">
        <v>44</v>
      </c>
      <c r="O205" s="89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168</v>
      </c>
      <c r="AT205" s="227" t="s">
        <v>141</v>
      </c>
      <c r="AU205" s="227" t="s">
        <v>88</v>
      </c>
      <c r="AY205" s="15" t="s">
        <v>140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5" t="s">
        <v>86</v>
      </c>
      <c r="BK205" s="228">
        <f>ROUND(I205*H205,2)</f>
        <v>0</v>
      </c>
      <c r="BL205" s="15" t="s">
        <v>168</v>
      </c>
      <c r="BM205" s="227" t="s">
        <v>1327</v>
      </c>
    </row>
    <row r="206" spans="1:63" s="12" customFormat="1" ht="22.8" customHeight="1">
      <c r="A206" s="12"/>
      <c r="B206" s="201"/>
      <c r="C206" s="202"/>
      <c r="D206" s="203" t="s">
        <v>78</v>
      </c>
      <c r="E206" s="229" t="s">
        <v>627</v>
      </c>
      <c r="F206" s="229" t="s">
        <v>628</v>
      </c>
      <c r="G206" s="202"/>
      <c r="H206" s="202"/>
      <c r="I206" s="205"/>
      <c r="J206" s="230">
        <f>BK206</f>
        <v>0</v>
      </c>
      <c r="K206" s="202"/>
      <c r="L206" s="207"/>
      <c r="M206" s="208"/>
      <c r="N206" s="209"/>
      <c r="O206" s="209"/>
      <c r="P206" s="210">
        <f>SUM(P207:P212)</f>
        <v>0</v>
      </c>
      <c r="Q206" s="209"/>
      <c r="R206" s="210">
        <f>SUM(R207:R212)</f>
        <v>0.8360000000000001</v>
      </c>
      <c r="S206" s="209"/>
      <c r="T206" s="211">
        <f>SUM(T207:T212)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2" t="s">
        <v>88</v>
      </c>
      <c r="AT206" s="213" t="s">
        <v>78</v>
      </c>
      <c r="AU206" s="213" t="s">
        <v>86</v>
      </c>
      <c r="AY206" s="212" t="s">
        <v>140</v>
      </c>
      <c r="BK206" s="214">
        <f>SUM(BK207:BK212)</f>
        <v>0</v>
      </c>
    </row>
    <row r="207" spans="1:65" s="2" customFormat="1" ht="24.15" customHeight="1">
      <c r="A207" s="36"/>
      <c r="B207" s="37"/>
      <c r="C207" s="215" t="s">
        <v>454</v>
      </c>
      <c r="D207" s="215" t="s">
        <v>141</v>
      </c>
      <c r="E207" s="216" t="s">
        <v>1328</v>
      </c>
      <c r="F207" s="217" t="s">
        <v>1329</v>
      </c>
      <c r="G207" s="218" t="s">
        <v>382</v>
      </c>
      <c r="H207" s="219">
        <v>52.9</v>
      </c>
      <c r="I207" s="220"/>
      <c r="J207" s="221">
        <f>ROUND(I207*H207,2)</f>
        <v>0</v>
      </c>
      <c r="K207" s="222"/>
      <c r="L207" s="42"/>
      <c r="M207" s="223" t="s">
        <v>1</v>
      </c>
      <c r="N207" s="224" t="s">
        <v>44</v>
      </c>
      <c r="O207" s="89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168</v>
      </c>
      <c r="AT207" s="227" t="s">
        <v>141</v>
      </c>
      <c r="AU207" s="227" t="s">
        <v>88</v>
      </c>
      <c r="AY207" s="15" t="s">
        <v>140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5" t="s">
        <v>86</v>
      </c>
      <c r="BK207" s="228">
        <f>ROUND(I207*H207,2)</f>
        <v>0</v>
      </c>
      <c r="BL207" s="15" t="s">
        <v>168</v>
      </c>
      <c r="BM207" s="227" t="s">
        <v>1330</v>
      </c>
    </row>
    <row r="208" spans="1:65" s="2" customFormat="1" ht="16.5" customHeight="1">
      <c r="A208" s="36"/>
      <c r="B208" s="37"/>
      <c r="C208" s="236" t="s">
        <v>461</v>
      </c>
      <c r="D208" s="236" t="s">
        <v>283</v>
      </c>
      <c r="E208" s="237" t="s">
        <v>1331</v>
      </c>
      <c r="F208" s="238" t="s">
        <v>1332</v>
      </c>
      <c r="G208" s="239" t="s">
        <v>231</v>
      </c>
      <c r="H208" s="240">
        <v>0.696</v>
      </c>
      <c r="I208" s="241"/>
      <c r="J208" s="242">
        <f>ROUND(I208*H208,2)</f>
        <v>0</v>
      </c>
      <c r="K208" s="243"/>
      <c r="L208" s="244"/>
      <c r="M208" s="245" t="s">
        <v>1</v>
      </c>
      <c r="N208" s="246" t="s">
        <v>44</v>
      </c>
      <c r="O208" s="89"/>
      <c r="P208" s="225">
        <f>O208*H208</f>
        <v>0</v>
      </c>
      <c r="Q208" s="225">
        <v>0.55</v>
      </c>
      <c r="R208" s="225">
        <f>Q208*H208</f>
        <v>0.38280000000000003</v>
      </c>
      <c r="S208" s="225">
        <v>0</v>
      </c>
      <c r="T208" s="22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338</v>
      </c>
      <c r="AT208" s="227" t="s">
        <v>283</v>
      </c>
      <c r="AU208" s="227" t="s">
        <v>88</v>
      </c>
      <c r="AY208" s="15" t="s">
        <v>140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5" t="s">
        <v>86</v>
      </c>
      <c r="BK208" s="228">
        <f>ROUND(I208*H208,2)</f>
        <v>0</v>
      </c>
      <c r="BL208" s="15" t="s">
        <v>168</v>
      </c>
      <c r="BM208" s="227" t="s">
        <v>1333</v>
      </c>
    </row>
    <row r="209" spans="1:65" s="2" customFormat="1" ht="16.5" customHeight="1">
      <c r="A209" s="36"/>
      <c r="B209" s="37"/>
      <c r="C209" s="236" t="s">
        <v>465</v>
      </c>
      <c r="D209" s="236" t="s">
        <v>283</v>
      </c>
      <c r="E209" s="237" t="s">
        <v>634</v>
      </c>
      <c r="F209" s="238" t="s">
        <v>635</v>
      </c>
      <c r="G209" s="239" t="s">
        <v>231</v>
      </c>
      <c r="H209" s="240">
        <v>0.089</v>
      </c>
      <c r="I209" s="241"/>
      <c r="J209" s="242">
        <f>ROUND(I209*H209,2)</f>
        <v>0</v>
      </c>
      <c r="K209" s="243"/>
      <c r="L209" s="244"/>
      <c r="M209" s="245" t="s">
        <v>1</v>
      </c>
      <c r="N209" s="246" t="s">
        <v>44</v>
      </c>
      <c r="O209" s="89"/>
      <c r="P209" s="225">
        <f>O209*H209</f>
        <v>0</v>
      </c>
      <c r="Q209" s="225">
        <v>0.55</v>
      </c>
      <c r="R209" s="225">
        <f>Q209*H209</f>
        <v>0.04895</v>
      </c>
      <c r="S209" s="225">
        <v>0</v>
      </c>
      <c r="T209" s="22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338</v>
      </c>
      <c r="AT209" s="227" t="s">
        <v>283</v>
      </c>
      <c r="AU209" s="227" t="s">
        <v>88</v>
      </c>
      <c r="AY209" s="15" t="s">
        <v>140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5" t="s">
        <v>86</v>
      </c>
      <c r="BK209" s="228">
        <f>ROUND(I209*H209,2)</f>
        <v>0</v>
      </c>
      <c r="BL209" s="15" t="s">
        <v>168</v>
      </c>
      <c r="BM209" s="227" t="s">
        <v>1334</v>
      </c>
    </row>
    <row r="210" spans="1:65" s="2" customFormat="1" ht="24.15" customHeight="1">
      <c r="A210" s="36"/>
      <c r="B210" s="37"/>
      <c r="C210" s="215" t="s">
        <v>469</v>
      </c>
      <c r="D210" s="215" t="s">
        <v>141</v>
      </c>
      <c r="E210" s="216" t="s">
        <v>1335</v>
      </c>
      <c r="F210" s="217" t="s">
        <v>1336</v>
      </c>
      <c r="G210" s="218" t="s">
        <v>261</v>
      </c>
      <c r="H210" s="219">
        <v>29.415</v>
      </c>
      <c r="I210" s="220"/>
      <c r="J210" s="221">
        <f>ROUND(I210*H210,2)</f>
        <v>0</v>
      </c>
      <c r="K210" s="222"/>
      <c r="L210" s="42"/>
      <c r="M210" s="223" t="s">
        <v>1</v>
      </c>
      <c r="N210" s="224" t="s">
        <v>44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168</v>
      </c>
      <c r="AT210" s="227" t="s">
        <v>141</v>
      </c>
      <c r="AU210" s="227" t="s">
        <v>88</v>
      </c>
      <c r="AY210" s="15" t="s">
        <v>140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168</v>
      </c>
      <c r="BM210" s="227" t="s">
        <v>1337</v>
      </c>
    </row>
    <row r="211" spans="1:65" s="2" customFormat="1" ht="21.75" customHeight="1">
      <c r="A211" s="36"/>
      <c r="B211" s="37"/>
      <c r="C211" s="236" t="s">
        <v>473</v>
      </c>
      <c r="D211" s="236" t="s">
        <v>283</v>
      </c>
      <c r="E211" s="237" t="s">
        <v>1338</v>
      </c>
      <c r="F211" s="238" t="s">
        <v>1339</v>
      </c>
      <c r="G211" s="239" t="s">
        <v>231</v>
      </c>
      <c r="H211" s="240">
        <v>0.735</v>
      </c>
      <c r="I211" s="241"/>
      <c r="J211" s="242">
        <f>ROUND(I211*H211,2)</f>
        <v>0</v>
      </c>
      <c r="K211" s="243"/>
      <c r="L211" s="244"/>
      <c r="M211" s="245" t="s">
        <v>1</v>
      </c>
      <c r="N211" s="246" t="s">
        <v>44</v>
      </c>
      <c r="O211" s="89"/>
      <c r="P211" s="225">
        <f>O211*H211</f>
        <v>0</v>
      </c>
      <c r="Q211" s="225">
        <v>0.55</v>
      </c>
      <c r="R211" s="225">
        <f>Q211*H211</f>
        <v>0.40425</v>
      </c>
      <c r="S211" s="225">
        <v>0</v>
      </c>
      <c r="T211" s="22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338</v>
      </c>
      <c r="AT211" s="227" t="s">
        <v>283</v>
      </c>
      <c r="AU211" s="227" t="s">
        <v>88</v>
      </c>
      <c r="AY211" s="15" t="s">
        <v>140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5" t="s">
        <v>86</v>
      </c>
      <c r="BK211" s="228">
        <f>ROUND(I211*H211,2)</f>
        <v>0</v>
      </c>
      <c r="BL211" s="15" t="s">
        <v>168</v>
      </c>
      <c r="BM211" s="227" t="s">
        <v>1340</v>
      </c>
    </row>
    <row r="212" spans="1:65" s="2" customFormat="1" ht="24.15" customHeight="1">
      <c r="A212" s="36"/>
      <c r="B212" s="37"/>
      <c r="C212" s="215" t="s">
        <v>477</v>
      </c>
      <c r="D212" s="215" t="s">
        <v>141</v>
      </c>
      <c r="E212" s="216" t="s">
        <v>1341</v>
      </c>
      <c r="F212" s="217" t="s">
        <v>1342</v>
      </c>
      <c r="G212" s="218" t="s">
        <v>244</v>
      </c>
      <c r="H212" s="219">
        <v>0.836</v>
      </c>
      <c r="I212" s="220"/>
      <c r="J212" s="221">
        <f>ROUND(I212*H212,2)</f>
        <v>0</v>
      </c>
      <c r="K212" s="222"/>
      <c r="L212" s="42"/>
      <c r="M212" s="223" t="s">
        <v>1</v>
      </c>
      <c r="N212" s="224" t="s">
        <v>44</v>
      </c>
      <c r="O212" s="89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7" t="s">
        <v>168</v>
      </c>
      <c r="AT212" s="227" t="s">
        <v>141</v>
      </c>
      <c r="AU212" s="227" t="s">
        <v>88</v>
      </c>
      <c r="AY212" s="15" t="s">
        <v>140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5" t="s">
        <v>86</v>
      </c>
      <c r="BK212" s="228">
        <f>ROUND(I212*H212,2)</f>
        <v>0</v>
      </c>
      <c r="BL212" s="15" t="s">
        <v>168</v>
      </c>
      <c r="BM212" s="227" t="s">
        <v>1343</v>
      </c>
    </row>
    <row r="213" spans="1:63" s="12" customFormat="1" ht="22.8" customHeight="1">
      <c r="A213" s="12"/>
      <c r="B213" s="201"/>
      <c r="C213" s="202"/>
      <c r="D213" s="203" t="s">
        <v>78</v>
      </c>
      <c r="E213" s="229" t="s">
        <v>649</v>
      </c>
      <c r="F213" s="229" t="s">
        <v>650</v>
      </c>
      <c r="G213" s="202"/>
      <c r="H213" s="202"/>
      <c r="I213" s="205"/>
      <c r="J213" s="230">
        <f>BK213</f>
        <v>0</v>
      </c>
      <c r="K213" s="202"/>
      <c r="L213" s="207"/>
      <c r="M213" s="208"/>
      <c r="N213" s="209"/>
      <c r="O213" s="209"/>
      <c r="P213" s="210">
        <f>SUM(P214:P215)</f>
        <v>0</v>
      </c>
      <c r="Q213" s="209"/>
      <c r="R213" s="210">
        <f>SUM(R214:R215)</f>
        <v>0.2525495</v>
      </c>
      <c r="S213" s="209"/>
      <c r="T213" s="211">
        <f>SUM(T214:T215)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2" t="s">
        <v>88</v>
      </c>
      <c r="AT213" s="213" t="s">
        <v>78</v>
      </c>
      <c r="AU213" s="213" t="s">
        <v>86</v>
      </c>
      <c r="AY213" s="212" t="s">
        <v>140</v>
      </c>
      <c r="BK213" s="214">
        <f>SUM(BK214:BK215)</f>
        <v>0</v>
      </c>
    </row>
    <row r="214" spans="1:65" s="2" customFormat="1" ht="24.15" customHeight="1">
      <c r="A214" s="36"/>
      <c r="B214" s="37"/>
      <c r="C214" s="215" t="s">
        <v>481</v>
      </c>
      <c r="D214" s="215" t="s">
        <v>141</v>
      </c>
      <c r="E214" s="216" t="s">
        <v>1123</v>
      </c>
      <c r="F214" s="217" t="s">
        <v>1124</v>
      </c>
      <c r="G214" s="218" t="s">
        <v>261</v>
      </c>
      <c r="H214" s="219">
        <v>20.65</v>
      </c>
      <c r="I214" s="220"/>
      <c r="J214" s="221">
        <f>ROUND(I214*H214,2)</f>
        <v>0</v>
      </c>
      <c r="K214" s="222"/>
      <c r="L214" s="42"/>
      <c r="M214" s="223" t="s">
        <v>1</v>
      </c>
      <c r="N214" s="224" t="s">
        <v>44</v>
      </c>
      <c r="O214" s="89"/>
      <c r="P214" s="225">
        <f>O214*H214</f>
        <v>0</v>
      </c>
      <c r="Q214" s="225">
        <v>0.01223</v>
      </c>
      <c r="R214" s="225">
        <f>Q214*H214</f>
        <v>0.2525495</v>
      </c>
      <c r="S214" s="225">
        <v>0</v>
      </c>
      <c r="T214" s="22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7" t="s">
        <v>168</v>
      </c>
      <c r="AT214" s="227" t="s">
        <v>141</v>
      </c>
      <c r="AU214" s="227" t="s">
        <v>88</v>
      </c>
      <c r="AY214" s="15" t="s">
        <v>140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5" t="s">
        <v>86</v>
      </c>
      <c r="BK214" s="228">
        <f>ROUND(I214*H214,2)</f>
        <v>0</v>
      </c>
      <c r="BL214" s="15" t="s">
        <v>168</v>
      </c>
      <c r="BM214" s="227" t="s">
        <v>1344</v>
      </c>
    </row>
    <row r="215" spans="1:65" s="2" customFormat="1" ht="24.15" customHeight="1">
      <c r="A215" s="36"/>
      <c r="B215" s="37"/>
      <c r="C215" s="215" t="s">
        <v>485</v>
      </c>
      <c r="D215" s="215" t="s">
        <v>141</v>
      </c>
      <c r="E215" s="216" t="s">
        <v>1345</v>
      </c>
      <c r="F215" s="217" t="s">
        <v>1346</v>
      </c>
      <c r="G215" s="218" t="s">
        <v>244</v>
      </c>
      <c r="H215" s="219">
        <v>0.253</v>
      </c>
      <c r="I215" s="220"/>
      <c r="J215" s="221">
        <f>ROUND(I215*H215,2)</f>
        <v>0</v>
      </c>
      <c r="K215" s="222"/>
      <c r="L215" s="42"/>
      <c r="M215" s="223" t="s">
        <v>1</v>
      </c>
      <c r="N215" s="224" t="s">
        <v>44</v>
      </c>
      <c r="O215" s="89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168</v>
      </c>
      <c r="AT215" s="227" t="s">
        <v>141</v>
      </c>
      <c r="AU215" s="227" t="s">
        <v>88</v>
      </c>
      <c r="AY215" s="15" t="s">
        <v>140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5" t="s">
        <v>86</v>
      </c>
      <c r="BK215" s="228">
        <f>ROUND(I215*H215,2)</f>
        <v>0</v>
      </c>
      <c r="BL215" s="15" t="s">
        <v>168</v>
      </c>
      <c r="BM215" s="227" t="s">
        <v>1347</v>
      </c>
    </row>
    <row r="216" spans="1:63" s="12" customFormat="1" ht="22.8" customHeight="1">
      <c r="A216" s="12"/>
      <c r="B216" s="201"/>
      <c r="C216" s="202"/>
      <c r="D216" s="203" t="s">
        <v>78</v>
      </c>
      <c r="E216" s="229" t="s">
        <v>668</v>
      </c>
      <c r="F216" s="229" t="s">
        <v>669</v>
      </c>
      <c r="G216" s="202"/>
      <c r="H216" s="202"/>
      <c r="I216" s="205"/>
      <c r="J216" s="230">
        <f>BK216</f>
        <v>0</v>
      </c>
      <c r="K216" s="202"/>
      <c r="L216" s="207"/>
      <c r="M216" s="208"/>
      <c r="N216" s="209"/>
      <c r="O216" s="209"/>
      <c r="P216" s="210">
        <f>SUM(P217:P224)</f>
        <v>0</v>
      </c>
      <c r="Q216" s="209"/>
      <c r="R216" s="210">
        <f>SUM(R217:R224)</f>
        <v>0.090306</v>
      </c>
      <c r="S216" s="209"/>
      <c r="T216" s="211">
        <f>SUM(T217:T224)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2" t="s">
        <v>88</v>
      </c>
      <c r="AT216" s="213" t="s">
        <v>78</v>
      </c>
      <c r="AU216" s="213" t="s">
        <v>86</v>
      </c>
      <c r="AY216" s="212" t="s">
        <v>140</v>
      </c>
      <c r="BK216" s="214">
        <f>SUM(BK217:BK224)</f>
        <v>0</v>
      </c>
    </row>
    <row r="217" spans="1:65" s="2" customFormat="1" ht="24.15" customHeight="1">
      <c r="A217" s="36"/>
      <c r="B217" s="37"/>
      <c r="C217" s="215" t="s">
        <v>489</v>
      </c>
      <c r="D217" s="215" t="s">
        <v>141</v>
      </c>
      <c r="E217" s="216" t="s">
        <v>1348</v>
      </c>
      <c r="F217" s="217" t="s">
        <v>1349</v>
      </c>
      <c r="G217" s="218" t="s">
        <v>382</v>
      </c>
      <c r="H217" s="219">
        <v>7.4</v>
      </c>
      <c r="I217" s="220"/>
      <c r="J217" s="221">
        <f>ROUND(I217*H217,2)</f>
        <v>0</v>
      </c>
      <c r="K217" s="222"/>
      <c r="L217" s="42"/>
      <c r="M217" s="223" t="s">
        <v>1</v>
      </c>
      <c r="N217" s="224" t="s">
        <v>44</v>
      </c>
      <c r="O217" s="89"/>
      <c r="P217" s="225">
        <f>O217*H217</f>
        <v>0</v>
      </c>
      <c r="Q217" s="225">
        <v>0.00134</v>
      </c>
      <c r="R217" s="225">
        <f>Q217*H217</f>
        <v>0.009916000000000001</v>
      </c>
      <c r="S217" s="225">
        <v>0</v>
      </c>
      <c r="T217" s="22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7" t="s">
        <v>168</v>
      </c>
      <c r="AT217" s="227" t="s">
        <v>141</v>
      </c>
      <c r="AU217" s="227" t="s">
        <v>88</v>
      </c>
      <c r="AY217" s="15" t="s">
        <v>140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5" t="s">
        <v>86</v>
      </c>
      <c r="BK217" s="228">
        <f>ROUND(I217*H217,2)</f>
        <v>0</v>
      </c>
      <c r="BL217" s="15" t="s">
        <v>168</v>
      </c>
      <c r="BM217" s="227" t="s">
        <v>1350</v>
      </c>
    </row>
    <row r="218" spans="1:65" s="2" customFormat="1" ht="24.15" customHeight="1">
      <c r="A218" s="36"/>
      <c r="B218" s="37"/>
      <c r="C218" s="215" t="s">
        <v>493</v>
      </c>
      <c r="D218" s="215" t="s">
        <v>141</v>
      </c>
      <c r="E218" s="216" t="s">
        <v>1127</v>
      </c>
      <c r="F218" s="217" t="s">
        <v>1128</v>
      </c>
      <c r="G218" s="218" t="s">
        <v>382</v>
      </c>
      <c r="H218" s="219">
        <v>7.95</v>
      </c>
      <c r="I218" s="220"/>
      <c r="J218" s="221">
        <f>ROUND(I218*H218,2)</f>
        <v>0</v>
      </c>
      <c r="K218" s="222"/>
      <c r="L218" s="42"/>
      <c r="M218" s="223" t="s">
        <v>1</v>
      </c>
      <c r="N218" s="224" t="s">
        <v>44</v>
      </c>
      <c r="O218" s="89"/>
      <c r="P218" s="225">
        <f>O218*H218</f>
        <v>0</v>
      </c>
      <c r="Q218" s="225">
        <v>0.00586</v>
      </c>
      <c r="R218" s="225">
        <f>Q218*H218</f>
        <v>0.046586999999999996</v>
      </c>
      <c r="S218" s="225">
        <v>0</v>
      </c>
      <c r="T218" s="22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7" t="s">
        <v>168</v>
      </c>
      <c r="AT218" s="227" t="s">
        <v>141</v>
      </c>
      <c r="AU218" s="227" t="s">
        <v>88</v>
      </c>
      <c r="AY218" s="15" t="s">
        <v>140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5" t="s">
        <v>86</v>
      </c>
      <c r="BK218" s="228">
        <f>ROUND(I218*H218,2)</f>
        <v>0</v>
      </c>
      <c r="BL218" s="15" t="s">
        <v>168</v>
      </c>
      <c r="BM218" s="227" t="s">
        <v>1351</v>
      </c>
    </row>
    <row r="219" spans="1:65" s="2" customFormat="1" ht="24.15" customHeight="1">
      <c r="A219" s="36"/>
      <c r="B219" s="37"/>
      <c r="C219" s="215" t="s">
        <v>497</v>
      </c>
      <c r="D219" s="215" t="s">
        <v>141</v>
      </c>
      <c r="E219" s="216" t="s">
        <v>679</v>
      </c>
      <c r="F219" s="217" t="s">
        <v>680</v>
      </c>
      <c r="G219" s="218" t="s">
        <v>382</v>
      </c>
      <c r="H219" s="219">
        <v>2.4</v>
      </c>
      <c r="I219" s="220"/>
      <c r="J219" s="221">
        <f>ROUND(I219*H219,2)</f>
        <v>0</v>
      </c>
      <c r="K219" s="222"/>
      <c r="L219" s="42"/>
      <c r="M219" s="223" t="s">
        <v>1</v>
      </c>
      <c r="N219" s="224" t="s">
        <v>44</v>
      </c>
      <c r="O219" s="89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7" t="s">
        <v>168</v>
      </c>
      <c r="AT219" s="227" t="s">
        <v>141</v>
      </c>
      <c r="AU219" s="227" t="s">
        <v>88</v>
      </c>
      <c r="AY219" s="15" t="s">
        <v>140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5" t="s">
        <v>86</v>
      </c>
      <c r="BK219" s="228">
        <f>ROUND(I219*H219,2)</f>
        <v>0</v>
      </c>
      <c r="BL219" s="15" t="s">
        <v>168</v>
      </c>
      <c r="BM219" s="227" t="s">
        <v>1352</v>
      </c>
    </row>
    <row r="220" spans="1:65" s="2" customFormat="1" ht="16.5" customHeight="1">
      <c r="A220" s="36"/>
      <c r="B220" s="37"/>
      <c r="C220" s="215" t="s">
        <v>501</v>
      </c>
      <c r="D220" s="215" t="s">
        <v>141</v>
      </c>
      <c r="E220" s="216" t="s">
        <v>683</v>
      </c>
      <c r="F220" s="217" t="s">
        <v>684</v>
      </c>
      <c r="G220" s="218" t="s">
        <v>382</v>
      </c>
      <c r="H220" s="219">
        <v>3.1</v>
      </c>
      <c r="I220" s="220"/>
      <c r="J220" s="221">
        <f>ROUND(I220*H220,2)</f>
        <v>0</v>
      </c>
      <c r="K220" s="222"/>
      <c r="L220" s="42"/>
      <c r="M220" s="223" t="s">
        <v>1</v>
      </c>
      <c r="N220" s="224" t="s">
        <v>44</v>
      </c>
      <c r="O220" s="89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7" t="s">
        <v>168</v>
      </c>
      <c r="AT220" s="227" t="s">
        <v>141</v>
      </c>
      <c r="AU220" s="227" t="s">
        <v>88</v>
      </c>
      <c r="AY220" s="15" t="s">
        <v>140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5" t="s">
        <v>86</v>
      </c>
      <c r="BK220" s="228">
        <f>ROUND(I220*H220,2)</f>
        <v>0</v>
      </c>
      <c r="BL220" s="15" t="s">
        <v>168</v>
      </c>
      <c r="BM220" s="227" t="s">
        <v>1353</v>
      </c>
    </row>
    <row r="221" spans="1:65" s="2" customFormat="1" ht="16.5" customHeight="1">
      <c r="A221" s="36"/>
      <c r="B221" s="37"/>
      <c r="C221" s="236" t="s">
        <v>505</v>
      </c>
      <c r="D221" s="236" t="s">
        <v>283</v>
      </c>
      <c r="E221" s="237" t="s">
        <v>687</v>
      </c>
      <c r="F221" s="238" t="s">
        <v>688</v>
      </c>
      <c r="G221" s="239" t="s">
        <v>382</v>
      </c>
      <c r="H221" s="240">
        <v>3.1</v>
      </c>
      <c r="I221" s="241"/>
      <c r="J221" s="242">
        <f>ROUND(I221*H221,2)</f>
        <v>0</v>
      </c>
      <c r="K221" s="243"/>
      <c r="L221" s="244"/>
      <c r="M221" s="245" t="s">
        <v>1</v>
      </c>
      <c r="N221" s="246" t="s">
        <v>44</v>
      </c>
      <c r="O221" s="89"/>
      <c r="P221" s="225">
        <f>O221*H221</f>
        <v>0</v>
      </c>
      <c r="Q221" s="225">
        <v>0.00164</v>
      </c>
      <c r="R221" s="225">
        <f>Q221*H221</f>
        <v>0.005084</v>
      </c>
      <c r="S221" s="225">
        <v>0</v>
      </c>
      <c r="T221" s="22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7" t="s">
        <v>338</v>
      </c>
      <c r="AT221" s="227" t="s">
        <v>283</v>
      </c>
      <c r="AU221" s="227" t="s">
        <v>88</v>
      </c>
      <c r="AY221" s="15" t="s">
        <v>140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5" t="s">
        <v>86</v>
      </c>
      <c r="BK221" s="228">
        <f>ROUND(I221*H221,2)</f>
        <v>0</v>
      </c>
      <c r="BL221" s="15" t="s">
        <v>168</v>
      </c>
      <c r="BM221" s="227" t="s">
        <v>1354</v>
      </c>
    </row>
    <row r="222" spans="1:65" s="2" customFormat="1" ht="21.75" customHeight="1">
      <c r="A222" s="36"/>
      <c r="B222" s="37"/>
      <c r="C222" s="215" t="s">
        <v>509</v>
      </c>
      <c r="D222" s="215" t="s">
        <v>141</v>
      </c>
      <c r="E222" s="216" t="s">
        <v>691</v>
      </c>
      <c r="F222" s="217" t="s">
        <v>692</v>
      </c>
      <c r="G222" s="218" t="s">
        <v>382</v>
      </c>
      <c r="H222" s="219">
        <v>7.95</v>
      </c>
      <c r="I222" s="220"/>
      <c r="J222" s="221">
        <f>ROUND(I222*H222,2)</f>
        <v>0</v>
      </c>
      <c r="K222" s="222"/>
      <c r="L222" s="42"/>
      <c r="M222" s="223" t="s">
        <v>1</v>
      </c>
      <c r="N222" s="224" t="s">
        <v>44</v>
      </c>
      <c r="O222" s="89"/>
      <c r="P222" s="225">
        <f>O222*H222</f>
        <v>0</v>
      </c>
      <c r="Q222" s="225">
        <v>0.00322</v>
      </c>
      <c r="R222" s="225">
        <f>Q222*H222</f>
        <v>0.025599000000000004</v>
      </c>
      <c r="S222" s="225">
        <v>0</v>
      </c>
      <c r="T222" s="22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7" t="s">
        <v>168</v>
      </c>
      <c r="AT222" s="227" t="s">
        <v>141</v>
      </c>
      <c r="AU222" s="227" t="s">
        <v>88</v>
      </c>
      <c r="AY222" s="15" t="s">
        <v>140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5" t="s">
        <v>86</v>
      </c>
      <c r="BK222" s="228">
        <f>ROUND(I222*H222,2)</f>
        <v>0</v>
      </c>
      <c r="BL222" s="15" t="s">
        <v>168</v>
      </c>
      <c r="BM222" s="227" t="s">
        <v>1355</v>
      </c>
    </row>
    <row r="223" spans="1:65" s="2" customFormat="1" ht="24.15" customHeight="1">
      <c r="A223" s="36"/>
      <c r="B223" s="37"/>
      <c r="C223" s="215" t="s">
        <v>513</v>
      </c>
      <c r="D223" s="215" t="s">
        <v>141</v>
      </c>
      <c r="E223" s="216" t="s">
        <v>1135</v>
      </c>
      <c r="F223" s="217" t="s">
        <v>1136</v>
      </c>
      <c r="G223" s="218" t="s">
        <v>272</v>
      </c>
      <c r="H223" s="219">
        <v>1</v>
      </c>
      <c r="I223" s="220"/>
      <c r="J223" s="221">
        <f>ROUND(I223*H223,2)</f>
        <v>0</v>
      </c>
      <c r="K223" s="222"/>
      <c r="L223" s="42"/>
      <c r="M223" s="223" t="s">
        <v>1</v>
      </c>
      <c r="N223" s="224" t="s">
        <v>44</v>
      </c>
      <c r="O223" s="89"/>
      <c r="P223" s="225">
        <f>O223*H223</f>
        <v>0</v>
      </c>
      <c r="Q223" s="225">
        <v>0.00312</v>
      </c>
      <c r="R223" s="225">
        <f>Q223*H223</f>
        <v>0.00312</v>
      </c>
      <c r="S223" s="225">
        <v>0</v>
      </c>
      <c r="T223" s="22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7" t="s">
        <v>168</v>
      </c>
      <c r="AT223" s="227" t="s">
        <v>141</v>
      </c>
      <c r="AU223" s="227" t="s">
        <v>88</v>
      </c>
      <c r="AY223" s="15" t="s">
        <v>140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5" t="s">
        <v>86</v>
      </c>
      <c r="BK223" s="228">
        <f>ROUND(I223*H223,2)</f>
        <v>0</v>
      </c>
      <c r="BL223" s="15" t="s">
        <v>168</v>
      </c>
      <c r="BM223" s="227" t="s">
        <v>1356</v>
      </c>
    </row>
    <row r="224" spans="1:65" s="2" customFormat="1" ht="24.15" customHeight="1">
      <c r="A224" s="36"/>
      <c r="B224" s="37"/>
      <c r="C224" s="215" t="s">
        <v>517</v>
      </c>
      <c r="D224" s="215" t="s">
        <v>141</v>
      </c>
      <c r="E224" s="216" t="s">
        <v>1357</v>
      </c>
      <c r="F224" s="217" t="s">
        <v>1358</v>
      </c>
      <c r="G224" s="218" t="s">
        <v>244</v>
      </c>
      <c r="H224" s="219">
        <v>0.09</v>
      </c>
      <c r="I224" s="220"/>
      <c r="J224" s="221">
        <f>ROUND(I224*H224,2)</f>
        <v>0</v>
      </c>
      <c r="K224" s="222"/>
      <c r="L224" s="42"/>
      <c r="M224" s="223" t="s">
        <v>1</v>
      </c>
      <c r="N224" s="224" t="s">
        <v>44</v>
      </c>
      <c r="O224" s="89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7" t="s">
        <v>168</v>
      </c>
      <c r="AT224" s="227" t="s">
        <v>141</v>
      </c>
      <c r="AU224" s="227" t="s">
        <v>88</v>
      </c>
      <c r="AY224" s="15" t="s">
        <v>140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5" t="s">
        <v>86</v>
      </c>
      <c r="BK224" s="228">
        <f>ROUND(I224*H224,2)</f>
        <v>0</v>
      </c>
      <c r="BL224" s="15" t="s">
        <v>168</v>
      </c>
      <c r="BM224" s="227" t="s">
        <v>1359</v>
      </c>
    </row>
    <row r="225" spans="1:63" s="12" customFormat="1" ht="22.8" customHeight="1">
      <c r="A225" s="12"/>
      <c r="B225" s="201"/>
      <c r="C225" s="202"/>
      <c r="D225" s="203" t="s">
        <v>78</v>
      </c>
      <c r="E225" s="229" t="s">
        <v>698</v>
      </c>
      <c r="F225" s="229" t="s">
        <v>699</v>
      </c>
      <c r="G225" s="202"/>
      <c r="H225" s="202"/>
      <c r="I225" s="205"/>
      <c r="J225" s="230">
        <f>BK225</f>
        <v>0</v>
      </c>
      <c r="K225" s="202"/>
      <c r="L225" s="207"/>
      <c r="M225" s="208"/>
      <c r="N225" s="209"/>
      <c r="O225" s="209"/>
      <c r="P225" s="210">
        <f>SUM(P226:P230)</f>
        <v>0</v>
      </c>
      <c r="Q225" s="209"/>
      <c r="R225" s="210">
        <f>SUM(R226:R230)</f>
        <v>0.10008</v>
      </c>
      <c r="S225" s="209"/>
      <c r="T225" s="211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2" t="s">
        <v>88</v>
      </c>
      <c r="AT225" s="213" t="s">
        <v>78</v>
      </c>
      <c r="AU225" s="213" t="s">
        <v>86</v>
      </c>
      <c r="AY225" s="212" t="s">
        <v>140</v>
      </c>
      <c r="BK225" s="214">
        <f>SUM(BK226:BK230)</f>
        <v>0</v>
      </c>
    </row>
    <row r="226" spans="1:65" s="2" customFormat="1" ht="24.15" customHeight="1">
      <c r="A226" s="36"/>
      <c r="B226" s="37"/>
      <c r="C226" s="215" t="s">
        <v>523</v>
      </c>
      <c r="D226" s="215" t="s">
        <v>141</v>
      </c>
      <c r="E226" s="216" t="s">
        <v>701</v>
      </c>
      <c r="F226" s="217" t="s">
        <v>702</v>
      </c>
      <c r="G226" s="218" t="s">
        <v>261</v>
      </c>
      <c r="H226" s="219">
        <v>2</v>
      </c>
      <c r="I226" s="220"/>
      <c r="J226" s="221">
        <f>ROUND(I226*H226,2)</f>
        <v>0</v>
      </c>
      <c r="K226" s="222"/>
      <c r="L226" s="42"/>
      <c r="M226" s="223" t="s">
        <v>1</v>
      </c>
      <c r="N226" s="224" t="s">
        <v>44</v>
      </c>
      <c r="O226" s="89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7" t="s">
        <v>168</v>
      </c>
      <c r="AT226" s="227" t="s">
        <v>141</v>
      </c>
      <c r="AU226" s="227" t="s">
        <v>88</v>
      </c>
      <c r="AY226" s="15" t="s">
        <v>140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5" t="s">
        <v>86</v>
      </c>
      <c r="BK226" s="228">
        <f>ROUND(I226*H226,2)</f>
        <v>0</v>
      </c>
      <c r="BL226" s="15" t="s">
        <v>168</v>
      </c>
      <c r="BM226" s="227" t="s">
        <v>1360</v>
      </c>
    </row>
    <row r="227" spans="1:65" s="2" customFormat="1" ht="21.75" customHeight="1">
      <c r="A227" s="36"/>
      <c r="B227" s="37"/>
      <c r="C227" s="236" t="s">
        <v>527</v>
      </c>
      <c r="D227" s="236" t="s">
        <v>283</v>
      </c>
      <c r="E227" s="237" t="s">
        <v>725</v>
      </c>
      <c r="F227" s="238" t="s">
        <v>1361</v>
      </c>
      <c r="G227" s="239" t="s">
        <v>272</v>
      </c>
      <c r="H227" s="240">
        <v>2</v>
      </c>
      <c r="I227" s="241"/>
      <c r="J227" s="242">
        <f>ROUND(I227*H227,2)</f>
        <v>0</v>
      </c>
      <c r="K227" s="243"/>
      <c r="L227" s="244"/>
      <c r="M227" s="245" t="s">
        <v>1</v>
      </c>
      <c r="N227" s="246" t="s">
        <v>44</v>
      </c>
      <c r="O227" s="89"/>
      <c r="P227" s="225">
        <f>O227*H227</f>
        <v>0</v>
      </c>
      <c r="Q227" s="225">
        <v>0.0249</v>
      </c>
      <c r="R227" s="225">
        <f>Q227*H227</f>
        <v>0.0498</v>
      </c>
      <c r="S227" s="225">
        <v>0</v>
      </c>
      <c r="T227" s="22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27" t="s">
        <v>338</v>
      </c>
      <c r="AT227" s="227" t="s">
        <v>283</v>
      </c>
      <c r="AU227" s="227" t="s">
        <v>88</v>
      </c>
      <c r="AY227" s="15" t="s">
        <v>140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5" t="s">
        <v>86</v>
      </c>
      <c r="BK227" s="228">
        <f>ROUND(I227*H227,2)</f>
        <v>0</v>
      </c>
      <c r="BL227" s="15" t="s">
        <v>168</v>
      </c>
      <c r="BM227" s="227" t="s">
        <v>1362</v>
      </c>
    </row>
    <row r="228" spans="1:65" s="2" customFormat="1" ht="24.15" customHeight="1">
      <c r="A228" s="36"/>
      <c r="B228" s="37"/>
      <c r="C228" s="215" t="s">
        <v>531</v>
      </c>
      <c r="D228" s="215" t="s">
        <v>141</v>
      </c>
      <c r="E228" s="216" t="s">
        <v>1157</v>
      </c>
      <c r="F228" s="217" t="s">
        <v>1363</v>
      </c>
      <c r="G228" s="218" t="s">
        <v>272</v>
      </c>
      <c r="H228" s="219">
        <v>2</v>
      </c>
      <c r="I228" s="220"/>
      <c r="J228" s="221">
        <f>ROUND(I228*H228,2)</f>
        <v>0</v>
      </c>
      <c r="K228" s="222"/>
      <c r="L228" s="42"/>
      <c r="M228" s="223" t="s">
        <v>1</v>
      </c>
      <c r="N228" s="224" t="s">
        <v>44</v>
      </c>
      <c r="O228" s="89"/>
      <c r="P228" s="225">
        <f>O228*H228</f>
        <v>0</v>
      </c>
      <c r="Q228" s="225">
        <v>0.00024</v>
      </c>
      <c r="R228" s="225">
        <f>Q228*H228</f>
        <v>0.00048</v>
      </c>
      <c r="S228" s="225">
        <v>0</v>
      </c>
      <c r="T228" s="22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7" t="s">
        <v>168</v>
      </c>
      <c r="AT228" s="227" t="s">
        <v>141</v>
      </c>
      <c r="AU228" s="227" t="s">
        <v>88</v>
      </c>
      <c r="AY228" s="15" t="s">
        <v>140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5" t="s">
        <v>86</v>
      </c>
      <c r="BK228" s="228">
        <f>ROUND(I228*H228,2)</f>
        <v>0</v>
      </c>
      <c r="BL228" s="15" t="s">
        <v>168</v>
      </c>
      <c r="BM228" s="227" t="s">
        <v>1364</v>
      </c>
    </row>
    <row r="229" spans="1:65" s="2" customFormat="1" ht="21.75" customHeight="1">
      <c r="A229" s="36"/>
      <c r="B229" s="37"/>
      <c r="C229" s="236" t="s">
        <v>535</v>
      </c>
      <c r="D229" s="236" t="s">
        <v>283</v>
      </c>
      <c r="E229" s="237" t="s">
        <v>749</v>
      </c>
      <c r="F229" s="238" t="s">
        <v>1160</v>
      </c>
      <c r="G229" s="239" t="s">
        <v>272</v>
      </c>
      <c r="H229" s="240">
        <v>2</v>
      </c>
      <c r="I229" s="241"/>
      <c r="J229" s="242">
        <f>ROUND(I229*H229,2)</f>
        <v>0</v>
      </c>
      <c r="K229" s="243"/>
      <c r="L229" s="244"/>
      <c r="M229" s="245" t="s">
        <v>1</v>
      </c>
      <c r="N229" s="246" t="s">
        <v>44</v>
      </c>
      <c r="O229" s="89"/>
      <c r="P229" s="225">
        <f>O229*H229</f>
        <v>0</v>
      </c>
      <c r="Q229" s="225">
        <v>0.0249</v>
      </c>
      <c r="R229" s="225">
        <f>Q229*H229</f>
        <v>0.0498</v>
      </c>
      <c r="S229" s="225">
        <v>0</v>
      </c>
      <c r="T229" s="22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7" t="s">
        <v>338</v>
      </c>
      <c r="AT229" s="227" t="s">
        <v>283</v>
      </c>
      <c r="AU229" s="227" t="s">
        <v>88</v>
      </c>
      <c r="AY229" s="15" t="s">
        <v>140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5" t="s">
        <v>86</v>
      </c>
      <c r="BK229" s="228">
        <f>ROUND(I229*H229,2)</f>
        <v>0</v>
      </c>
      <c r="BL229" s="15" t="s">
        <v>168</v>
      </c>
      <c r="BM229" s="227" t="s">
        <v>1365</v>
      </c>
    </row>
    <row r="230" spans="1:65" s="2" customFormat="1" ht="24.15" customHeight="1">
      <c r="A230" s="36"/>
      <c r="B230" s="37"/>
      <c r="C230" s="215" t="s">
        <v>541</v>
      </c>
      <c r="D230" s="215" t="s">
        <v>141</v>
      </c>
      <c r="E230" s="216" t="s">
        <v>1366</v>
      </c>
      <c r="F230" s="217" t="s">
        <v>1367</v>
      </c>
      <c r="G230" s="218" t="s">
        <v>244</v>
      </c>
      <c r="H230" s="219">
        <v>0.1</v>
      </c>
      <c r="I230" s="220"/>
      <c r="J230" s="221">
        <f>ROUND(I230*H230,2)</f>
        <v>0</v>
      </c>
      <c r="K230" s="222"/>
      <c r="L230" s="42"/>
      <c r="M230" s="223" t="s">
        <v>1</v>
      </c>
      <c r="N230" s="224" t="s">
        <v>44</v>
      </c>
      <c r="O230" s="89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7" t="s">
        <v>168</v>
      </c>
      <c r="AT230" s="227" t="s">
        <v>141</v>
      </c>
      <c r="AU230" s="227" t="s">
        <v>88</v>
      </c>
      <c r="AY230" s="15" t="s">
        <v>140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5" t="s">
        <v>86</v>
      </c>
      <c r="BK230" s="228">
        <f>ROUND(I230*H230,2)</f>
        <v>0</v>
      </c>
      <c r="BL230" s="15" t="s">
        <v>168</v>
      </c>
      <c r="BM230" s="227" t="s">
        <v>1368</v>
      </c>
    </row>
    <row r="231" spans="1:63" s="12" customFormat="1" ht="22.8" customHeight="1">
      <c r="A231" s="12"/>
      <c r="B231" s="201"/>
      <c r="C231" s="202"/>
      <c r="D231" s="203" t="s">
        <v>78</v>
      </c>
      <c r="E231" s="229" t="s">
        <v>819</v>
      </c>
      <c r="F231" s="229" t="s">
        <v>820</v>
      </c>
      <c r="G231" s="202"/>
      <c r="H231" s="202"/>
      <c r="I231" s="205"/>
      <c r="J231" s="230">
        <f>BK231</f>
        <v>0</v>
      </c>
      <c r="K231" s="202"/>
      <c r="L231" s="207"/>
      <c r="M231" s="208"/>
      <c r="N231" s="209"/>
      <c r="O231" s="209"/>
      <c r="P231" s="210">
        <f>SUM(P232:P237)</f>
        <v>0</v>
      </c>
      <c r="Q231" s="209"/>
      <c r="R231" s="210">
        <f>SUM(R232:R237)</f>
        <v>0</v>
      </c>
      <c r="S231" s="209"/>
      <c r="T231" s="211">
        <f>SUM(T232:T237)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2" t="s">
        <v>88</v>
      </c>
      <c r="AT231" s="213" t="s">
        <v>78</v>
      </c>
      <c r="AU231" s="213" t="s">
        <v>86</v>
      </c>
      <c r="AY231" s="212" t="s">
        <v>140</v>
      </c>
      <c r="BK231" s="214">
        <f>SUM(BK232:BK237)</f>
        <v>0</v>
      </c>
    </row>
    <row r="232" spans="1:65" s="2" customFormat="1" ht="24.15" customHeight="1">
      <c r="A232" s="36"/>
      <c r="B232" s="37"/>
      <c r="C232" s="215" t="s">
        <v>545</v>
      </c>
      <c r="D232" s="215" t="s">
        <v>141</v>
      </c>
      <c r="E232" s="216" t="s">
        <v>822</v>
      </c>
      <c r="F232" s="217" t="s">
        <v>823</v>
      </c>
      <c r="G232" s="218" t="s">
        <v>382</v>
      </c>
      <c r="H232" s="219">
        <v>24</v>
      </c>
      <c r="I232" s="220"/>
      <c r="J232" s="221">
        <f>ROUND(I232*H232,2)</f>
        <v>0</v>
      </c>
      <c r="K232" s="222"/>
      <c r="L232" s="42"/>
      <c r="M232" s="223" t="s">
        <v>1</v>
      </c>
      <c r="N232" s="224" t="s">
        <v>44</v>
      </c>
      <c r="O232" s="89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7" t="s">
        <v>168</v>
      </c>
      <c r="AT232" s="227" t="s">
        <v>141</v>
      </c>
      <c r="AU232" s="227" t="s">
        <v>88</v>
      </c>
      <c r="AY232" s="15" t="s">
        <v>140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5" t="s">
        <v>86</v>
      </c>
      <c r="BK232" s="228">
        <f>ROUND(I232*H232,2)</f>
        <v>0</v>
      </c>
      <c r="BL232" s="15" t="s">
        <v>168</v>
      </c>
      <c r="BM232" s="227" t="s">
        <v>1369</v>
      </c>
    </row>
    <row r="233" spans="1:65" s="2" customFormat="1" ht="24.15" customHeight="1">
      <c r="A233" s="36"/>
      <c r="B233" s="37"/>
      <c r="C233" s="236" t="s">
        <v>549</v>
      </c>
      <c r="D233" s="236" t="s">
        <v>283</v>
      </c>
      <c r="E233" s="237" t="s">
        <v>826</v>
      </c>
      <c r="F233" s="238" t="s">
        <v>827</v>
      </c>
      <c r="G233" s="239" t="s">
        <v>272</v>
      </c>
      <c r="H233" s="240">
        <v>80</v>
      </c>
      <c r="I233" s="241"/>
      <c r="J233" s="242">
        <f>ROUND(I233*H233,2)</f>
        <v>0</v>
      </c>
      <c r="K233" s="243"/>
      <c r="L233" s="244"/>
      <c r="M233" s="245" t="s">
        <v>1</v>
      </c>
      <c r="N233" s="246" t="s">
        <v>44</v>
      </c>
      <c r="O233" s="89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7" t="s">
        <v>338</v>
      </c>
      <c r="AT233" s="227" t="s">
        <v>283</v>
      </c>
      <c r="AU233" s="227" t="s">
        <v>88</v>
      </c>
      <c r="AY233" s="15" t="s">
        <v>140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5" t="s">
        <v>86</v>
      </c>
      <c r="BK233" s="228">
        <f>ROUND(I233*H233,2)</f>
        <v>0</v>
      </c>
      <c r="BL233" s="15" t="s">
        <v>168</v>
      </c>
      <c r="BM233" s="227" t="s">
        <v>1370</v>
      </c>
    </row>
    <row r="234" spans="1:65" s="2" customFormat="1" ht="24.15" customHeight="1">
      <c r="A234" s="36"/>
      <c r="B234" s="37"/>
      <c r="C234" s="215" t="s">
        <v>553</v>
      </c>
      <c r="D234" s="215" t="s">
        <v>141</v>
      </c>
      <c r="E234" s="216" t="s">
        <v>830</v>
      </c>
      <c r="F234" s="217" t="s">
        <v>831</v>
      </c>
      <c r="G234" s="218" t="s">
        <v>261</v>
      </c>
      <c r="H234" s="219">
        <v>20.65</v>
      </c>
      <c r="I234" s="220"/>
      <c r="J234" s="221">
        <f>ROUND(I234*H234,2)</f>
        <v>0</v>
      </c>
      <c r="K234" s="222"/>
      <c r="L234" s="42"/>
      <c r="M234" s="223" t="s">
        <v>1</v>
      </c>
      <c r="N234" s="224" t="s">
        <v>44</v>
      </c>
      <c r="O234" s="89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27" t="s">
        <v>168</v>
      </c>
      <c r="AT234" s="227" t="s">
        <v>141</v>
      </c>
      <c r="AU234" s="227" t="s">
        <v>88</v>
      </c>
      <c r="AY234" s="15" t="s">
        <v>140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5" t="s">
        <v>86</v>
      </c>
      <c r="BK234" s="228">
        <f>ROUND(I234*H234,2)</f>
        <v>0</v>
      </c>
      <c r="BL234" s="15" t="s">
        <v>168</v>
      </c>
      <c r="BM234" s="227" t="s">
        <v>1371</v>
      </c>
    </row>
    <row r="235" spans="1:65" s="2" customFormat="1" ht="33" customHeight="1">
      <c r="A235" s="36"/>
      <c r="B235" s="37"/>
      <c r="C235" s="236" t="s">
        <v>557</v>
      </c>
      <c r="D235" s="236" t="s">
        <v>283</v>
      </c>
      <c r="E235" s="237" t="s">
        <v>834</v>
      </c>
      <c r="F235" s="238" t="s">
        <v>835</v>
      </c>
      <c r="G235" s="239" t="s">
        <v>261</v>
      </c>
      <c r="H235" s="240">
        <v>22.071</v>
      </c>
      <c r="I235" s="241"/>
      <c r="J235" s="242">
        <f>ROUND(I235*H235,2)</f>
        <v>0</v>
      </c>
      <c r="K235" s="243"/>
      <c r="L235" s="244"/>
      <c r="M235" s="245" t="s">
        <v>1</v>
      </c>
      <c r="N235" s="246" t="s">
        <v>44</v>
      </c>
      <c r="O235" s="89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7" t="s">
        <v>338</v>
      </c>
      <c r="AT235" s="227" t="s">
        <v>283</v>
      </c>
      <c r="AU235" s="227" t="s">
        <v>88</v>
      </c>
      <c r="AY235" s="15" t="s">
        <v>140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5" t="s">
        <v>86</v>
      </c>
      <c r="BK235" s="228">
        <f>ROUND(I235*H235,2)</f>
        <v>0</v>
      </c>
      <c r="BL235" s="15" t="s">
        <v>168</v>
      </c>
      <c r="BM235" s="227" t="s">
        <v>1372</v>
      </c>
    </row>
    <row r="236" spans="1:65" s="2" customFormat="1" ht="16.5" customHeight="1">
      <c r="A236" s="36"/>
      <c r="B236" s="37"/>
      <c r="C236" s="215" t="s">
        <v>563</v>
      </c>
      <c r="D236" s="215" t="s">
        <v>141</v>
      </c>
      <c r="E236" s="216" t="s">
        <v>838</v>
      </c>
      <c r="F236" s="217" t="s">
        <v>839</v>
      </c>
      <c r="G236" s="218" t="s">
        <v>261</v>
      </c>
      <c r="H236" s="219">
        <v>20.65</v>
      </c>
      <c r="I236" s="220"/>
      <c r="J236" s="221">
        <f>ROUND(I236*H236,2)</f>
        <v>0</v>
      </c>
      <c r="K236" s="222"/>
      <c r="L236" s="42"/>
      <c r="M236" s="223" t="s">
        <v>1</v>
      </c>
      <c r="N236" s="224" t="s">
        <v>44</v>
      </c>
      <c r="O236" s="89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7" t="s">
        <v>168</v>
      </c>
      <c r="AT236" s="227" t="s">
        <v>141</v>
      </c>
      <c r="AU236" s="227" t="s">
        <v>88</v>
      </c>
      <c r="AY236" s="15" t="s">
        <v>140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5" t="s">
        <v>86</v>
      </c>
      <c r="BK236" s="228">
        <f>ROUND(I236*H236,2)</f>
        <v>0</v>
      </c>
      <c r="BL236" s="15" t="s">
        <v>168</v>
      </c>
      <c r="BM236" s="227" t="s">
        <v>1373</v>
      </c>
    </row>
    <row r="237" spans="1:65" s="2" customFormat="1" ht="24.15" customHeight="1">
      <c r="A237" s="36"/>
      <c r="B237" s="37"/>
      <c r="C237" s="215" t="s">
        <v>567</v>
      </c>
      <c r="D237" s="215" t="s">
        <v>141</v>
      </c>
      <c r="E237" s="216" t="s">
        <v>1374</v>
      </c>
      <c r="F237" s="217" t="s">
        <v>1375</v>
      </c>
      <c r="G237" s="218" t="s">
        <v>244</v>
      </c>
      <c r="H237" s="219">
        <v>0.15</v>
      </c>
      <c r="I237" s="220"/>
      <c r="J237" s="221">
        <f>ROUND(I237*H237,2)</f>
        <v>0</v>
      </c>
      <c r="K237" s="222"/>
      <c r="L237" s="42"/>
      <c r="M237" s="223" t="s">
        <v>1</v>
      </c>
      <c r="N237" s="224" t="s">
        <v>44</v>
      </c>
      <c r="O237" s="89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168</v>
      </c>
      <c r="AT237" s="227" t="s">
        <v>141</v>
      </c>
      <c r="AU237" s="227" t="s">
        <v>88</v>
      </c>
      <c r="AY237" s="15" t="s">
        <v>140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5" t="s">
        <v>86</v>
      </c>
      <c r="BK237" s="228">
        <f>ROUND(I237*H237,2)</f>
        <v>0</v>
      </c>
      <c r="BL237" s="15" t="s">
        <v>168</v>
      </c>
      <c r="BM237" s="227" t="s">
        <v>1376</v>
      </c>
    </row>
    <row r="238" spans="1:63" s="12" customFormat="1" ht="22.8" customHeight="1">
      <c r="A238" s="12"/>
      <c r="B238" s="201"/>
      <c r="C238" s="202"/>
      <c r="D238" s="203" t="s">
        <v>78</v>
      </c>
      <c r="E238" s="229" t="s">
        <v>902</v>
      </c>
      <c r="F238" s="229" t="s">
        <v>903</v>
      </c>
      <c r="G238" s="202"/>
      <c r="H238" s="202"/>
      <c r="I238" s="205"/>
      <c r="J238" s="230">
        <f>BK238</f>
        <v>0</v>
      </c>
      <c r="K238" s="202"/>
      <c r="L238" s="207"/>
      <c r="M238" s="208"/>
      <c r="N238" s="209"/>
      <c r="O238" s="209"/>
      <c r="P238" s="210">
        <f>SUM(P239:P240)</f>
        <v>0</v>
      </c>
      <c r="Q238" s="209"/>
      <c r="R238" s="210">
        <f>SUM(R239:R240)</f>
        <v>0.043763859999999995</v>
      </c>
      <c r="S238" s="209"/>
      <c r="T238" s="211">
        <f>SUM(T239:T240)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2" t="s">
        <v>88</v>
      </c>
      <c r="AT238" s="213" t="s">
        <v>78</v>
      </c>
      <c r="AU238" s="213" t="s">
        <v>86</v>
      </c>
      <c r="AY238" s="212" t="s">
        <v>140</v>
      </c>
      <c r="BK238" s="214">
        <f>SUM(BK239:BK240)</f>
        <v>0</v>
      </c>
    </row>
    <row r="239" spans="1:65" s="2" customFormat="1" ht="24.15" customHeight="1">
      <c r="A239" s="36"/>
      <c r="B239" s="37"/>
      <c r="C239" s="215" t="s">
        <v>569</v>
      </c>
      <c r="D239" s="215" t="s">
        <v>141</v>
      </c>
      <c r="E239" s="216" t="s">
        <v>905</v>
      </c>
      <c r="F239" s="217" t="s">
        <v>906</v>
      </c>
      <c r="G239" s="218" t="s">
        <v>261</v>
      </c>
      <c r="H239" s="219">
        <v>89.314</v>
      </c>
      <c r="I239" s="220"/>
      <c r="J239" s="221">
        <f>ROUND(I239*H239,2)</f>
        <v>0</v>
      </c>
      <c r="K239" s="222"/>
      <c r="L239" s="42"/>
      <c r="M239" s="223" t="s">
        <v>1</v>
      </c>
      <c r="N239" s="224" t="s">
        <v>44</v>
      </c>
      <c r="O239" s="89"/>
      <c r="P239" s="225">
        <f>O239*H239</f>
        <v>0</v>
      </c>
      <c r="Q239" s="225">
        <v>0.0002</v>
      </c>
      <c r="R239" s="225">
        <f>Q239*H239</f>
        <v>0.017862799999999998</v>
      </c>
      <c r="S239" s="225">
        <v>0</v>
      </c>
      <c r="T239" s="22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7" t="s">
        <v>168</v>
      </c>
      <c r="AT239" s="227" t="s">
        <v>141</v>
      </c>
      <c r="AU239" s="227" t="s">
        <v>88</v>
      </c>
      <c r="AY239" s="15" t="s">
        <v>140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5" t="s">
        <v>86</v>
      </c>
      <c r="BK239" s="228">
        <f>ROUND(I239*H239,2)</f>
        <v>0</v>
      </c>
      <c r="BL239" s="15" t="s">
        <v>168</v>
      </c>
      <c r="BM239" s="227" t="s">
        <v>1377</v>
      </c>
    </row>
    <row r="240" spans="1:65" s="2" customFormat="1" ht="33" customHeight="1">
      <c r="A240" s="36"/>
      <c r="B240" s="37"/>
      <c r="C240" s="215" t="s">
        <v>573</v>
      </c>
      <c r="D240" s="215" t="s">
        <v>141</v>
      </c>
      <c r="E240" s="216" t="s">
        <v>909</v>
      </c>
      <c r="F240" s="217" t="s">
        <v>910</v>
      </c>
      <c r="G240" s="218" t="s">
        <v>261</v>
      </c>
      <c r="H240" s="219">
        <v>89.314</v>
      </c>
      <c r="I240" s="220"/>
      <c r="J240" s="221">
        <f>ROUND(I240*H240,2)</f>
        <v>0</v>
      </c>
      <c r="K240" s="222"/>
      <c r="L240" s="42"/>
      <c r="M240" s="231" t="s">
        <v>1</v>
      </c>
      <c r="N240" s="232" t="s">
        <v>44</v>
      </c>
      <c r="O240" s="233"/>
      <c r="P240" s="234">
        <f>O240*H240</f>
        <v>0</v>
      </c>
      <c r="Q240" s="234">
        <v>0.00029</v>
      </c>
      <c r="R240" s="234">
        <f>Q240*H240</f>
        <v>0.025901059999999997</v>
      </c>
      <c r="S240" s="234">
        <v>0</v>
      </c>
      <c r="T240" s="235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7" t="s">
        <v>168</v>
      </c>
      <c r="AT240" s="227" t="s">
        <v>141</v>
      </c>
      <c r="AU240" s="227" t="s">
        <v>88</v>
      </c>
      <c r="AY240" s="15" t="s">
        <v>140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5" t="s">
        <v>86</v>
      </c>
      <c r="BK240" s="228">
        <f>ROUND(I240*H240,2)</f>
        <v>0</v>
      </c>
      <c r="BL240" s="15" t="s">
        <v>168</v>
      </c>
      <c r="BM240" s="227" t="s">
        <v>1378</v>
      </c>
    </row>
    <row r="241" spans="1:31" s="2" customFormat="1" ht="6.95" customHeight="1">
      <c r="A241" s="36"/>
      <c r="B241" s="64"/>
      <c r="C241" s="65"/>
      <c r="D241" s="65"/>
      <c r="E241" s="65"/>
      <c r="F241" s="65"/>
      <c r="G241" s="65"/>
      <c r="H241" s="65"/>
      <c r="I241" s="65"/>
      <c r="J241" s="65"/>
      <c r="K241" s="65"/>
      <c r="L241" s="42"/>
      <c r="M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</row>
  </sheetData>
  <sheetProtection password="CC35" sheet="1" objects="1" scenarios="1" formatColumns="0" formatRows="0" autoFilter="0"/>
  <autoFilter ref="C133:K240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100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OA a SOŠ Choceň, Stavební úpravy areálu Vysokomýtská 1206, Choceň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1379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16. 1. 2017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30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32</v>
      </c>
      <c r="E20" s="36"/>
      <c r="F20" s="36"/>
      <c r="G20" s="36"/>
      <c r="H20" s="36"/>
      <c r="I20" s="138" t="s">
        <v>25</v>
      </c>
      <c r="J20" s="141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34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38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39</v>
      </c>
      <c r="E30" s="36"/>
      <c r="F30" s="36"/>
      <c r="G30" s="36"/>
      <c r="H30" s="36"/>
      <c r="I30" s="36"/>
      <c r="J30" s="149">
        <f>ROUND(J125,2)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41</v>
      </c>
      <c r="G32" s="36"/>
      <c r="H32" s="36"/>
      <c r="I32" s="150" t="s">
        <v>40</v>
      </c>
      <c r="J32" s="150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43</v>
      </c>
      <c r="E33" s="138" t="s">
        <v>44</v>
      </c>
      <c r="F33" s="152">
        <f>ROUND((SUM(BE125:BE173)),2)</f>
        <v>0</v>
      </c>
      <c r="G33" s="36"/>
      <c r="H33" s="36"/>
      <c r="I33" s="153">
        <v>0.21</v>
      </c>
      <c r="J33" s="152">
        <f>ROUND(((SUM(BE125:BE173))*I33),2)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45</v>
      </c>
      <c r="F34" s="152">
        <f>ROUND((SUM(BF125:BF173)),2)</f>
        <v>0</v>
      </c>
      <c r="G34" s="36"/>
      <c r="H34" s="36"/>
      <c r="I34" s="153">
        <v>0.15</v>
      </c>
      <c r="J34" s="152">
        <f>ROUND(((SUM(BF125:BF173))*I34),2)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46</v>
      </c>
      <c r="F35" s="152">
        <f>ROUND((SUM(BG125:BG173)),2)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47</v>
      </c>
      <c r="F36" s="152">
        <f>ROUND((SUM(BH125:BH173)),2)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48</v>
      </c>
      <c r="F37" s="152">
        <f>ROUND((SUM(BI125:BI173)),2)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52</v>
      </c>
      <c r="E50" s="162"/>
      <c r="F50" s="162"/>
      <c r="G50" s="161" t="s">
        <v>53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54</v>
      </c>
      <c r="E61" s="164"/>
      <c r="F61" s="165" t="s">
        <v>55</v>
      </c>
      <c r="G61" s="163" t="s">
        <v>54</v>
      </c>
      <c r="H61" s="164"/>
      <c r="I61" s="164"/>
      <c r="J61" s="166" t="s">
        <v>55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56</v>
      </c>
      <c r="E65" s="167"/>
      <c r="F65" s="167"/>
      <c r="G65" s="161" t="s">
        <v>57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54</v>
      </c>
      <c r="E76" s="164"/>
      <c r="F76" s="165" t="s">
        <v>55</v>
      </c>
      <c r="G76" s="163" t="s">
        <v>54</v>
      </c>
      <c r="H76" s="164"/>
      <c r="I76" s="164"/>
      <c r="J76" s="166" t="s">
        <v>55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OA a SOŠ Choceň, Stavební úpravy areálu Vysokomýtská 1206, Choceň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05 - Stavební úpravy dvora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Choceň</v>
      </c>
      <c r="G89" s="38"/>
      <c r="H89" s="38"/>
      <c r="I89" s="30" t="s">
        <v>22</v>
      </c>
      <c r="J89" s="77" t="str">
        <f>IF(J12="","",J12)</f>
        <v>16. 1. 2017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Pardubický kraj, Komenského náměstí 125, Pardubice</v>
      </c>
      <c r="G91" s="38"/>
      <c r="H91" s="38"/>
      <c r="I91" s="30" t="s">
        <v>32</v>
      </c>
      <c r="J91" s="34" t="str">
        <f>E21</f>
        <v>Jiří Hejzlar, Ing. Jiří Hejzlar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117</v>
      </c>
      <c r="D94" s="174"/>
      <c r="E94" s="174"/>
      <c r="F94" s="174"/>
      <c r="G94" s="174"/>
      <c r="H94" s="174"/>
      <c r="I94" s="174"/>
      <c r="J94" s="175" t="s">
        <v>118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119</v>
      </c>
      <c r="D96" s="38"/>
      <c r="E96" s="38"/>
      <c r="F96" s="38"/>
      <c r="G96" s="38"/>
      <c r="H96" s="38"/>
      <c r="I96" s="38"/>
      <c r="J96" s="108">
        <f>J125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120</v>
      </c>
    </row>
    <row r="97" spans="1:31" s="9" customFormat="1" ht="24.95" customHeight="1">
      <c r="A97" s="9"/>
      <c r="B97" s="177"/>
      <c r="C97" s="178"/>
      <c r="D97" s="179" t="s">
        <v>204</v>
      </c>
      <c r="E97" s="180"/>
      <c r="F97" s="180"/>
      <c r="G97" s="180"/>
      <c r="H97" s="180"/>
      <c r="I97" s="180"/>
      <c r="J97" s="181">
        <f>J126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205</v>
      </c>
      <c r="E98" s="186"/>
      <c r="F98" s="186"/>
      <c r="G98" s="186"/>
      <c r="H98" s="186"/>
      <c r="I98" s="186"/>
      <c r="J98" s="187">
        <f>J127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206</v>
      </c>
      <c r="E99" s="186"/>
      <c r="F99" s="186"/>
      <c r="G99" s="186"/>
      <c r="H99" s="186"/>
      <c r="I99" s="186"/>
      <c r="J99" s="187">
        <f>J133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1380</v>
      </c>
      <c r="E100" s="186"/>
      <c r="F100" s="186"/>
      <c r="G100" s="186"/>
      <c r="H100" s="186"/>
      <c r="I100" s="186"/>
      <c r="J100" s="187">
        <f>J138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1381</v>
      </c>
      <c r="E101" s="186"/>
      <c r="F101" s="186"/>
      <c r="G101" s="186"/>
      <c r="H101" s="186"/>
      <c r="I101" s="186"/>
      <c r="J101" s="187">
        <f>J151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1382</v>
      </c>
      <c r="E102" s="186"/>
      <c r="F102" s="186"/>
      <c r="G102" s="186"/>
      <c r="H102" s="186"/>
      <c r="I102" s="186"/>
      <c r="J102" s="187">
        <f>J154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1383</v>
      </c>
      <c r="E103" s="186"/>
      <c r="F103" s="186"/>
      <c r="G103" s="186"/>
      <c r="H103" s="186"/>
      <c r="I103" s="186"/>
      <c r="J103" s="187">
        <f>J158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3"/>
      <c r="C104" s="184"/>
      <c r="D104" s="185" t="s">
        <v>1384</v>
      </c>
      <c r="E104" s="186"/>
      <c r="F104" s="186"/>
      <c r="G104" s="186"/>
      <c r="H104" s="186"/>
      <c r="I104" s="186"/>
      <c r="J104" s="187">
        <f>J163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3"/>
      <c r="C105" s="184"/>
      <c r="D105" s="185" t="s">
        <v>210</v>
      </c>
      <c r="E105" s="186"/>
      <c r="F105" s="186"/>
      <c r="G105" s="186"/>
      <c r="H105" s="186"/>
      <c r="I105" s="186"/>
      <c r="J105" s="187">
        <f>J172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11" spans="1:31" s="2" customFormat="1" ht="6.95" customHeight="1">
      <c r="A111" s="36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4.95" customHeight="1">
      <c r="A112" s="36"/>
      <c r="B112" s="37"/>
      <c r="C112" s="21" t="s">
        <v>125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16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6.25" customHeight="1">
      <c r="A115" s="36"/>
      <c r="B115" s="37"/>
      <c r="C115" s="38"/>
      <c r="D115" s="38"/>
      <c r="E115" s="172" t="str">
        <f>E7</f>
        <v>OA a SOŠ Choceň, Stavební úpravy areálu Vysokomýtská 1206, Choceň</v>
      </c>
      <c r="F115" s="30"/>
      <c r="G115" s="30"/>
      <c r="H115" s="30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114</v>
      </c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74" t="str">
        <f>E9</f>
        <v>05 - Stavební úpravy dvora</v>
      </c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20</v>
      </c>
      <c r="D119" s="38"/>
      <c r="E119" s="38"/>
      <c r="F119" s="25" t="str">
        <f>F12</f>
        <v>Choceň</v>
      </c>
      <c r="G119" s="38"/>
      <c r="H119" s="38"/>
      <c r="I119" s="30" t="s">
        <v>22</v>
      </c>
      <c r="J119" s="77" t="str">
        <f>IF(J12="","",J12)</f>
        <v>16. 1. 2017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25.65" customHeight="1">
      <c r="A121" s="36"/>
      <c r="B121" s="37"/>
      <c r="C121" s="30" t="s">
        <v>24</v>
      </c>
      <c r="D121" s="38"/>
      <c r="E121" s="38"/>
      <c r="F121" s="25" t="str">
        <f>E15</f>
        <v>Pardubický kraj, Komenského náměstí 125, Pardubice</v>
      </c>
      <c r="G121" s="38"/>
      <c r="H121" s="38"/>
      <c r="I121" s="30" t="s">
        <v>32</v>
      </c>
      <c r="J121" s="34" t="str">
        <f>E21</f>
        <v>Jiří Hejzlar, Ing. Jiří Hejzlar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30</v>
      </c>
      <c r="D122" s="38"/>
      <c r="E122" s="38"/>
      <c r="F122" s="25" t="str">
        <f>IF(E18="","",E18)</f>
        <v>Vyplň údaj</v>
      </c>
      <c r="G122" s="38"/>
      <c r="H122" s="38"/>
      <c r="I122" s="30" t="s">
        <v>36</v>
      </c>
      <c r="J122" s="34" t="str">
        <f>E24</f>
        <v xml:space="preserve"> 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1" customFormat="1" ht="29.25" customHeight="1">
      <c r="A124" s="189"/>
      <c r="B124" s="190"/>
      <c r="C124" s="191" t="s">
        <v>126</v>
      </c>
      <c r="D124" s="192" t="s">
        <v>64</v>
      </c>
      <c r="E124" s="192" t="s">
        <v>60</v>
      </c>
      <c r="F124" s="192" t="s">
        <v>61</v>
      </c>
      <c r="G124" s="192" t="s">
        <v>127</v>
      </c>
      <c r="H124" s="192" t="s">
        <v>128</v>
      </c>
      <c r="I124" s="192" t="s">
        <v>129</v>
      </c>
      <c r="J124" s="193" t="s">
        <v>118</v>
      </c>
      <c r="K124" s="194" t="s">
        <v>130</v>
      </c>
      <c r="L124" s="195"/>
      <c r="M124" s="98" t="s">
        <v>1</v>
      </c>
      <c r="N124" s="99" t="s">
        <v>43</v>
      </c>
      <c r="O124" s="99" t="s">
        <v>131</v>
      </c>
      <c r="P124" s="99" t="s">
        <v>132</v>
      </c>
      <c r="Q124" s="99" t="s">
        <v>133</v>
      </c>
      <c r="R124" s="99" t="s">
        <v>134</v>
      </c>
      <c r="S124" s="99" t="s">
        <v>135</v>
      </c>
      <c r="T124" s="100" t="s">
        <v>136</v>
      </c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</row>
    <row r="125" spans="1:63" s="2" customFormat="1" ht="22.8" customHeight="1">
      <c r="A125" s="36"/>
      <c r="B125" s="37"/>
      <c r="C125" s="105" t="s">
        <v>137</v>
      </c>
      <c r="D125" s="38"/>
      <c r="E125" s="38"/>
      <c r="F125" s="38"/>
      <c r="G125" s="38"/>
      <c r="H125" s="38"/>
      <c r="I125" s="38"/>
      <c r="J125" s="196">
        <f>BK125</f>
        <v>0</v>
      </c>
      <c r="K125" s="38"/>
      <c r="L125" s="42"/>
      <c r="M125" s="101"/>
      <c r="N125" s="197"/>
      <c r="O125" s="102"/>
      <c r="P125" s="198">
        <f>P126</f>
        <v>0</v>
      </c>
      <c r="Q125" s="102"/>
      <c r="R125" s="198">
        <f>R126</f>
        <v>96.13671839999999</v>
      </c>
      <c r="S125" s="102"/>
      <c r="T125" s="199">
        <f>T126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78</v>
      </c>
      <c r="AU125" s="15" t="s">
        <v>120</v>
      </c>
      <c r="BK125" s="200">
        <f>BK126</f>
        <v>0</v>
      </c>
    </row>
    <row r="126" spans="1:63" s="12" customFormat="1" ht="25.9" customHeight="1">
      <c r="A126" s="12"/>
      <c r="B126" s="201"/>
      <c r="C126" s="202"/>
      <c r="D126" s="203" t="s">
        <v>78</v>
      </c>
      <c r="E126" s="204" t="s">
        <v>226</v>
      </c>
      <c r="F126" s="204" t="s">
        <v>227</v>
      </c>
      <c r="G126" s="202"/>
      <c r="H126" s="202"/>
      <c r="I126" s="205"/>
      <c r="J126" s="206">
        <f>BK126</f>
        <v>0</v>
      </c>
      <c r="K126" s="202"/>
      <c r="L126" s="207"/>
      <c r="M126" s="208"/>
      <c r="N126" s="209"/>
      <c r="O126" s="209"/>
      <c r="P126" s="210">
        <f>P127+P133+P138+P151+P154+P158+P163+P172</f>
        <v>0</v>
      </c>
      <c r="Q126" s="209"/>
      <c r="R126" s="210">
        <f>R127+R133+R138+R151+R154+R158+R163+R172</f>
        <v>96.13671839999999</v>
      </c>
      <c r="S126" s="209"/>
      <c r="T126" s="211">
        <f>T127+T133+T138+T151+T154+T158+T163+T172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86</v>
      </c>
      <c r="AT126" s="213" t="s">
        <v>78</v>
      </c>
      <c r="AU126" s="213" t="s">
        <v>79</v>
      </c>
      <c r="AY126" s="212" t="s">
        <v>140</v>
      </c>
      <c r="BK126" s="214">
        <f>BK127+BK133+BK138+BK151+BK154+BK158+BK163+BK172</f>
        <v>0</v>
      </c>
    </row>
    <row r="127" spans="1:63" s="12" customFormat="1" ht="22.8" customHeight="1">
      <c r="A127" s="12"/>
      <c r="B127" s="201"/>
      <c r="C127" s="202"/>
      <c r="D127" s="203" t="s">
        <v>78</v>
      </c>
      <c r="E127" s="229" t="s">
        <v>86</v>
      </c>
      <c r="F127" s="229" t="s">
        <v>228</v>
      </c>
      <c r="G127" s="202"/>
      <c r="H127" s="202"/>
      <c r="I127" s="205"/>
      <c r="J127" s="230">
        <f>BK127</f>
        <v>0</v>
      </c>
      <c r="K127" s="202"/>
      <c r="L127" s="207"/>
      <c r="M127" s="208"/>
      <c r="N127" s="209"/>
      <c r="O127" s="209"/>
      <c r="P127" s="210">
        <f>SUM(P128:P132)</f>
        <v>0</v>
      </c>
      <c r="Q127" s="209"/>
      <c r="R127" s="210">
        <f>SUM(R128:R132)</f>
        <v>0</v>
      </c>
      <c r="S127" s="209"/>
      <c r="T127" s="211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86</v>
      </c>
      <c r="AT127" s="213" t="s">
        <v>78</v>
      </c>
      <c r="AU127" s="213" t="s">
        <v>86</v>
      </c>
      <c r="AY127" s="212" t="s">
        <v>140</v>
      </c>
      <c r="BK127" s="214">
        <f>SUM(BK128:BK132)</f>
        <v>0</v>
      </c>
    </row>
    <row r="128" spans="1:65" s="2" customFormat="1" ht="24.15" customHeight="1">
      <c r="A128" s="36"/>
      <c r="B128" s="37"/>
      <c r="C128" s="215" t="s">
        <v>86</v>
      </c>
      <c r="D128" s="215" t="s">
        <v>141</v>
      </c>
      <c r="E128" s="216" t="s">
        <v>1385</v>
      </c>
      <c r="F128" s="217" t="s">
        <v>1386</v>
      </c>
      <c r="G128" s="218" t="s">
        <v>231</v>
      </c>
      <c r="H128" s="219">
        <v>62.443</v>
      </c>
      <c r="I128" s="220"/>
      <c r="J128" s="221">
        <f>ROUND(I128*H128,2)</f>
        <v>0</v>
      </c>
      <c r="K128" s="222"/>
      <c r="L128" s="42"/>
      <c r="M128" s="223" t="s">
        <v>1</v>
      </c>
      <c r="N128" s="224" t="s">
        <v>44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145</v>
      </c>
      <c r="AT128" s="227" t="s">
        <v>141</v>
      </c>
      <c r="AU128" s="227" t="s">
        <v>88</v>
      </c>
      <c r="AY128" s="15" t="s">
        <v>140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145</v>
      </c>
      <c r="BM128" s="227" t="s">
        <v>1387</v>
      </c>
    </row>
    <row r="129" spans="1:65" s="2" customFormat="1" ht="24.15" customHeight="1">
      <c r="A129" s="36"/>
      <c r="B129" s="37"/>
      <c r="C129" s="215" t="s">
        <v>88</v>
      </c>
      <c r="D129" s="215" t="s">
        <v>141</v>
      </c>
      <c r="E129" s="216" t="s">
        <v>229</v>
      </c>
      <c r="F129" s="217" t="s">
        <v>230</v>
      </c>
      <c r="G129" s="218" t="s">
        <v>231</v>
      </c>
      <c r="H129" s="219">
        <v>20.62</v>
      </c>
      <c r="I129" s="220"/>
      <c r="J129" s="221">
        <f>ROUND(I129*H129,2)</f>
        <v>0</v>
      </c>
      <c r="K129" s="222"/>
      <c r="L129" s="42"/>
      <c r="M129" s="223" t="s">
        <v>1</v>
      </c>
      <c r="N129" s="224" t="s">
        <v>44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145</v>
      </c>
      <c r="AT129" s="227" t="s">
        <v>141</v>
      </c>
      <c r="AU129" s="227" t="s">
        <v>88</v>
      </c>
      <c r="AY129" s="15" t="s">
        <v>140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86</v>
      </c>
      <c r="BK129" s="228">
        <f>ROUND(I129*H129,2)</f>
        <v>0</v>
      </c>
      <c r="BL129" s="15" t="s">
        <v>145</v>
      </c>
      <c r="BM129" s="227" t="s">
        <v>1388</v>
      </c>
    </row>
    <row r="130" spans="1:65" s="2" customFormat="1" ht="24.15" customHeight="1">
      <c r="A130" s="36"/>
      <c r="B130" s="37"/>
      <c r="C130" s="215" t="s">
        <v>148</v>
      </c>
      <c r="D130" s="215" t="s">
        <v>141</v>
      </c>
      <c r="E130" s="216" t="s">
        <v>236</v>
      </c>
      <c r="F130" s="217" t="s">
        <v>237</v>
      </c>
      <c r="G130" s="218" t="s">
        <v>231</v>
      </c>
      <c r="H130" s="219">
        <v>73.753</v>
      </c>
      <c r="I130" s="220"/>
      <c r="J130" s="221">
        <f>ROUND(I130*H130,2)</f>
        <v>0</v>
      </c>
      <c r="K130" s="222"/>
      <c r="L130" s="42"/>
      <c r="M130" s="223" t="s">
        <v>1</v>
      </c>
      <c r="N130" s="224" t="s">
        <v>44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145</v>
      </c>
      <c r="AT130" s="227" t="s">
        <v>141</v>
      </c>
      <c r="AU130" s="227" t="s">
        <v>88</v>
      </c>
      <c r="AY130" s="15" t="s">
        <v>140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145</v>
      </c>
      <c r="BM130" s="227" t="s">
        <v>1389</v>
      </c>
    </row>
    <row r="131" spans="1:65" s="2" customFormat="1" ht="16.5" customHeight="1">
      <c r="A131" s="36"/>
      <c r="B131" s="37"/>
      <c r="C131" s="215" t="s">
        <v>145</v>
      </c>
      <c r="D131" s="215" t="s">
        <v>141</v>
      </c>
      <c r="E131" s="216" t="s">
        <v>239</v>
      </c>
      <c r="F131" s="217" t="s">
        <v>240</v>
      </c>
      <c r="G131" s="218" t="s">
        <v>231</v>
      </c>
      <c r="H131" s="219">
        <v>73.753</v>
      </c>
      <c r="I131" s="220"/>
      <c r="J131" s="221">
        <f>ROUND(I131*H131,2)</f>
        <v>0</v>
      </c>
      <c r="K131" s="222"/>
      <c r="L131" s="42"/>
      <c r="M131" s="223" t="s">
        <v>1</v>
      </c>
      <c r="N131" s="224" t="s">
        <v>44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145</v>
      </c>
      <c r="AT131" s="227" t="s">
        <v>141</v>
      </c>
      <c r="AU131" s="227" t="s">
        <v>88</v>
      </c>
      <c r="AY131" s="15" t="s">
        <v>140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145</v>
      </c>
      <c r="BM131" s="227" t="s">
        <v>1390</v>
      </c>
    </row>
    <row r="132" spans="1:65" s="2" customFormat="1" ht="24.15" customHeight="1">
      <c r="A132" s="36"/>
      <c r="B132" s="37"/>
      <c r="C132" s="215" t="s">
        <v>154</v>
      </c>
      <c r="D132" s="215" t="s">
        <v>141</v>
      </c>
      <c r="E132" s="216" t="s">
        <v>242</v>
      </c>
      <c r="F132" s="217" t="s">
        <v>243</v>
      </c>
      <c r="G132" s="218" t="s">
        <v>244</v>
      </c>
      <c r="H132" s="219">
        <v>125.38</v>
      </c>
      <c r="I132" s="220"/>
      <c r="J132" s="221">
        <f>ROUND(I132*H132,2)</f>
        <v>0</v>
      </c>
      <c r="K132" s="222"/>
      <c r="L132" s="42"/>
      <c r="M132" s="223" t="s">
        <v>1</v>
      </c>
      <c r="N132" s="224" t="s">
        <v>44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145</v>
      </c>
      <c r="AT132" s="227" t="s">
        <v>141</v>
      </c>
      <c r="AU132" s="227" t="s">
        <v>88</v>
      </c>
      <c r="AY132" s="15" t="s">
        <v>140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86</v>
      </c>
      <c r="BK132" s="228">
        <f>ROUND(I132*H132,2)</f>
        <v>0</v>
      </c>
      <c r="BL132" s="15" t="s">
        <v>145</v>
      </c>
      <c r="BM132" s="227" t="s">
        <v>1391</v>
      </c>
    </row>
    <row r="133" spans="1:63" s="12" customFormat="1" ht="22.8" customHeight="1">
      <c r="A133" s="12"/>
      <c r="B133" s="201"/>
      <c r="C133" s="202"/>
      <c r="D133" s="203" t="s">
        <v>78</v>
      </c>
      <c r="E133" s="229" t="s">
        <v>88</v>
      </c>
      <c r="F133" s="229" t="s">
        <v>246</v>
      </c>
      <c r="G133" s="202"/>
      <c r="H133" s="202"/>
      <c r="I133" s="205"/>
      <c r="J133" s="230">
        <f>BK133</f>
        <v>0</v>
      </c>
      <c r="K133" s="202"/>
      <c r="L133" s="207"/>
      <c r="M133" s="208"/>
      <c r="N133" s="209"/>
      <c r="O133" s="209"/>
      <c r="P133" s="210">
        <f>SUM(P134:P137)</f>
        <v>0</v>
      </c>
      <c r="Q133" s="209"/>
      <c r="R133" s="210">
        <f>SUM(R134:R137)</f>
        <v>11.453706200000001</v>
      </c>
      <c r="S133" s="209"/>
      <c r="T133" s="211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86</v>
      </c>
      <c r="AT133" s="213" t="s">
        <v>78</v>
      </c>
      <c r="AU133" s="213" t="s">
        <v>86</v>
      </c>
      <c r="AY133" s="212" t="s">
        <v>140</v>
      </c>
      <c r="BK133" s="214">
        <f>SUM(BK134:BK137)</f>
        <v>0</v>
      </c>
    </row>
    <row r="134" spans="1:65" s="2" customFormat="1" ht="24.15" customHeight="1">
      <c r="A134" s="36"/>
      <c r="B134" s="37"/>
      <c r="C134" s="215" t="s">
        <v>151</v>
      </c>
      <c r="D134" s="215" t="s">
        <v>141</v>
      </c>
      <c r="E134" s="216" t="s">
        <v>247</v>
      </c>
      <c r="F134" s="217" t="s">
        <v>248</v>
      </c>
      <c r="G134" s="218" t="s">
        <v>231</v>
      </c>
      <c r="H134" s="219">
        <v>3.108</v>
      </c>
      <c r="I134" s="220"/>
      <c r="J134" s="221">
        <f>ROUND(I134*H134,2)</f>
        <v>0</v>
      </c>
      <c r="K134" s="222"/>
      <c r="L134" s="42"/>
      <c r="M134" s="223" t="s">
        <v>1</v>
      </c>
      <c r="N134" s="224" t="s">
        <v>44</v>
      </c>
      <c r="O134" s="89"/>
      <c r="P134" s="225">
        <f>O134*H134</f>
        <v>0</v>
      </c>
      <c r="Q134" s="225">
        <v>2.16</v>
      </c>
      <c r="R134" s="225">
        <f>Q134*H134</f>
        <v>6.713280000000001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145</v>
      </c>
      <c r="AT134" s="227" t="s">
        <v>141</v>
      </c>
      <c r="AU134" s="227" t="s">
        <v>88</v>
      </c>
      <c r="AY134" s="15" t="s">
        <v>140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145</v>
      </c>
      <c r="BM134" s="227" t="s">
        <v>1392</v>
      </c>
    </row>
    <row r="135" spans="1:65" s="2" customFormat="1" ht="16.5" customHeight="1">
      <c r="A135" s="36"/>
      <c r="B135" s="37"/>
      <c r="C135" s="215" t="s">
        <v>161</v>
      </c>
      <c r="D135" s="215" t="s">
        <v>141</v>
      </c>
      <c r="E135" s="216" t="s">
        <v>250</v>
      </c>
      <c r="F135" s="217" t="s">
        <v>251</v>
      </c>
      <c r="G135" s="218" t="s">
        <v>231</v>
      </c>
      <c r="H135" s="219">
        <v>2.072</v>
      </c>
      <c r="I135" s="220"/>
      <c r="J135" s="221">
        <f>ROUND(I135*H135,2)</f>
        <v>0</v>
      </c>
      <c r="K135" s="222"/>
      <c r="L135" s="42"/>
      <c r="M135" s="223" t="s">
        <v>1</v>
      </c>
      <c r="N135" s="224" t="s">
        <v>44</v>
      </c>
      <c r="O135" s="89"/>
      <c r="P135" s="225">
        <f>O135*H135</f>
        <v>0</v>
      </c>
      <c r="Q135" s="225">
        <v>2.25634</v>
      </c>
      <c r="R135" s="225">
        <f>Q135*H135</f>
        <v>4.67513648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145</v>
      </c>
      <c r="AT135" s="227" t="s">
        <v>141</v>
      </c>
      <c r="AU135" s="227" t="s">
        <v>88</v>
      </c>
      <c r="AY135" s="15" t="s">
        <v>140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86</v>
      </c>
      <c r="BK135" s="228">
        <f>ROUND(I135*H135,2)</f>
        <v>0</v>
      </c>
      <c r="BL135" s="15" t="s">
        <v>145</v>
      </c>
      <c r="BM135" s="227" t="s">
        <v>1393</v>
      </c>
    </row>
    <row r="136" spans="1:65" s="2" customFormat="1" ht="16.5" customHeight="1">
      <c r="A136" s="36"/>
      <c r="B136" s="37"/>
      <c r="C136" s="215" t="s">
        <v>165</v>
      </c>
      <c r="D136" s="215" t="s">
        <v>141</v>
      </c>
      <c r="E136" s="216" t="s">
        <v>253</v>
      </c>
      <c r="F136" s="217" t="s">
        <v>254</v>
      </c>
      <c r="G136" s="218" t="s">
        <v>244</v>
      </c>
      <c r="H136" s="219">
        <v>0.062</v>
      </c>
      <c r="I136" s="220"/>
      <c r="J136" s="221">
        <f>ROUND(I136*H136,2)</f>
        <v>0</v>
      </c>
      <c r="K136" s="222"/>
      <c r="L136" s="42"/>
      <c r="M136" s="223" t="s">
        <v>1</v>
      </c>
      <c r="N136" s="224" t="s">
        <v>44</v>
      </c>
      <c r="O136" s="89"/>
      <c r="P136" s="225">
        <f>O136*H136</f>
        <v>0</v>
      </c>
      <c r="Q136" s="225">
        <v>1.05306</v>
      </c>
      <c r="R136" s="225">
        <f>Q136*H136</f>
        <v>0.06528972000000001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145</v>
      </c>
      <c r="AT136" s="227" t="s">
        <v>141</v>
      </c>
      <c r="AU136" s="227" t="s">
        <v>88</v>
      </c>
      <c r="AY136" s="15" t="s">
        <v>140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145</v>
      </c>
      <c r="BM136" s="227" t="s">
        <v>1394</v>
      </c>
    </row>
    <row r="137" spans="1:65" s="2" customFormat="1" ht="16.5" customHeight="1">
      <c r="A137" s="36"/>
      <c r="B137" s="37"/>
      <c r="C137" s="215" t="s">
        <v>169</v>
      </c>
      <c r="D137" s="215" t="s">
        <v>141</v>
      </c>
      <c r="E137" s="216" t="s">
        <v>256</v>
      </c>
      <c r="F137" s="217" t="s">
        <v>257</v>
      </c>
      <c r="G137" s="218" t="s">
        <v>231</v>
      </c>
      <c r="H137" s="219">
        <v>12.888</v>
      </c>
      <c r="I137" s="220"/>
      <c r="J137" s="221">
        <f>ROUND(I137*H137,2)</f>
        <v>0</v>
      </c>
      <c r="K137" s="222"/>
      <c r="L137" s="42"/>
      <c r="M137" s="223" t="s">
        <v>1</v>
      </c>
      <c r="N137" s="224" t="s">
        <v>44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145</v>
      </c>
      <c r="AT137" s="227" t="s">
        <v>141</v>
      </c>
      <c r="AU137" s="227" t="s">
        <v>88</v>
      </c>
      <c r="AY137" s="15" t="s">
        <v>140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145</v>
      </c>
      <c r="BM137" s="227" t="s">
        <v>1395</v>
      </c>
    </row>
    <row r="138" spans="1:63" s="12" customFormat="1" ht="22.8" customHeight="1">
      <c r="A138" s="12"/>
      <c r="B138" s="201"/>
      <c r="C138" s="202"/>
      <c r="D138" s="203" t="s">
        <v>78</v>
      </c>
      <c r="E138" s="229" t="s">
        <v>148</v>
      </c>
      <c r="F138" s="229" t="s">
        <v>1396</v>
      </c>
      <c r="G138" s="202"/>
      <c r="H138" s="202"/>
      <c r="I138" s="205"/>
      <c r="J138" s="230">
        <f>BK138</f>
        <v>0</v>
      </c>
      <c r="K138" s="202"/>
      <c r="L138" s="207"/>
      <c r="M138" s="208"/>
      <c r="N138" s="209"/>
      <c r="O138" s="209"/>
      <c r="P138" s="210">
        <f>SUM(P139:P150)</f>
        <v>0</v>
      </c>
      <c r="Q138" s="209"/>
      <c r="R138" s="210">
        <f>SUM(R139:R150)</f>
        <v>22.2185553</v>
      </c>
      <c r="S138" s="209"/>
      <c r="T138" s="211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2" t="s">
        <v>86</v>
      </c>
      <c r="AT138" s="213" t="s">
        <v>78</v>
      </c>
      <c r="AU138" s="213" t="s">
        <v>86</v>
      </c>
      <c r="AY138" s="212" t="s">
        <v>140</v>
      </c>
      <c r="BK138" s="214">
        <f>SUM(BK139:BK150)</f>
        <v>0</v>
      </c>
    </row>
    <row r="139" spans="1:65" s="2" customFormat="1" ht="24.15" customHeight="1">
      <c r="A139" s="36"/>
      <c r="B139" s="37"/>
      <c r="C139" s="215" t="s">
        <v>157</v>
      </c>
      <c r="D139" s="215" t="s">
        <v>141</v>
      </c>
      <c r="E139" s="216" t="s">
        <v>1397</v>
      </c>
      <c r="F139" s="217" t="s">
        <v>1398</v>
      </c>
      <c r="G139" s="218" t="s">
        <v>272</v>
      </c>
      <c r="H139" s="219">
        <v>28</v>
      </c>
      <c r="I139" s="220"/>
      <c r="J139" s="221">
        <f>ROUND(I139*H139,2)</f>
        <v>0</v>
      </c>
      <c r="K139" s="222"/>
      <c r="L139" s="42"/>
      <c r="M139" s="223" t="s">
        <v>1</v>
      </c>
      <c r="N139" s="224" t="s">
        <v>44</v>
      </c>
      <c r="O139" s="89"/>
      <c r="P139" s="225">
        <f>O139*H139</f>
        <v>0</v>
      </c>
      <c r="Q139" s="225">
        <v>0.17489</v>
      </c>
      <c r="R139" s="225">
        <f>Q139*H139</f>
        <v>4.89692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145</v>
      </c>
      <c r="AT139" s="227" t="s">
        <v>141</v>
      </c>
      <c r="AU139" s="227" t="s">
        <v>88</v>
      </c>
      <c r="AY139" s="15" t="s">
        <v>140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145</v>
      </c>
      <c r="BM139" s="227" t="s">
        <v>1399</v>
      </c>
    </row>
    <row r="140" spans="1:65" s="2" customFormat="1" ht="24.15" customHeight="1">
      <c r="A140" s="36"/>
      <c r="B140" s="37"/>
      <c r="C140" s="236" t="s">
        <v>176</v>
      </c>
      <c r="D140" s="236" t="s">
        <v>283</v>
      </c>
      <c r="E140" s="237" t="s">
        <v>1400</v>
      </c>
      <c r="F140" s="238" t="s">
        <v>1401</v>
      </c>
      <c r="G140" s="239" t="s">
        <v>272</v>
      </c>
      <c r="H140" s="240">
        <v>26</v>
      </c>
      <c r="I140" s="241"/>
      <c r="J140" s="242">
        <f>ROUND(I140*H140,2)</f>
        <v>0</v>
      </c>
      <c r="K140" s="243"/>
      <c r="L140" s="244"/>
      <c r="M140" s="245" t="s">
        <v>1</v>
      </c>
      <c r="N140" s="246" t="s">
        <v>44</v>
      </c>
      <c r="O140" s="89"/>
      <c r="P140" s="225">
        <f>O140*H140</f>
        <v>0</v>
      </c>
      <c r="Q140" s="225">
        <v>0.002</v>
      </c>
      <c r="R140" s="225">
        <f>Q140*H140</f>
        <v>0.052000000000000005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165</v>
      </c>
      <c r="AT140" s="227" t="s">
        <v>283</v>
      </c>
      <c r="AU140" s="227" t="s">
        <v>88</v>
      </c>
      <c r="AY140" s="15" t="s">
        <v>140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145</v>
      </c>
      <c r="BM140" s="227" t="s">
        <v>1402</v>
      </c>
    </row>
    <row r="141" spans="1:65" s="2" customFormat="1" ht="24.15" customHeight="1">
      <c r="A141" s="36"/>
      <c r="B141" s="37"/>
      <c r="C141" s="236" t="s">
        <v>160</v>
      </c>
      <c r="D141" s="236" t="s">
        <v>283</v>
      </c>
      <c r="E141" s="237" t="s">
        <v>1403</v>
      </c>
      <c r="F141" s="238" t="s">
        <v>1404</v>
      </c>
      <c r="G141" s="239" t="s">
        <v>272</v>
      </c>
      <c r="H141" s="240">
        <v>2</v>
      </c>
      <c r="I141" s="241"/>
      <c r="J141" s="242">
        <f>ROUND(I141*H141,2)</f>
        <v>0</v>
      </c>
      <c r="K141" s="243"/>
      <c r="L141" s="244"/>
      <c r="M141" s="245" t="s">
        <v>1</v>
      </c>
      <c r="N141" s="246" t="s">
        <v>44</v>
      </c>
      <c r="O141" s="89"/>
      <c r="P141" s="225">
        <f>O141*H141</f>
        <v>0</v>
      </c>
      <c r="Q141" s="225">
        <v>0.0034</v>
      </c>
      <c r="R141" s="225">
        <f>Q141*H141</f>
        <v>0.0068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165</v>
      </c>
      <c r="AT141" s="227" t="s">
        <v>283</v>
      </c>
      <c r="AU141" s="227" t="s">
        <v>88</v>
      </c>
      <c r="AY141" s="15" t="s">
        <v>140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86</v>
      </c>
      <c r="BK141" s="228">
        <f>ROUND(I141*H141,2)</f>
        <v>0</v>
      </c>
      <c r="BL141" s="15" t="s">
        <v>145</v>
      </c>
      <c r="BM141" s="227" t="s">
        <v>1405</v>
      </c>
    </row>
    <row r="142" spans="1:65" s="2" customFormat="1" ht="24.15" customHeight="1">
      <c r="A142" s="36"/>
      <c r="B142" s="37"/>
      <c r="C142" s="236" t="s">
        <v>180</v>
      </c>
      <c r="D142" s="236" t="s">
        <v>283</v>
      </c>
      <c r="E142" s="237" t="s">
        <v>1406</v>
      </c>
      <c r="F142" s="238" t="s">
        <v>1407</v>
      </c>
      <c r="G142" s="239" t="s">
        <v>272</v>
      </c>
      <c r="H142" s="240">
        <v>14</v>
      </c>
      <c r="I142" s="241"/>
      <c r="J142" s="242">
        <f>ROUND(I142*H142,2)</f>
        <v>0</v>
      </c>
      <c r="K142" s="243"/>
      <c r="L142" s="244"/>
      <c r="M142" s="245" t="s">
        <v>1</v>
      </c>
      <c r="N142" s="246" t="s">
        <v>44</v>
      </c>
      <c r="O142" s="89"/>
      <c r="P142" s="225">
        <f>O142*H142</f>
        <v>0</v>
      </c>
      <c r="Q142" s="225">
        <v>0.002</v>
      </c>
      <c r="R142" s="225">
        <f>Q142*H142</f>
        <v>0.028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165</v>
      </c>
      <c r="AT142" s="227" t="s">
        <v>283</v>
      </c>
      <c r="AU142" s="227" t="s">
        <v>88</v>
      </c>
      <c r="AY142" s="15" t="s">
        <v>140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145</v>
      </c>
      <c r="BM142" s="227" t="s">
        <v>1408</v>
      </c>
    </row>
    <row r="143" spans="1:65" s="2" customFormat="1" ht="16.5" customHeight="1">
      <c r="A143" s="36"/>
      <c r="B143" s="37"/>
      <c r="C143" s="215" t="s">
        <v>164</v>
      </c>
      <c r="D143" s="215" t="s">
        <v>141</v>
      </c>
      <c r="E143" s="216" t="s">
        <v>1409</v>
      </c>
      <c r="F143" s="217" t="s">
        <v>1410</v>
      </c>
      <c r="G143" s="218" t="s">
        <v>382</v>
      </c>
      <c r="H143" s="219">
        <v>51.55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44</v>
      </c>
      <c r="O143" s="89"/>
      <c r="P143" s="225">
        <f>O143*H143</f>
        <v>0</v>
      </c>
      <c r="Q143" s="225">
        <v>0.023</v>
      </c>
      <c r="R143" s="225">
        <f>Q143*H143</f>
        <v>1.1856499999999999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145</v>
      </c>
      <c r="AT143" s="227" t="s">
        <v>141</v>
      </c>
      <c r="AU143" s="227" t="s">
        <v>88</v>
      </c>
      <c r="AY143" s="15" t="s">
        <v>140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145</v>
      </c>
      <c r="BM143" s="227" t="s">
        <v>1411</v>
      </c>
    </row>
    <row r="144" spans="1:65" s="2" customFormat="1" ht="16.5" customHeight="1">
      <c r="A144" s="36"/>
      <c r="B144" s="37"/>
      <c r="C144" s="236" t="s">
        <v>8</v>
      </c>
      <c r="D144" s="236" t="s">
        <v>283</v>
      </c>
      <c r="E144" s="237" t="s">
        <v>1412</v>
      </c>
      <c r="F144" s="238" t="s">
        <v>1413</v>
      </c>
      <c r="G144" s="239" t="s">
        <v>382</v>
      </c>
      <c r="H144" s="240">
        <v>51.55</v>
      </c>
      <c r="I144" s="241"/>
      <c r="J144" s="242">
        <f>ROUND(I144*H144,2)</f>
        <v>0</v>
      </c>
      <c r="K144" s="243"/>
      <c r="L144" s="244"/>
      <c r="M144" s="245" t="s">
        <v>1</v>
      </c>
      <c r="N144" s="246" t="s">
        <v>44</v>
      </c>
      <c r="O144" s="89"/>
      <c r="P144" s="225">
        <f>O144*H144</f>
        <v>0</v>
      </c>
      <c r="Q144" s="225">
        <v>0.063</v>
      </c>
      <c r="R144" s="225">
        <f>Q144*H144</f>
        <v>3.2476499999999997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165</v>
      </c>
      <c r="AT144" s="227" t="s">
        <v>283</v>
      </c>
      <c r="AU144" s="227" t="s">
        <v>88</v>
      </c>
      <c r="AY144" s="15" t="s">
        <v>140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86</v>
      </c>
      <c r="BK144" s="228">
        <f>ROUND(I144*H144,2)</f>
        <v>0</v>
      </c>
      <c r="BL144" s="15" t="s">
        <v>145</v>
      </c>
      <c r="BM144" s="227" t="s">
        <v>1414</v>
      </c>
    </row>
    <row r="145" spans="1:65" s="2" customFormat="1" ht="24.15" customHeight="1">
      <c r="A145" s="36"/>
      <c r="B145" s="37"/>
      <c r="C145" s="215" t="s">
        <v>168</v>
      </c>
      <c r="D145" s="215" t="s">
        <v>141</v>
      </c>
      <c r="E145" s="216" t="s">
        <v>1415</v>
      </c>
      <c r="F145" s="217" t="s">
        <v>1416</v>
      </c>
      <c r="G145" s="218" t="s">
        <v>272</v>
      </c>
      <c r="H145" s="219">
        <v>1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44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145</v>
      </c>
      <c r="AT145" s="227" t="s">
        <v>141</v>
      </c>
      <c r="AU145" s="227" t="s">
        <v>88</v>
      </c>
      <c r="AY145" s="15" t="s">
        <v>140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145</v>
      </c>
      <c r="BM145" s="227" t="s">
        <v>1417</v>
      </c>
    </row>
    <row r="146" spans="1:65" s="2" customFormat="1" ht="16.5" customHeight="1">
      <c r="A146" s="36"/>
      <c r="B146" s="37"/>
      <c r="C146" s="236" t="s">
        <v>199</v>
      </c>
      <c r="D146" s="236" t="s">
        <v>283</v>
      </c>
      <c r="E146" s="237" t="s">
        <v>1418</v>
      </c>
      <c r="F146" s="238" t="s">
        <v>1419</v>
      </c>
      <c r="G146" s="239" t="s">
        <v>272</v>
      </c>
      <c r="H146" s="240">
        <v>2</v>
      </c>
      <c r="I146" s="241"/>
      <c r="J146" s="242">
        <f>ROUND(I146*H146,2)</f>
        <v>0</v>
      </c>
      <c r="K146" s="243"/>
      <c r="L146" s="244"/>
      <c r="M146" s="245" t="s">
        <v>1</v>
      </c>
      <c r="N146" s="246" t="s">
        <v>44</v>
      </c>
      <c r="O146" s="89"/>
      <c r="P146" s="225">
        <f>O146*H146</f>
        <v>0</v>
      </c>
      <c r="Q146" s="225">
        <v>0.12</v>
      </c>
      <c r="R146" s="225">
        <f>Q146*H146</f>
        <v>0.24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165</v>
      </c>
      <c r="AT146" s="227" t="s">
        <v>283</v>
      </c>
      <c r="AU146" s="227" t="s">
        <v>88</v>
      </c>
      <c r="AY146" s="15" t="s">
        <v>140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145</v>
      </c>
      <c r="BM146" s="227" t="s">
        <v>1420</v>
      </c>
    </row>
    <row r="147" spans="1:65" s="2" customFormat="1" ht="16.5" customHeight="1">
      <c r="A147" s="36"/>
      <c r="B147" s="37"/>
      <c r="C147" s="215" t="s">
        <v>172</v>
      </c>
      <c r="D147" s="215" t="s">
        <v>141</v>
      </c>
      <c r="E147" s="216" t="s">
        <v>1421</v>
      </c>
      <c r="F147" s="217" t="s">
        <v>1422</v>
      </c>
      <c r="G147" s="218" t="s">
        <v>272</v>
      </c>
      <c r="H147" s="219">
        <v>1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44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145</v>
      </c>
      <c r="AT147" s="227" t="s">
        <v>141</v>
      </c>
      <c r="AU147" s="227" t="s">
        <v>88</v>
      </c>
      <c r="AY147" s="15" t="s">
        <v>140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86</v>
      </c>
      <c r="BK147" s="228">
        <f>ROUND(I147*H147,2)</f>
        <v>0</v>
      </c>
      <c r="BL147" s="15" t="s">
        <v>145</v>
      </c>
      <c r="BM147" s="227" t="s">
        <v>1423</v>
      </c>
    </row>
    <row r="148" spans="1:65" s="2" customFormat="1" ht="16.5" customHeight="1">
      <c r="A148" s="36"/>
      <c r="B148" s="37"/>
      <c r="C148" s="236" t="s">
        <v>290</v>
      </c>
      <c r="D148" s="236" t="s">
        <v>283</v>
      </c>
      <c r="E148" s="237" t="s">
        <v>1424</v>
      </c>
      <c r="F148" s="238" t="s">
        <v>1425</v>
      </c>
      <c r="G148" s="239" t="s">
        <v>272</v>
      </c>
      <c r="H148" s="240">
        <v>1</v>
      </c>
      <c r="I148" s="241"/>
      <c r="J148" s="242">
        <f>ROUND(I148*H148,2)</f>
        <v>0</v>
      </c>
      <c r="K148" s="243"/>
      <c r="L148" s="244"/>
      <c r="M148" s="245" t="s">
        <v>1</v>
      </c>
      <c r="N148" s="246" t="s">
        <v>44</v>
      </c>
      <c r="O148" s="89"/>
      <c r="P148" s="225">
        <f>O148*H148</f>
        <v>0</v>
      </c>
      <c r="Q148" s="225">
        <v>0.018</v>
      </c>
      <c r="R148" s="225">
        <f>Q148*H148</f>
        <v>0.018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165</v>
      </c>
      <c r="AT148" s="227" t="s">
        <v>283</v>
      </c>
      <c r="AU148" s="227" t="s">
        <v>88</v>
      </c>
      <c r="AY148" s="15" t="s">
        <v>140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145</v>
      </c>
      <c r="BM148" s="227" t="s">
        <v>1426</v>
      </c>
    </row>
    <row r="149" spans="1:65" s="2" customFormat="1" ht="24.15" customHeight="1">
      <c r="A149" s="36"/>
      <c r="B149" s="37"/>
      <c r="C149" s="215" t="s">
        <v>175</v>
      </c>
      <c r="D149" s="215" t="s">
        <v>141</v>
      </c>
      <c r="E149" s="216" t="s">
        <v>1427</v>
      </c>
      <c r="F149" s="217" t="s">
        <v>1428</v>
      </c>
      <c r="G149" s="218" t="s">
        <v>272</v>
      </c>
      <c r="H149" s="219">
        <v>103.1</v>
      </c>
      <c r="I149" s="220"/>
      <c r="J149" s="221">
        <f>ROUND(I149*H149,2)</f>
        <v>0</v>
      </c>
      <c r="K149" s="222"/>
      <c r="L149" s="42"/>
      <c r="M149" s="223" t="s">
        <v>1</v>
      </c>
      <c r="N149" s="224" t="s">
        <v>44</v>
      </c>
      <c r="O149" s="89"/>
      <c r="P149" s="225">
        <f>O149*H149</f>
        <v>0</v>
      </c>
      <c r="Q149" s="225">
        <v>0.023</v>
      </c>
      <c r="R149" s="225">
        <f>Q149*H149</f>
        <v>2.3712999999999997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145</v>
      </c>
      <c r="AT149" s="227" t="s">
        <v>141</v>
      </c>
      <c r="AU149" s="227" t="s">
        <v>88</v>
      </c>
      <c r="AY149" s="15" t="s">
        <v>140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145</v>
      </c>
      <c r="BM149" s="227" t="s">
        <v>1429</v>
      </c>
    </row>
    <row r="150" spans="1:65" s="2" customFormat="1" ht="37.8" customHeight="1">
      <c r="A150" s="36"/>
      <c r="B150" s="37"/>
      <c r="C150" s="215" t="s">
        <v>7</v>
      </c>
      <c r="D150" s="215" t="s">
        <v>141</v>
      </c>
      <c r="E150" s="216" t="s">
        <v>1430</v>
      </c>
      <c r="F150" s="217" t="s">
        <v>1431</v>
      </c>
      <c r="G150" s="218" t="s">
        <v>261</v>
      </c>
      <c r="H150" s="219">
        <v>38.663</v>
      </c>
      <c r="I150" s="220"/>
      <c r="J150" s="221">
        <f>ROUND(I150*H150,2)</f>
        <v>0</v>
      </c>
      <c r="K150" s="222"/>
      <c r="L150" s="42"/>
      <c r="M150" s="223" t="s">
        <v>1</v>
      </c>
      <c r="N150" s="224" t="s">
        <v>44</v>
      </c>
      <c r="O150" s="89"/>
      <c r="P150" s="225">
        <f>O150*H150</f>
        <v>0</v>
      </c>
      <c r="Q150" s="225">
        <v>0.2631</v>
      </c>
      <c r="R150" s="225">
        <f>Q150*H150</f>
        <v>10.172235299999999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145</v>
      </c>
      <c r="AT150" s="227" t="s">
        <v>141</v>
      </c>
      <c r="AU150" s="227" t="s">
        <v>88</v>
      </c>
      <c r="AY150" s="15" t="s">
        <v>140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86</v>
      </c>
      <c r="BK150" s="228">
        <f>ROUND(I150*H150,2)</f>
        <v>0</v>
      </c>
      <c r="BL150" s="15" t="s">
        <v>145</v>
      </c>
      <c r="BM150" s="227" t="s">
        <v>1432</v>
      </c>
    </row>
    <row r="151" spans="1:63" s="12" customFormat="1" ht="22.8" customHeight="1">
      <c r="A151" s="12"/>
      <c r="B151" s="201"/>
      <c r="C151" s="202"/>
      <c r="D151" s="203" t="s">
        <v>78</v>
      </c>
      <c r="E151" s="229" t="s">
        <v>145</v>
      </c>
      <c r="F151" s="229" t="s">
        <v>1433</v>
      </c>
      <c r="G151" s="202"/>
      <c r="H151" s="202"/>
      <c r="I151" s="205"/>
      <c r="J151" s="230">
        <f>BK151</f>
        <v>0</v>
      </c>
      <c r="K151" s="202"/>
      <c r="L151" s="207"/>
      <c r="M151" s="208"/>
      <c r="N151" s="209"/>
      <c r="O151" s="209"/>
      <c r="P151" s="210">
        <f>SUM(P152:P153)</f>
        <v>0</v>
      </c>
      <c r="Q151" s="209"/>
      <c r="R151" s="210">
        <f>SUM(R152:R153)</f>
        <v>0.25208</v>
      </c>
      <c r="S151" s="209"/>
      <c r="T151" s="211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2" t="s">
        <v>86</v>
      </c>
      <c r="AT151" s="213" t="s">
        <v>78</v>
      </c>
      <c r="AU151" s="213" t="s">
        <v>86</v>
      </c>
      <c r="AY151" s="212" t="s">
        <v>140</v>
      </c>
      <c r="BK151" s="214">
        <f>SUM(BK152:BK153)</f>
        <v>0</v>
      </c>
    </row>
    <row r="152" spans="1:65" s="2" customFormat="1" ht="16.5" customHeight="1">
      <c r="A152" s="36"/>
      <c r="B152" s="37"/>
      <c r="C152" s="215" t="s">
        <v>179</v>
      </c>
      <c r="D152" s="215" t="s">
        <v>141</v>
      </c>
      <c r="E152" s="216" t="s">
        <v>1434</v>
      </c>
      <c r="F152" s="217" t="s">
        <v>1435</v>
      </c>
      <c r="G152" s="218" t="s">
        <v>272</v>
      </c>
      <c r="H152" s="219">
        <v>4</v>
      </c>
      <c r="I152" s="220"/>
      <c r="J152" s="221">
        <f>ROUND(I152*H152,2)</f>
        <v>0</v>
      </c>
      <c r="K152" s="222"/>
      <c r="L152" s="42"/>
      <c r="M152" s="223" t="s">
        <v>1</v>
      </c>
      <c r="N152" s="224" t="s">
        <v>44</v>
      </c>
      <c r="O152" s="89"/>
      <c r="P152" s="225">
        <f>O152*H152</f>
        <v>0</v>
      </c>
      <c r="Q152" s="225">
        <v>0.00702</v>
      </c>
      <c r="R152" s="225">
        <f>Q152*H152</f>
        <v>0.02808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145</v>
      </c>
      <c r="AT152" s="227" t="s">
        <v>141</v>
      </c>
      <c r="AU152" s="227" t="s">
        <v>88</v>
      </c>
      <c r="AY152" s="15" t="s">
        <v>140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145</v>
      </c>
      <c r="BM152" s="227" t="s">
        <v>1436</v>
      </c>
    </row>
    <row r="153" spans="1:65" s="2" customFormat="1" ht="16.5" customHeight="1">
      <c r="A153" s="36"/>
      <c r="B153" s="37"/>
      <c r="C153" s="236" t="s">
        <v>304</v>
      </c>
      <c r="D153" s="236" t="s">
        <v>283</v>
      </c>
      <c r="E153" s="237" t="s">
        <v>1437</v>
      </c>
      <c r="F153" s="238" t="s">
        <v>1438</v>
      </c>
      <c r="G153" s="239" t="s">
        <v>272</v>
      </c>
      <c r="H153" s="240">
        <v>4</v>
      </c>
      <c r="I153" s="241"/>
      <c r="J153" s="242">
        <f>ROUND(I153*H153,2)</f>
        <v>0</v>
      </c>
      <c r="K153" s="243"/>
      <c r="L153" s="244"/>
      <c r="M153" s="245" t="s">
        <v>1</v>
      </c>
      <c r="N153" s="246" t="s">
        <v>44</v>
      </c>
      <c r="O153" s="89"/>
      <c r="P153" s="225">
        <f>O153*H153</f>
        <v>0</v>
      </c>
      <c r="Q153" s="225">
        <v>0.056</v>
      </c>
      <c r="R153" s="225">
        <f>Q153*H153</f>
        <v>0.224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165</v>
      </c>
      <c r="AT153" s="227" t="s">
        <v>283</v>
      </c>
      <c r="AU153" s="227" t="s">
        <v>88</v>
      </c>
      <c r="AY153" s="15" t="s">
        <v>140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86</v>
      </c>
      <c r="BK153" s="228">
        <f>ROUND(I153*H153,2)</f>
        <v>0</v>
      </c>
      <c r="BL153" s="15" t="s">
        <v>145</v>
      </c>
      <c r="BM153" s="227" t="s">
        <v>1439</v>
      </c>
    </row>
    <row r="154" spans="1:63" s="12" customFormat="1" ht="22.8" customHeight="1">
      <c r="A154" s="12"/>
      <c r="B154" s="201"/>
      <c r="C154" s="202"/>
      <c r="D154" s="203" t="s">
        <v>78</v>
      </c>
      <c r="E154" s="229" t="s">
        <v>154</v>
      </c>
      <c r="F154" s="229" t="s">
        <v>1440</v>
      </c>
      <c r="G154" s="202"/>
      <c r="H154" s="202"/>
      <c r="I154" s="205"/>
      <c r="J154" s="230">
        <f>BK154</f>
        <v>0</v>
      </c>
      <c r="K154" s="202"/>
      <c r="L154" s="207"/>
      <c r="M154" s="208"/>
      <c r="N154" s="209"/>
      <c r="O154" s="209"/>
      <c r="P154" s="210">
        <f>SUM(P155:P157)</f>
        <v>0</v>
      </c>
      <c r="Q154" s="209"/>
      <c r="R154" s="210">
        <f>SUM(R155:R157)</f>
        <v>0</v>
      </c>
      <c r="S154" s="209"/>
      <c r="T154" s="211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86</v>
      </c>
      <c r="AT154" s="213" t="s">
        <v>78</v>
      </c>
      <c r="AU154" s="213" t="s">
        <v>86</v>
      </c>
      <c r="AY154" s="212" t="s">
        <v>140</v>
      </c>
      <c r="BK154" s="214">
        <f>SUM(BK155:BK157)</f>
        <v>0</v>
      </c>
    </row>
    <row r="155" spans="1:65" s="2" customFormat="1" ht="21.75" customHeight="1">
      <c r="A155" s="36"/>
      <c r="B155" s="37"/>
      <c r="C155" s="215" t="s">
        <v>183</v>
      </c>
      <c r="D155" s="215" t="s">
        <v>141</v>
      </c>
      <c r="E155" s="216" t="s">
        <v>1441</v>
      </c>
      <c r="F155" s="217" t="s">
        <v>1442</v>
      </c>
      <c r="G155" s="218" t="s">
        <v>261</v>
      </c>
      <c r="H155" s="219">
        <v>215.32</v>
      </c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44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145</v>
      </c>
      <c r="AT155" s="227" t="s">
        <v>141</v>
      </c>
      <c r="AU155" s="227" t="s">
        <v>88</v>
      </c>
      <c r="AY155" s="15" t="s">
        <v>140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145</v>
      </c>
      <c r="BM155" s="227" t="s">
        <v>1443</v>
      </c>
    </row>
    <row r="156" spans="1:65" s="2" customFormat="1" ht="16.5" customHeight="1">
      <c r="A156" s="36"/>
      <c r="B156" s="37"/>
      <c r="C156" s="215" t="s">
        <v>311</v>
      </c>
      <c r="D156" s="215" t="s">
        <v>141</v>
      </c>
      <c r="E156" s="216" t="s">
        <v>1444</v>
      </c>
      <c r="F156" s="217" t="s">
        <v>1445</v>
      </c>
      <c r="G156" s="218" t="s">
        <v>261</v>
      </c>
      <c r="H156" s="219">
        <v>215.32</v>
      </c>
      <c r="I156" s="220"/>
      <c r="J156" s="221">
        <f>ROUND(I156*H156,2)</f>
        <v>0</v>
      </c>
      <c r="K156" s="222"/>
      <c r="L156" s="42"/>
      <c r="M156" s="223" t="s">
        <v>1</v>
      </c>
      <c r="N156" s="224" t="s">
        <v>44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145</v>
      </c>
      <c r="AT156" s="227" t="s">
        <v>141</v>
      </c>
      <c r="AU156" s="227" t="s">
        <v>88</v>
      </c>
      <c r="AY156" s="15" t="s">
        <v>140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86</v>
      </c>
      <c r="BK156" s="228">
        <f>ROUND(I156*H156,2)</f>
        <v>0</v>
      </c>
      <c r="BL156" s="15" t="s">
        <v>145</v>
      </c>
      <c r="BM156" s="227" t="s">
        <v>1446</v>
      </c>
    </row>
    <row r="157" spans="1:65" s="2" customFormat="1" ht="24.15" customHeight="1">
      <c r="A157" s="36"/>
      <c r="B157" s="37"/>
      <c r="C157" s="215" t="s">
        <v>186</v>
      </c>
      <c r="D157" s="215" t="s">
        <v>141</v>
      </c>
      <c r="E157" s="216" t="s">
        <v>1447</v>
      </c>
      <c r="F157" s="217" t="s">
        <v>1448</v>
      </c>
      <c r="G157" s="218" t="s">
        <v>261</v>
      </c>
      <c r="H157" s="219">
        <v>215.32</v>
      </c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44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145</v>
      </c>
      <c r="AT157" s="227" t="s">
        <v>141</v>
      </c>
      <c r="AU157" s="227" t="s">
        <v>88</v>
      </c>
      <c r="AY157" s="15" t="s">
        <v>140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86</v>
      </c>
      <c r="BK157" s="228">
        <f>ROUND(I157*H157,2)</f>
        <v>0</v>
      </c>
      <c r="BL157" s="15" t="s">
        <v>145</v>
      </c>
      <c r="BM157" s="227" t="s">
        <v>1449</v>
      </c>
    </row>
    <row r="158" spans="1:63" s="12" customFormat="1" ht="22.8" customHeight="1">
      <c r="A158" s="12"/>
      <c r="B158" s="201"/>
      <c r="C158" s="202"/>
      <c r="D158" s="203" t="s">
        <v>78</v>
      </c>
      <c r="E158" s="229" t="s">
        <v>151</v>
      </c>
      <c r="F158" s="229" t="s">
        <v>1450</v>
      </c>
      <c r="G158" s="202"/>
      <c r="H158" s="202"/>
      <c r="I158" s="205"/>
      <c r="J158" s="230">
        <f>BK158</f>
        <v>0</v>
      </c>
      <c r="K158" s="202"/>
      <c r="L158" s="207"/>
      <c r="M158" s="208"/>
      <c r="N158" s="209"/>
      <c r="O158" s="209"/>
      <c r="P158" s="210">
        <f>SUM(P159:P162)</f>
        <v>0</v>
      </c>
      <c r="Q158" s="209"/>
      <c r="R158" s="210">
        <f>SUM(R159:R162)</f>
        <v>46.4598694</v>
      </c>
      <c r="S158" s="209"/>
      <c r="T158" s="211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2" t="s">
        <v>86</v>
      </c>
      <c r="AT158" s="213" t="s">
        <v>78</v>
      </c>
      <c r="AU158" s="213" t="s">
        <v>86</v>
      </c>
      <c r="AY158" s="212" t="s">
        <v>140</v>
      </c>
      <c r="BK158" s="214">
        <f>SUM(BK159:BK162)</f>
        <v>0</v>
      </c>
    </row>
    <row r="159" spans="1:65" s="2" customFormat="1" ht="24.15" customHeight="1">
      <c r="A159" s="36"/>
      <c r="B159" s="37"/>
      <c r="C159" s="215" t="s">
        <v>318</v>
      </c>
      <c r="D159" s="215" t="s">
        <v>141</v>
      </c>
      <c r="E159" s="216" t="s">
        <v>1451</v>
      </c>
      <c r="F159" s="217" t="s">
        <v>1452</v>
      </c>
      <c r="G159" s="218" t="s">
        <v>261</v>
      </c>
      <c r="H159" s="219">
        <v>215.32</v>
      </c>
      <c r="I159" s="220"/>
      <c r="J159" s="221">
        <f>ROUND(I159*H159,2)</f>
        <v>0</v>
      </c>
      <c r="K159" s="222"/>
      <c r="L159" s="42"/>
      <c r="M159" s="223" t="s">
        <v>1</v>
      </c>
      <c r="N159" s="224" t="s">
        <v>44</v>
      </c>
      <c r="O159" s="89"/>
      <c r="P159" s="225">
        <f>O159*H159</f>
        <v>0</v>
      </c>
      <c r="Q159" s="225">
        <v>0.19328</v>
      </c>
      <c r="R159" s="225">
        <f>Q159*H159</f>
        <v>41.6170496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145</v>
      </c>
      <c r="AT159" s="227" t="s">
        <v>141</v>
      </c>
      <c r="AU159" s="227" t="s">
        <v>88</v>
      </c>
      <c r="AY159" s="15" t="s">
        <v>140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145</v>
      </c>
      <c r="BM159" s="227" t="s">
        <v>1453</v>
      </c>
    </row>
    <row r="160" spans="1:65" s="2" customFormat="1" ht="16.5" customHeight="1">
      <c r="A160" s="36"/>
      <c r="B160" s="37"/>
      <c r="C160" s="215" t="s">
        <v>322</v>
      </c>
      <c r="D160" s="215" t="s">
        <v>141</v>
      </c>
      <c r="E160" s="216" t="s">
        <v>1454</v>
      </c>
      <c r="F160" s="217" t="s">
        <v>1455</v>
      </c>
      <c r="G160" s="218" t="s">
        <v>261</v>
      </c>
      <c r="H160" s="219">
        <v>20.72</v>
      </c>
      <c r="I160" s="220"/>
      <c r="J160" s="221">
        <f>ROUND(I160*H160,2)</f>
        <v>0</v>
      </c>
      <c r="K160" s="222"/>
      <c r="L160" s="42"/>
      <c r="M160" s="223" t="s">
        <v>1</v>
      </c>
      <c r="N160" s="224" t="s">
        <v>44</v>
      </c>
      <c r="O160" s="89"/>
      <c r="P160" s="225">
        <f>O160*H160</f>
        <v>0</v>
      </c>
      <c r="Q160" s="225">
        <v>0.0025</v>
      </c>
      <c r="R160" s="225">
        <f>Q160*H160</f>
        <v>0.0518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145</v>
      </c>
      <c r="AT160" s="227" t="s">
        <v>141</v>
      </c>
      <c r="AU160" s="227" t="s">
        <v>88</v>
      </c>
      <c r="AY160" s="15" t="s">
        <v>140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86</v>
      </c>
      <c r="BK160" s="228">
        <f>ROUND(I160*H160,2)</f>
        <v>0</v>
      </c>
      <c r="BL160" s="15" t="s">
        <v>145</v>
      </c>
      <c r="BM160" s="227" t="s">
        <v>1456</v>
      </c>
    </row>
    <row r="161" spans="1:65" s="2" customFormat="1" ht="24.15" customHeight="1">
      <c r="A161" s="36"/>
      <c r="B161" s="37"/>
      <c r="C161" s="236" t="s">
        <v>326</v>
      </c>
      <c r="D161" s="236" t="s">
        <v>283</v>
      </c>
      <c r="E161" s="237" t="s">
        <v>1457</v>
      </c>
      <c r="F161" s="238" t="s">
        <v>1458</v>
      </c>
      <c r="G161" s="239" t="s">
        <v>272</v>
      </c>
      <c r="H161" s="240">
        <v>132.09</v>
      </c>
      <c r="I161" s="241"/>
      <c r="J161" s="242">
        <f>ROUND(I161*H161,2)</f>
        <v>0</v>
      </c>
      <c r="K161" s="243"/>
      <c r="L161" s="244"/>
      <c r="M161" s="245" t="s">
        <v>1</v>
      </c>
      <c r="N161" s="246" t="s">
        <v>44</v>
      </c>
      <c r="O161" s="89"/>
      <c r="P161" s="225">
        <f>O161*H161</f>
        <v>0</v>
      </c>
      <c r="Q161" s="225">
        <v>0.0135</v>
      </c>
      <c r="R161" s="225">
        <f>Q161*H161</f>
        <v>1.783215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165</v>
      </c>
      <c r="AT161" s="227" t="s">
        <v>283</v>
      </c>
      <c r="AU161" s="227" t="s">
        <v>88</v>
      </c>
      <c r="AY161" s="15" t="s">
        <v>140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145</v>
      </c>
      <c r="BM161" s="227" t="s">
        <v>1459</v>
      </c>
    </row>
    <row r="162" spans="1:65" s="2" customFormat="1" ht="24.15" customHeight="1">
      <c r="A162" s="36"/>
      <c r="B162" s="37"/>
      <c r="C162" s="215" t="s">
        <v>330</v>
      </c>
      <c r="D162" s="215" t="s">
        <v>141</v>
      </c>
      <c r="E162" s="216" t="s">
        <v>1460</v>
      </c>
      <c r="F162" s="217" t="s">
        <v>1461</v>
      </c>
      <c r="G162" s="218" t="s">
        <v>261</v>
      </c>
      <c r="H162" s="219">
        <v>12.48</v>
      </c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44</v>
      </c>
      <c r="O162" s="89"/>
      <c r="P162" s="225">
        <f>O162*H162</f>
        <v>0</v>
      </c>
      <c r="Q162" s="225">
        <v>0.24101</v>
      </c>
      <c r="R162" s="225">
        <f>Q162*H162</f>
        <v>3.0078048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145</v>
      </c>
      <c r="AT162" s="227" t="s">
        <v>141</v>
      </c>
      <c r="AU162" s="227" t="s">
        <v>88</v>
      </c>
      <c r="AY162" s="15" t="s">
        <v>140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145</v>
      </c>
      <c r="BM162" s="227" t="s">
        <v>1462</v>
      </c>
    </row>
    <row r="163" spans="1:63" s="12" customFormat="1" ht="22.8" customHeight="1">
      <c r="A163" s="12"/>
      <c r="B163" s="201"/>
      <c r="C163" s="202"/>
      <c r="D163" s="203" t="s">
        <v>78</v>
      </c>
      <c r="E163" s="229" t="s">
        <v>169</v>
      </c>
      <c r="F163" s="229" t="s">
        <v>1463</v>
      </c>
      <c r="G163" s="202"/>
      <c r="H163" s="202"/>
      <c r="I163" s="205"/>
      <c r="J163" s="230">
        <f>BK163</f>
        <v>0</v>
      </c>
      <c r="K163" s="202"/>
      <c r="L163" s="207"/>
      <c r="M163" s="208"/>
      <c r="N163" s="209"/>
      <c r="O163" s="209"/>
      <c r="P163" s="210">
        <f>SUM(P164:P171)</f>
        <v>0</v>
      </c>
      <c r="Q163" s="209"/>
      <c r="R163" s="210">
        <f>SUM(R164:R171)</f>
        <v>15.752507499999997</v>
      </c>
      <c r="S163" s="209"/>
      <c r="T163" s="211">
        <f>SUM(T164:T171)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2" t="s">
        <v>86</v>
      </c>
      <c r="AT163" s="213" t="s">
        <v>78</v>
      </c>
      <c r="AU163" s="213" t="s">
        <v>86</v>
      </c>
      <c r="AY163" s="212" t="s">
        <v>140</v>
      </c>
      <c r="BK163" s="214">
        <f>SUM(BK164:BK171)</f>
        <v>0</v>
      </c>
    </row>
    <row r="164" spans="1:65" s="2" customFormat="1" ht="33" customHeight="1">
      <c r="A164" s="36"/>
      <c r="B164" s="37"/>
      <c r="C164" s="215" t="s">
        <v>334</v>
      </c>
      <c r="D164" s="215" t="s">
        <v>141</v>
      </c>
      <c r="E164" s="216" t="s">
        <v>1464</v>
      </c>
      <c r="F164" s="217" t="s">
        <v>1465</v>
      </c>
      <c r="G164" s="218" t="s">
        <v>382</v>
      </c>
      <c r="H164" s="219">
        <v>27.9</v>
      </c>
      <c r="I164" s="220"/>
      <c r="J164" s="221">
        <f>ROUND(I164*H164,2)</f>
        <v>0</v>
      </c>
      <c r="K164" s="222"/>
      <c r="L164" s="42"/>
      <c r="M164" s="223" t="s">
        <v>1</v>
      </c>
      <c r="N164" s="224" t="s">
        <v>44</v>
      </c>
      <c r="O164" s="89"/>
      <c r="P164" s="225">
        <f>O164*H164</f>
        <v>0</v>
      </c>
      <c r="Q164" s="225">
        <v>0.08088</v>
      </c>
      <c r="R164" s="225">
        <f>Q164*H164</f>
        <v>2.2565519999999997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145</v>
      </c>
      <c r="AT164" s="227" t="s">
        <v>141</v>
      </c>
      <c r="AU164" s="227" t="s">
        <v>88</v>
      </c>
      <c r="AY164" s="15" t="s">
        <v>140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86</v>
      </c>
      <c r="BK164" s="228">
        <f>ROUND(I164*H164,2)</f>
        <v>0</v>
      </c>
      <c r="BL164" s="15" t="s">
        <v>145</v>
      </c>
      <c r="BM164" s="227" t="s">
        <v>1466</v>
      </c>
    </row>
    <row r="165" spans="1:65" s="2" customFormat="1" ht="21.75" customHeight="1">
      <c r="A165" s="36"/>
      <c r="B165" s="37"/>
      <c r="C165" s="236" t="s">
        <v>338</v>
      </c>
      <c r="D165" s="236" t="s">
        <v>283</v>
      </c>
      <c r="E165" s="237" t="s">
        <v>1467</v>
      </c>
      <c r="F165" s="238" t="s">
        <v>1468</v>
      </c>
      <c r="G165" s="239" t="s">
        <v>272</v>
      </c>
      <c r="H165" s="240">
        <v>55.8</v>
      </c>
      <c r="I165" s="241"/>
      <c r="J165" s="242">
        <f>ROUND(I165*H165,2)</f>
        <v>0</v>
      </c>
      <c r="K165" s="243"/>
      <c r="L165" s="244"/>
      <c r="M165" s="245" t="s">
        <v>1</v>
      </c>
      <c r="N165" s="246" t="s">
        <v>44</v>
      </c>
      <c r="O165" s="89"/>
      <c r="P165" s="225">
        <f>O165*H165</f>
        <v>0</v>
      </c>
      <c r="Q165" s="225">
        <v>0.036</v>
      </c>
      <c r="R165" s="225">
        <f>Q165*H165</f>
        <v>2.0088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165</v>
      </c>
      <c r="AT165" s="227" t="s">
        <v>283</v>
      </c>
      <c r="AU165" s="227" t="s">
        <v>88</v>
      </c>
      <c r="AY165" s="15" t="s">
        <v>140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145</v>
      </c>
      <c r="BM165" s="227" t="s">
        <v>1469</v>
      </c>
    </row>
    <row r="166" spans="1:65" s="2" customFormat="1" ht="33" customHeight="1">
      <c r="A166" s="36"/>
      <c r="B166" s="37"/>
      <c r="C166" s="215" t="s">
        <v>342</v>
      </c>
      <c r="D166" s="215" t="s">
        <v>141</v>
      </c>
      <c r="E166" s="216" t="s">
        <v>1470</v>
      </c>
      <c r="F166" s="217" t="s">
        <v>1471</v>
      </c>
      <c r="G166" s="218" t="s">
        <v>382</v>
      </c>
      <c r="H166" s="219">
        <v>27.1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44</v>
      </c>
      <c r="O166" s="89"/>
      <c r="P166" s="225">
        <f>O166*H166</f>
        <v>0</v>
      </c>
      <c r="Q166" s="225">
        <v>0.14215</v>
      </c>
      <c r="R166" s="225">
        <f>Q166*H166</f>
        <v>3.852265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145</v>
      </c>
      <c r="AT166" s="227" t="s">
        <v>141</v>
      </c>
      <c r="AU166" s="227" t="s">
        <v>88</v>
      </c>
      <c r="AY166" s="15" t="s">
        <v>140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145</v>
      </c>
      <c r="BM166" s="227" t="s">
        <v>1472</v>
      </c>
    </row>
    <row r="167" spans="1:65" s="2" customFormat="1" ht="21.75" customHeight="1">
      <c r="A167" s="36"/>
      <c r="B167" s="37"/>
      <c r="C167" s="236" t="s">
        <v>346</v>
      </c>
      <c r="D167" s="236" t="s">
        <v>283</v>
      </c>
      <c r="E167" s="237" t="s">
        <v>1473</v>
      </c>
      <c r="F167" s="238" t="s">
        <v>1474</v>
      </c>
      <c r="G167" s="239" t="s">
        <v>272</v>
      </c>
      <c r="H167" s="240">
        <v>54.2</v>
      </c>
      <c r="I167" s="241"/>
      <c r="J167" s="242">
        <f>ROUND(I167*H167,2)</f>
        <v>0</v>
      </c>
      <c r="K167" s="243"/>
      <c r="L167" s="244"/>
      <c r="M167" s="245" t="s">
        <v>1</v>
      </c>
      <c r="N167" s="246" t="s">
        <v>44</v>
      </c>
      <c r="O167" s="89"/>
      <c r="P167" s="225">
        <f>O167*H167</f>
        <v>0</v>
      </c>
      <c r="Q167" s="225">
        <v>0.036</v>
      </c>
      <c r="R167" s="225">
        <f>Q167*H167</f>
        <v>1.9512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165</v>
      </c>
      <c r="AT167" s="227" t="s">
        <v>283</v>
      </c>
      <c r="AU167" s="227" t="s">
        <v>88</v>
      </c>
      <c r="AY167" s="15" t="s">
        <v>140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86</v>
      </c>
      <c r="BK167" s="228">
        <f>ROUND(I167*H167,2)</f>
        <v>0</v>
      </c>
      <c r="BL167" s="15" t="s">
        <v>145</v>
      </c>
      <c r="BM167" s="227" t="s">
        <v>1475</v>
      </c>
    </row>
    <row r="168" spans="1:65" s="2" customFormat="1" ht="33" customHeight="1">
      <c r="A168" s="36"/>
      <c r="B168" s="37"/>
      <c r="C168" s="215" t="s">
        <v>350</v>
      </c>
      <c r="D168" s="215" t="s">
        <v>141</v>
      </c>
      <c r="E168" s="216" t="s">
        <v>1476</v>
      </c>
      <c r="F168" s="217" t="s">
        <v>1477</v>
      </c>
      <c r="G168" s="218" t="s">
        <v>382</v>
      </c>
      <c r="H168" s="219">
        <v>28.185</v>
      </c>
      <c r="I168" s="220"/>
      <c r="J168" s="221">
        <f>ROUND(I168*H168,2)</f>
        <v>0</v>
      </c>
      <c r="K168" s="222"/>
      <c r="L168" s="42"/>
      <c r="M168" s="223" t="s">
        <v>1</v>
      </c>
      <c r="N168" s="224" t="s">
        <v>44</v>
      </c>
      <c r="O168" s="89"/>
      <c r="P168" s="225">
        <f>O168*H168</f>
        <v>0</v>
      </c>
      <c r="Q168" s="225">
        <v>0.1295</v>
      </c>
      <c r="R168" s="225">
        <f>Q168*H168</f>
        <v>3.6499574999999997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145</v>
      </c>
      <c r="AT168" s="227" t="s">
        <v>141</v>
      </c>
      <c r="AU168" s="227" t="s">
        <v>88</v>
      </c>
      <c r="AY168" s="15" t="s">
        <v>140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145</v>
      </c>
      <c r="BM168" s="227" t="s">
        <v>1478</v>
      </c>
    </row>
    <row r="169" spans="1:65" s="2" customFormat="1" ht="21.75" customHeight="1">
      <c r="A169" s="36"/>
      <c r="B169" s="37"/>
      <c r="C169" s="236" t="s">
        <v>354</v>
      </c>
      <c r="D169" s="236" t="s">
        <v>283</v>
      </c>
      <c r="E169" s="237" t="s">
        <v>1479</v>
      </c>
      <c r="F169" s="238" t="s">
        <v>1480</v>
      </c>
      <c r="G169" s="239" t="s">
        <v>272</v>
      </c>
      <c r="H169" s="240">
        <v>28.185</v>
      </c>
      <c r="I169" s="241"/>
      <c r="J169" s="242">
        <f>ROUND(I169*H169,2)</f>
        <v>0</v>
      </c>
      <c r="K169" s="243"/>
      <c r="L169" s="244"/>
      <c r="M169" s="245" t="s">
        <v>1</v>
      </c>
      <c r="N169" s="246" t="s">
        <v>44</v>
      </c>
      <c r="O169" s="89"/>
      <c r="P169" s="225">
        <f>O169*H169</f>
        <v>0</v>
      </c>
      <c r="Q169" s="225">
        <v>0.036</v>
      </c>
      <c r="R169" s="225">
        <f>Q169*H169</f>
        <v>1.01466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165</v>
      </c>
      <c r="AT169" s="227" t="s">
        <v>283</v>
      </c>
      <c r="AU169" s="227" t="s">
        <v>88</v>
      </c>
      <c r="AY169" s="15" t="s">
        <v>140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145</v>
      </c>
      <c r="BM169" s="227" t="s">
        <v>1481</v>
      </c>
    </row>
    <row r="170" spans="1:65" s="2" customFormat="1" ht="24.15" customHeight="1">
      <c r="A170" s="36"/>
      <c r="B170" s="37"/>
      <c r="C170" s="215" t="s">
        <v>358</v>
      </c>
      <c r="D170" s="215" t="s">
        <v>141</v>
      </c>
      <c r="E170" s="216" t="s">
        <v>1482</v>
      </c>
      <c r="F170" s="217" t="s">
        <v>1483</v>
      </c>
      <c r="G170" s="218" t="s">
        <v>382</v>
      </c>
      <c r="H170" s="219">
        <v>3.3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44</v>
      </c>
      <c r="O170" s="89"/>
      <c r="P170" s="225">
        <f>O170*H170</f>
        <v>0</v>
      </c>
      <c r="Q170" s="225">
        <v>0.29221</v>
      </c>
      <c r="R170" s="225">
        <f>Q170*H170</f>
        <v>0.9642930000000001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145</v>
      </c>
      <c r="AT170" s="227" t="s">
        <v>141</v>
      </c>
      <c r="AU170" s="227" t="s">
        <v>88</v>
      </c>
      <c r="AY170" s="15" t="s">
        <v>140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86</v>
      </c>
      <c r="BK170" s="228">
        <f>ROUND(I170*H170,2)</f>
        <v>0</v>
      </c>
      <c r="BL170" s="15" t="s">
        <v>145</v>
      </c>
      <c r="BM170" s="227" t="s">
        <v>1484</v>
      </c>
    </row>
    <row r="171" spans="1:65" s="2" customFormat="1" ht="24.15" customHeight="1">
      <c r="A171" s="36"/>
      <c r="B171" s="37"/>
      <c r="C171" s="236" t="s">
        <v>362</v>
      </c>
      <c r="D171" s="236" t="s">
        <v>283</v>
      </c>
      <c r="E171" s="237" t="s">
        <v>1485</v>
      </c>
      <c r="F171" s="238" t="s">
        <v>1486</v>
      </c>
      <c r="G171" s="239" t="s">
        <v>272</v>
      </c>
      <c r="H171" s="240">
        <v>3.3</v>
      </c>
      <c r="I171" s="241"/>
      <c r="J171" s="242">
        <f>ROUND(I171*H171,2)</f>
        <v>0</v>
      </c>
      <c r="K171" s="243"/>
      <c r="L171" s="244"/>
      <c r="M171" s="245" t="s">
        <v>1</v>
      </c>
      <c r="N171" s="246" t="s">
        <v>44</v>
      </c>
      <c r="O171" s="89"/>
      <c r="P171" s="225">
        <f>O171*H171</f>
        <v>0</v>
      </c>
      <c r="Q171" s="225">
        <v>0.0166</v>
      </c>
      <c r="R171" s="225">
        <f>Q171*H171</f>
        <v>0.054779999999999995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165</v>
      </c>
      <c r="AT171" s="227" t="s">
        <v>283</v>
      </c>
      <c r="AU171" s="227" t="s">
        <v>88</v>
      </c>
      <c r="AY171" s="15" t="s">
        <v>140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145</v>
      </c>
      <c r="BM171" s="227" t="s">
        <v>1487</v>
      </c>
    </row>
    <row r="172" spans="1:63" s="12" customFormat="1" ht="22.8" customHeight="1">
      <c r="A172" s="12"/>
      <c r="B172" s="201"/>
      <c r="C172" s="202"/>
      <c r="D172" s="203" t="s">
        <v>78</v>
      </c>
      <c r="E172" s="229" t="s">
        <v>452</v>
      </c>
      <c r="F172" s="229" t="s">
        <v>453</v>
      </c>
      <c r="G172" s="202"/>
      <c r="H172" s="202"/>
      <c r="I172" s="205"/>
      <c r="J172" s="230">
        <f>BK172</f>
        <v>0</v>
      </c>
      <c r="K172" s="202"/>
      <c r="L172" s="207"/>
      <c r="M172" s="208"/>
      <c r="N172" s="209"/>
      <c r="O172" s="209"/>
      <c r="P172" s="210">
        <f>P173</f>
        <v>0</v>
      </c>
      <c r="Q172" s="209"/>
      <c r="R172" s="210">
        <f>R173</f>
        <v>0</v>
      </c>
      <c r="S172" s="209"/>
      <c r="T172" s="211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2" t="s">
        <v>86</v>
      </c>
      <c r="AT172" s="213" t="s">
        <v>78</v>
      </c>
      <c r="AU172" s="213" t="s">
        <v>86</v>
      </c>
      <c r="AY172" s="212" t="s">
        <v>140</v>
      </c>
      <c r="BK172" s="214">
        <f>BK173</f>
        <v>0</v>
      </c>
    </row>
    <row r="173" spans="1:65" s="2" customFormat="1" ht="33" customHeight="1">
      <c r="A173" s="36"/>
      <c r="B173" s="37"/>
      <c r="C173" s="215" t="s">
        <v>367</v>
      </c>
      <c r="D173" s="215" t="s">
        <v>141</v>
      </c>
      <c r="E173" s="216" t="s">
        <v>1488</v>
      </c>
      <c r="F173" s="217" t="s">
        <v>1489</v>
      </c>
      <c r="G173" s="218" t="s">
        <v>244</v>
      </c>
      <c r="H173" s="219">
        <v>96.137</v>
      </c>
      <c r="I173" s="220"/>
      <c r="J173" s="221">
        <f>ROUND(I173*H173,2)</f>
        <v>0</v>
      </c>
      <c r="K173" s="222"/>
      <c r="L173" s="42"/>
      <c r="M173" s="231" t="s">
        <v>1</v>
      </c>
      <c r="N173" s="232" t="s">
        <v>44</v>
      </c>
      <c r="O173" s="233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145</v>
      </c>
      <c r="AT173" s="227" t="s">
        <v>141</v>
      </c>
      <c r="AU173" s="227" t="s">
        <v>88</v>
      </c>
      <c r="AY173" s="15" t="s">
        <v>140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86</v>
      </c>
      <c r="BK173" s="228">
        <f>ROUND(I173*H173,2)</f>
        <v>0</v>
      </c>
      <c r="BL173" s="15" t="s">
        <v>145</v>
      </c>
      <c r="BM173" s="227" t="s">
        <v>1490</v>
      </c>
    </row>
    <row r="174" spans="1:31" s="2" customFormat="1" ht="6.95" customHeight="1">
      <c r="A174" s="36"/>
      <c r="B174" s="64"/>
      <c r="C174" s="65"/>
      <c r="D174" s="65"/>
      <c r="E174" s="65"/>
      <c r="F174" s="65"/>
      <c r="G174" s="65"/>
      <c r="H174" s="65"/>
      <c r="I174" s="65"/>
      <c r="J174" s="65"/>
      <c r="K174" s="65"/>
      <c r="L174" s="42"/>
      <c r="M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</row>
  </sheetData>
  <sheetProtection password="CC35" sheet="1" objects="1" scenarios="1" formatColumns="0" formatRows="0" autoFilter="0"/>
  <autoFilter ref="C124:K17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103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OA a SOŠ Choceň, Stavební úpravy areálu Vysokomýtská 1206, Choceň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30" customHeight="1">
      <c r="A9" s="36"/>
      <c r="B9" s="42"/>
      <c r="C9" s="36"/>
      <c r="D9" s="36"/>
      <c r="E9" s="140" t="s">
        <v>1491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16. 1. 2017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30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32</v>
      </c>
      <c r="E20" s="36"/>
      <c r="F20" s="36"/>
      <c r="G20" s="36"/>
      <c r="H20" s="36"/>
      <c r="I20" s="138" t="s">
        <v>25</v>
      </c>
      <c r="J20" s="141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34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38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39</v>
      </c>
      <c r="E30" s="36"/>
      <c r="F30" s="36"/>
      <c r="G30" s="36"/>
      <c r="H30" s="36"/>
      <c r="I30" s="36"/>
      <c r="J30" s="149">
        <f>ROUND(J132,2)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41</v>
      </c>
      <c r="G32" s="36"/>
      <c r="H32" s="36"/>
      <c r="I32" s="150" t="s">
        <v>40</v>
      </c>
      <c r="J32" s="150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43</v>
      </c>
      <c r="E33" s="138" t="s">
        <v>44</v>
      </c>
      <c r="F33" s="152">
        <f>ROUND((SUM(BE132:BE269)),2)</f>
        <v>0</v>
      </c>
      <c r="G33" s="36"/>
      <c r="H33" s="36"/>
      <c r="I33" s="153">
        <v>0.21</v>
      </c>
      <c r="J33" s="152">
        <f>ROUND(((SUM(BE132:BE269))*I33),2)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45</v>
      </c>
      <c r="F34" s="152">
        <f>ROUND((SUM(BF132:BF269)),2)</f>
        <v>0</v>
      </c>
      <c r="G34" s="36"/>
      <c r="H34" s="36"/>
      <c r="I34" s="153">
        <v>0.15</v>
      </c>
      <c r="J34" s="152">
        <f>ROUND(((SUM(BF132:BF269))*I34),2)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46</v>
      </c>
      <c r="F35" s="152">
        <f>ROUND((SUM(BG132:BG269)),2)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47</v>
      </c>
      <c r="F36" s="152">
        <f>ROUND((SUM(BH132:BH269)),2)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48</v>
      </c>
      <c r="F37" s="152">
        <f>ROUND((SUM(BI132:BI269)),2)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52</v>
      </c>
      <c r="E50" s="162"/>
      <c r="F50" s="162"/>
      <c r="G50" s="161" t="s">
        <v>53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54</v>
      </c>
      <c r="E61" s="164"/>
      <c r="F61" s="165" t="s">
        <v>55</v>
      </c>
      <c r="G61" s="163" t="s">
        <v>54</v>
      </c>
      <c r="H61" s="164"/>
      <c r="I61" s="164"/>
      <c r="J61" s="166" t="s">
        <v>55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56</v>
      </c>
      <c r="E65" s="167"/>
      <c r="F65" s="167"/>
      <c r="G65" s="161" t="s">
        <v>57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54</v>
      </c>
      <c r="E76" s="164"/>
      <c r="F76" s="165" t="s">
        <v>55</v>
      </c>
      <c r="G76" s="163" t="s">
        <v>54</v>
      </c>
      <c r="H76" s="164"/>
      <c r="I76" s="164"/>
      <c r="J76" s="166" t="s">
        <v>55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OA a SOŠ Choceň, Stavební úpravy areálu Vysokomýtská 1206, Choceň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30" customHeight="1">
      <c r="A87" s="36"/>
      <c r="B87" s="37"/>
      <c r="C87" s="38"/>
      <c r="D87" s="38"/>
      <c r="E87" s="74" t="str">
        <f>E9</f>
        <v>06 - TZB - Vodovod, Kanalizace, Zařizovací předměty, Vzduchotechnika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Choceň</v>
      </c>
      <c r="G89" s="38"/>
      <c r="H89" s="38"/>
      <c r="I89" s="30" t="s">
        <v>22</v>
      </c>
      <c r="J89" s="77" t="str">
        <f>IF(J12="","",J12)</f>
        <v>16. 1. 2017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Pardubický kraj, Komenského náměstí 125, Pardubice</v>
      </c>
      <c r="G91" s="38"/>
      <c r="H91" s="38"/>
      <c r="I91" s="30" t="s">
        <v>32</v>
      </c>
      <c r="J91" s="34" t="str">
        <f>E21</f>
        <v>Jiří Hejzlar, Ing. Jiří Hejzlar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117</v>
      </c>
      <c r="D94" s="174"/>
      <c r="E94" s="174"/>
      <c r="F94" s="174"/>
      <c r="G94" s="174"/>
      <c r="H94" s="174"/>
      <c r="I94" s="174"/>
      <c r="J94" s="175" t="s">
        <v>118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119</v>
      </c>
      <c r="D96" s="38"/>
      <c r="E96" s="38"/>
      <c r="F96" s="38"/>
      <c r="G96" s="38"/>
      <c r="H96" s="38"/>
      <c r="I96" s="38"/>
      <c r="J96" s="108">
        <f>J132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120</v>
      </c>
    </row>
    <row r="97" spans="1:31" s="9" customFormat="1" ht="24.95" customHeight="1">
      <c r="A97" s="9"/>
      <c r="B97" s="177"/>
      <c r="C97" s="178"/>
      <c r="D97" s="179" t="s">
        <v>1492</v>
      </c>
      <c r="E97" s="180"/>
      <c r="F97" s="180"/>
      <c r="G97" s="180"/>
      <c r="H97" s="180"/>
      <c r="I97" s="180"/>
      <c r="J97" s="181">
        <f>J133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1493</v>
      </c>
      <c r="E98" s="186"/>
      <c r="F98" s="186"/>
      <c r="G98" s="186"/>
      <c r="H98" s="186"/>
      <c r="I98" s="186"/>
      <c r="J98" s="187">
        <f>J134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1494</v>
      </c>
      <c r="E99" s="186"/>
      <c r="F99" s="186"/>
      <c r="G99" s="186"/>
      <c r="H99" s="186"/>
      <c r="I99" s="186"/>
      <c r="J99" s="187">
        <f>J136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1495</v>
      </c>
      <c r="E100" s="186"/>
      <c r="F100" s="186"/>
      <c r="G100" s="186"/>
      <c r="H100" s="186"/>
      <c r="I100" s="186"/>
      <c r="J100" s="187">
        <f>J138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7"/>
      <c r="C101" s="178"/>
      <c r="D101" s="179" t="s">
        <v>1496</v>
      </c>
      <c r="E101" s="180"/>
      <c r="F101" s="180"/>
      <c r="G101" s="180"/>
      <c r="H101" s="180"/>
      <c r="I101" s="180"/>
      <c r="J101" s="181">
        <f>J142</f>
        <v>0</v>
      </c>
      <c r="K101" s="178"/>
      <c r="L101" s="18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3"/>
      <c r="C102" s="184"/>
      <c r="D102" s="185" t="s">
        <v>1497</v>
      </c>
      <c r="E102" s="186"/>
      <c r="F102" s="186"/>
      <c r="G102" s="186"/>
      <c r="H102" s="186"/>
      <c r="I102" s="186"/>
      <c r="J102" s="187">
        <f>J149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1498</v>
      </c>
      <c r="E103" s="186"/>
      <c r="F103" s="186"/>
      <c r="G103" s="186"/>
      <c r="H103" s="186"/>
      <c r="I103" s="186"/>
      <c r="J103" s="187">
        <f>J150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3"/>
      <c r="C104" s="184"/>
      <c r="D104" s="185" t="s">
        <v>1498</v>
      </c>
      <c r="E104" s="186"/>
      <c r="F104" s="186"/>
      <c r="G104" s="186"/>
      <c r="H104" s="186"/>
      <c r="I104" s="186"/>
      <c r="J104" s="187">
        <f>J151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7"/>
      <c r="C105" s="178"/>
      <c r="D105" s="179" t="s">
        <v>1499</v>
      </c>
      <c r="E105" s="180"/>
      <c r="F105" s="180"/>
      <c r="G105" s="180"/>
      <c r="H105" s="180"/>
      <c r="I105" s="180"/>
      <c r="J105" s="181">
        <f>J152</f>
        <v>0</v>
      </c>
      <c r="K105" s="178"/>
      <c r="L105" s="18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3"/>
      <c r="C106" s="184"/>
      <c r="D106" s="185" t="s">
        <v>1500</v>
      </c>
      <c r="E106" s="186"/>
      <c r="F106" s="186"/>
      <c r="G106" s="186"/>
      <c r="H106" s="186"/>
      <c r="I106" s="186"/>
      <c r="J106" s="187">
        <f>J153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1501</v>
      </c>
      <c r="E107" s="186"/>
      <c r="F107" s="186"/>
      <c r="G107" s="186"/>
      <c r="H107" s="186"/>
      <c r="I107" s="186"/>
      <c r="J107" s="187">
        <f>J176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7"/>
      <c r="C108" s="178"/>
      <c r="D108" s="179" t="s">
        <v>1502</v>
      </c>
      <c r="E108" s="180"/>
      <c r="F108" s="180"/>
      <c r="G108" s="180"/>
      <c r="H108" s="180"/>
      <c r="I108" s="180"/>
      <c r="J108" s="181">
        <f>J183</f>
        <v>0</v>
      </c>
      <c r="K108" s="178"/>
      <c r="L108" s="18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77"/>
      <c r="C109" s="178"/>
      <c r="D109" s="179" t="s">
        <v>1503</v>
      </c>
      <c r="E109" s="180"/>
      <c r="F109" s="180"/>
      <c r="G109" s="180"/>
      <c r="H109" s="180"/>
      <c r="I109" s="180"/>
      <c r="J109" s="181">
        <f>J214</f>
        <v>0</v>
      </c>
      <c r="K109" s="178"/>
      <c r="L109" s="18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7"/>
      <c r="C110" s="178"/>
      <c r="D110" s="179" t="s">
        <v>1504</v>
      </c>
      <c r="E110" s="180"/>
      <c r="F110" s="180"/>
      <c r="G110" s="180"/>
      <c r="H110" s="180"/>
      <c r="I110" s="180"/>
      <c r="J110" s="181">
        <f>J227</f>
        <v>0</v>
      </c>
      <c r="K110" s="178"/>
      <c r="L110" s="18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3"/>
      <c r="C111" s="184"/>
      <c r="D111" s="185" t="s">
        <v>1505</v>
      </c>
      <c r="E111" s="186"/>
      <c r="F111" s="186"/>
      <c r="G111" s="186"/>
      <c r="H111" s="186"/>
      <c r="I111" s="186"/>
      <c r="J111" s="187">
        <f>J243</f>
        <v>0</v>
      </c>
      <c r="K111" s="184"/>
      <c r="L111" s="18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3"/>
      <c r="C112" s="184"/>
      <c r="D112" s="185" t="s">
        <v>1506</v>
      </c>
      <c r="E112" s="186"/>
      <c r="F112" s="186"/>
      <c r="G112" s="186"/>
      <c r="H112" s="186"/>
      <c r="I112" s="186"/>
      <c r="J112" s="187">
        <f>J251</f>
        <v>0</v>
      </c>
      <c r="K112" s="184"/>
      <c r="L112" s="18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64"/>
      <c r="C114" s="65"/>
      <c r="D114" s="65"/>
      <c r="E114" s="65"/>
      <c r="F114" s="65"/>
      <c r="G114" s="65"/>
      <c r="H114" s="65"/>
      <c r="I114" s="65"/>
      <c r="J114" s="65"/>
      <c r="K114" s="65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8" spans="1:31" s="2" customFormat="1" ht="6.95" customHeight="1">
      <c r="A118" s="36"/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4.95" customHeight="1">
      <c r="A119" s="36"/>
      <c r="B119" s="37"/>
      <c r="C119" s="21" t="s">
        <v>125</v>
      </c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16</v>
      </c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26.25" customHeight="1">
      <c r="A122" s="36"/>
      <c r="B122" s="37"/>
      <c r="C122" s="38"/>
      <c r="D122" s="38"/>
      <c r="E122" s="172" t="str">
        <f>E7</f>
        <v>OA a SOŠ Choceň, Stavební úpravy areálu Vysokomýtská 1206, Choceň</v>
      </c>
      <c r="F122" s="30"/>
      <c r="G122" s="30"/>
      <c r="H122" s="30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30" t="s">
        <v>114</v>
      </c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30" customHeight="1">
      <c r="A124" s="36"/>
      <c r="B124" s="37"/>
      <c r="C124" s="38"/>
      <c r="D124" s="38"/>
      <c r="E124" s="74" t="str">
        <f>E9</f>
        <v>06 - TZB - Vodovod, Kanalizace, Zařizovací předměty, Vzduchotechnika</v>
      </c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6.9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2" customHeight="1">
      <c r="A126" s="36"/>
      <c r="B126" s="37"/>
      <c r="C126" s="30" t="s">
        <v>20</v>
      </c>
      <c r="D126" s="38"/>
      <c r="E126" s="38"/>
      <c r="F126" s="25" t="str">
        <f>F12</f>
        <v>Choceň</v>
      </c>
      <c r="G126" s="38"/>
      <c r="H126" s="38"/>
      <c r="I126" s="30" t="s">
        <v>22</v>
      </c>
      <c r="J126" s="77" t="str">
        <f>IF(J12="","",J12)</f>
        <v>16. 1. 2017</v>
      </c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25.65" customHeight="1">
      <c r="A128" s="36"/>
      <c r="B128" s="37"/>
      <c r="C128" s="30" t="s">
        <v>24</v>
      </c>
      <c r="D128" s="38"/>
      <c r="E128" s="38"/>
      <c r="F128" s="25" t="str">
        <f>E15</f>
        <v>Pardubický kraj, Komenského náměstí 125, Pardubice</v>
      </c>
      <c r="G128" s="38"/>
      <c r="H128" s="38"/>
      <c r="I128" s="30" t="s">
        <v>32</v>
      </c>
      <c r="J128" s="34" t="str">
        <f>E21</f>
        <v>Jiří Hejzlar, Ing. Jiří Hejzlar</v>
      </c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5.15" customHeight="1">
      <c r="A129" s="36"/>
      <c r="B129" s="37"/>
      <c r="C129" s="30" t="s">
        <v>30</v>
      </c>
      <c r="D129" s="38"/>
      <c r="E129" s="38"/>
      <c r="F129" s="25" t="str">
        <f>IF(E18="","",E18)</f>
        <v>Vyplň údaj</v>
      </c>
      <c r="G129" s="38"/>
      <c r="H129" s="38"/>
      <c r="I129" s="30" t="s">
        <v>36</v>
      </c>
      <c r="J129" s="34" t="str">
        <f>E24</f>
        <v xml:space="preserve"> </v>
      </c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0.3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11" customFormat="1" ht="29.25" customHeight="1">
      <c r="A131" s="189"/>
      <c r="B131" s="190"/>
      <c r="C131" s="191" t="s">
        <v>126</v>
      </c>
      <c r="D131" s="192" t="s">
        <v>64</v>
      </c>
      <c r="E131" s="192" t="s">
        <v>60</v>
      </c>
      <c r="F131" s="192" t="s">
        <v>61</v>
      </c>
      <c r="G131" s="192" t="s">
        <v>127</v>
      </c>
      <c r="H131" s="192" t="s">
        <v>128</v>
      </c>
      <c r="I131" s="192" t="s">
        <v>129</v>
      </c>
      <c r="J131" s="193" t="s">
        <v>118</v>
      </c>
      <c r="K131" s="194" t="s">
        <v>130</v>
      </c>
      <c r="L131" s="195"/>
      <c r="M131" s="98" t="s">
        <v>1</v>
      </c>
      <c r="N131" s="99" t="s">
        <v>43</v>
      </c>
      <c r="O131" s="99" t="s">
        <v>131</v>
      </c>
      <c r="P131" s="99" t="s">
        <v>132</v>
      </c>
      <c r="Q131" s="99" t="s">
        <v>133</v>
      </c>
      <c r="R131" s="99" t="s">
        <v>134</v>
      </c>
      <c r="S131" s="99" t="s">
        <v>135</v>
      </c>
      <c r="T131" s="100" t="s">
        <v>136</v>
      </c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</row>
    <row r="132" spans="1:63" s="2" customFormat="1" ht="22.8" customHeight="1">
      <c r="A132" s="36"/>
      <c r="B132" s="37"/>
      <c r="C132" s="105" t="s">
        <v>137</v>
      </c>
      <c r="D132" s="38"/>
      <c r="E132" s="38"/>
      <c r="F132" s="38"/>
      <c r="G132" s="38"/>
      <c r="H132" s="38"/>
      <c r="I132" s="38"/>
      <c r="J132" s="196">
        <f>BK132</f>
        <v>0</v>
      </c>
      <c r="K132" s="38"/>
      <c r="L132" s="42"/>
      <c r="M132" s="101"/>
      <c r="N132" s="197"/>
      <c r="O132" s="102"/>
      <c r="P132" s="198">
        <f>P133+P142+P152+P183+P214+P227</f>
        <v>0</v>
      </c>
      <c r="Q132" s="102"/>
      <c r="R132" s="198">
        <f>R133+R142+R152+R183+R214+R227</f>
        <v>0.07</v>
      </c>
      <c r="S132" s="102"/>
      <c r="T132" s="199">
        <f>T133+T142+T152+T183+T214+T227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78</v>
      </c>
      <c r="AU132" s="15" t="s">
        <v>120</v>
      </c>
      <c r="BK132" s="200">
        <f>BK133+BK142+BK152+BK183+BK214+BK227</f>
        <v>0</v>
      </c>
    </row>
    <row r="133" spans="1:63" s="12" customFormat="1" ht="25.9" customHeight="1">
      <c r="A133" s="12"/>
      <c r="B133" s="201"/>
      <c r="C133" s="202"/>
      <c r="D133" s="203" t="s">
        <v>78</v>
      </c>
      <c r="E133" s="204" t="s">
        <v>1507</v>
      </c>
      <c r="F133" s="204" t="s">
        <v>1508</v>
      </c>
      <c r="G133" s="202"/>
      <c r="H133" s="202"/>
      <c r="I133" s="205"/>
      <c r="J133" s="206">
        <f>BK133</f>
        <v>0</v>
      </c>
      <c r="K133" s="202"/>
      <c r="L133" s="207"/>
      <c r="M133" s="208"/>
      <c r="N133" s="209"/>
      <c r="O133" s="209"/>
      <c r="P133" s="210">
        <f>P134+P136+P138</f>
        <v>0</v>
      </c>
      <c r="Q133" s="209"/>
      <c r="R133" s="210">
        <f>R134+R136+R138</f>
        <v>0</v>
      </c>
      <c r="S133" s="209"/>
      <c r="T133" s="211">
        <f>T134+T136+T138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86</v>
      </c>
      <c r="AT133" s="213" t="s">
        <v>78</v>
      </c>
      <c r="AU133" s="213" t="s">
        <v>79</v>
      </c>
      <c r="AY133" s="212" t="s">
        <v>140</v>
      </c>
      <c r="BK133" s="214">
        <f>BK134+BK136+BK138</f>
        <v>0</v>
      </c>
    </row>
    <row r="134" spans="1:63" s="12" customFormat="1" ht="22.8" customHeight="1">
      <c r="A134" s="12"/>
      <c r="B134" s="201"/>
      <c r="C134" s="202"/>
      <c r="D134" s="203" t="s">
        <v>78</v>
      </c>
      <c r="E134" s="229" t="s">
        <v>1509</v>
      </c>
      <c r="F134" s="229" t="s">
        <v>1510</v>
      </c>
      <c r="G134" s="202"/>
      <c r="H134" s="202"/>
      <c r="I134" s="205"/>
      <c r="J134" s="230">
        <f>BK134</f>
        <v>0</v>
      </c>
      <c r="K134" s="202"/>
      <c r="L134" s="207"/>
      <c r="M134" s="208"/>
      <c r="N134" s="209"/>
      <c r="O134" s="209"/>
      <c r="P134" s="210">
        <f>P135</f>
        <v>0</v>
      </c>
      <c r="Q134" s="209"/>
      <c r="R134" s="210">
        <f>R135</f>
        <v>0</v>
      </c>
      <c r="S134" s="209"/>
      <c r="T134" s="21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2" t="s">
        <v>86</v>
      </c>
      <c r="AT134" s="213" t="s">
        <v>78</v>
      </c>
      <c r="AU134" s="213" t="s">
        <v>86</v>
      </c>
      <c r="AY134" s="212" t="s">
        <v>140</v>
      </c>
      <c r="BK134" s="214">
        <f>BK135</f>
        <v>0</v>
      </c>
    </row>
    <row r="135" spans="1:65" s="2" customFormat="1" ht="24.15" customHeight="1">
      <c r="A135" s="36"/>
      <c r="B135" s="37"/>
      <c r="C135" s="215" t="s">
        <v>86</v>
      </c>
      <c r="D135" s="215" t="s">
        <v>141</v>
      </c>
      <c r="E135" s="216" t="s">
        <v>1511</v>
      </c>
      <c r="F135" s="217" t="s">
        <v>1512</v>
      </c>
      <c r="G135" s="218" t="s">
        <v>231</v>
      </c>
      <c r="H135" s="219">
        <v>36</v>
      </c>
      <c r="I135" s="220"/>
      <c r="J135" s="221">
        <f>ROUND(I135*H135,2)</f>
        <v>0</v>
      </c>
      <c r="K135" s="222"/>
      <c r="L135" s="42"/>
      <c r="M135" s="223" t="s">
        <v>1</v>
      </c>
      <c r="N135" s="224" t="s">
        <v>44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145</v>
      </c>
      <c r="AT135" s="227" t="s">
        <v>141</v>
      </c>
      <c r="AU135" s="227" t="s">
        <v>88</v>
      </c>
      <c r="AY135" s="15" t="s">
        <v>140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86</v>
      </c>
      <c r="BK135" s="228">
        <f>ROUND(I135*H135,2)</f>
        <v>0</v>
      </c>
      <c r="BL135" s="15" t="s">
        <v>145</v>
      </c>
      <c r="BM135" s="227" t="s">
        <v>145</v>
      </c>
    </row>
    <row r="136" spans="1:63" s="12" customFormat="1" ht="22.8" customHeight="1">
      <c r="A136" s="12"/>
      <c r="B136" s="201"/>
      <c r="C136" s="202"/>
      <c r="D136" s="203" t="s">
        <v>78</v>
      </c>
      <c r="E136" s="229" t="s">
        <v>1513</v>
      </c>
      <c r="F136" s="229" t="s">
        <v>1514</v>
      </c>
      <c r="G136" s="202"/>
      <c r="H136" s="202"/>
      <c r="I136" s="205"/>
      <c r="J136" s="230">
        <f>BK136</f>
        <v>0</v>
      </c>
      <c r="K136" s="202"/>
      <c r="L136" s="207"/>
      <c r="M136" s="208"/>
      <c r="N136" s="209"/>
      <c r="O136" s="209"/>
      <c r="P136" s="210">
        <f>P137</f>
        <v>0</v>
      </c>
      <c r="Q136" s="209"/>
      <c r="R136" s="210">
        <f>R137</f>
        <v>0</v>
      </c>
      <c r="S136" s="209"/>
      <c r="T136" s="211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86</v>
      </c>
      <c r="AT136" s="213" t="s">
        <v>78</v>
      </c>
      <c r="AU136" s="213" t="s">
        <v>86</v>
      </c>
      <c r="AY136" s="212" t="s">
        <v>140</v>
      </c>
      <c r="BK136" s="214">
        <f>BK137</f>
        <v>0</v>
      </c>
    </row>
    <row r="137" spans="1:65" s="2" customFormat="1" ht="24.15" customHeight="1">
      <c r="A137" s="36"/>
      <c r="B137" s="37"/>
      <c r="C137" s="215" t="s">
        <v>88</v>
      </c>
      <c r="D137" s="215" t="s">
        <v>141</v>
      </c>
      <c r="E137" s="216" t="s">
        <v>1515</v>
      </c>
      <c r="F137" s="217" t="s">
        <v>1516</v>
      </c>
      <c r="G137" s="218" t="s">
        <v>231</v>
      </c>
      <c r="H137" s="219">
        <v>15</v>
      </c>
      <c r="I137" s="220"/>
      <c r="J137" s="221">
        <f>ROUND(I137*H137,2)</f>
        <v>0</v>
      </c>
      <c r="K137" s="222"/>
      <c r="L137" s="42"/>
      <c r="M137" s="223" t="s">
        <v>1</v>
      </c>
      <c r="N137" s="224" t="s">
        <v>44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145</v>
      </c>
      <c r="AT137" s="227" t="s">
        <v>141</v>
      </c>
      <c r="AU137" s="227" t="s">
        <v>88</v>
      </c>
      <c r="AY137" s="15" t="s">
        <v>140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145</v>
      </c>
      <c r="BM137" s="227" t="s">
        <v>151</v>
      </c>
    </row>
    <row r="138" spans="1:63" s="12" customFormat="1" ht="22.8" customHeight="1">
      <c r="A138" s="12"/>
      <c r="B138" s="201"/>
      <c r="C138" s="202"/>
      <c r="D138" s="203" t="s">
        <v>78</v>
      </c>
      <c r="E138" s="229" t="s">
        <v>1517</v>
      </c>
      <c r="F138" s="229" t="s">
        <v>1518</v>
      </c>
      <c r="G138" s="202"/>
      <c r="H138" s="202"/>
      <c r="I138" s="205"/>
      <c r="J138" s="230">
        <f>BK138</f>
        <v>0</v>
      </c>
      <c r="K138" s="202"/>
      <c r="L138" s="207"/>
      <c r="M138" s="208"/>
      <c r="N138" s="209"/>
      <c r="O138" s="209"/>
      <c r="P138" s="210">
        <f>SUM(P139:P141)</f>
        <v>0</v>
      </c>
      <c r="Q138" s="209"/>
      <c r="R138" s="210">
        <f>SUM(R139:R141)</f>
        <v>0</v>
      </c>
      <c r="S138" s="209"/>
      <c r="T138" s="211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2" t="s">
        <v>86</v>
      </c>
      <c r="AT138" s="213" t="s">
        <v>78</v>
      </c>
      <c r="AU138" s="213" t="s">
        <v>86</v>
      </c>
      <c r="AY138" s="212" t="s">
        <v>140</v>
      </c>
      <c r="BK138" s="214">
        <f>SUM(BK139:BK141)</f>
        <v>0</v>
      </c>
    </row>
    <row r="139" spans="1:65" s="2" customFormat="1" ht="24.15" customHeight="1">
      <c r="A139" s="36"/>
      <c r="B139" s="37"/>
      <c r="C139" s="215" t="s">
        <v>148</v>
      </c>
      <c r="D139" s="215" t="s">
        <v>141</v>
      </c>
      <c r="E139" s="216" t="s">
        <v>1519</v>
      </c>
      <c r="F139" s="217" t="s">
        <v>1520</v>
      </c>
      <c r="G139" s="218" t="s">
        <v>231</v>
      </c>
      <c r="H139" s="219">
        <v>30</v>
      </c>
      <c r="I139" s="220"/>
      <c r="J139" s="221">
        <f>ROUND(I139*H139,2)</f>
        <v>0</v>
      </c>
      <c r="K139" s="222"/>
      <c r="L139" s="42"/>
      <c r="M139" s="223" t="s">
        <v>1</v>
      </c>
      <c r="N139" s="224" t="s">
        <v>44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145</v>
      </c>
      <c r="AT139" s="227" t="s">
        <v>141</v>
      </c>
      <c r="AU139" s="227" t="s">
        <v>88</v>
      </c>
      <c r="AY139" s="15" t="s">
        <v>140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145</v>
      </c>
      <c r="BM139" s="227" t="s">
        <v>165</v>
      </c>
    </row>
    <row r="140" spans="1:65" s="2" customFormat="1" ht="16.5" customHeight="1">
      <c r="A140" s="36"/>
      <c r="B140" s="37"/>
      <c r="C140" s="215" t="s">
        <v>145</v>
      </c>
      <c r="D140" s="215" t="s">
        <v>141</v>
      </c>
      <c r="E140" s="216" t="s">
        <v>1521</v>
      </c>
      <c r="F140" s="217" t="s">
        <v>1522</v>
      </c>
      <c r="G140" s="218" t="s">
        <v>231</v>
      </c>
      <c r="H140" s="219">
        <v>12</v>
      </c>
      <c r="I140" s="220"/>
      <c r="J140" s="221">
        <f>ROUND(I140*H140,2)</f>
        <v>0</v>
      </c>
      <c r="K140" s="222"/>
      <c r="L140" s="42"/>
      <c r="M140" s="223" t="s">
        <v>1</v>
      </c>
      <c r="N140" s="224" t="s">
        <v>44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145</v>
      </c>
      <c r="AT140" s="227" t="s">
        <v>141</v>
      </c>
      <c r="AU140" s="227" t="s">
        <v>88</v>
      </c>
      <c r="AY140" s="15" t="s">
        <v>140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145</v>
      </c>
      <c r="BM140" s="227" t="s">
        <v>157</v>
      </c>
    </row>
    <row r="141" spans="1:65" s="2" customFormat="1" ht="16.5" customHeight="1">
      <c r="A141" s="36"/>
      <c r="B141" s="37"/>
      <c r="C141" s="215" t="s">
        <v>154</v>
      </c>
      <c r="D141" s="215" t="s">
        <v>141</v>
      </c>
      <c r="E141" s="216" t="s">
        <v>1523</v>
      </c>
      <c r="F141" s="217" t="s">
        <v>1524</v>
      </c>
      <c r="G141" s="218" t="s">
        <v>1525</v>
      </c>
      <c r="H141" s="260"/>
      <c r="I141" s="220"/>
      <c r="J141" s="221">
        <f>ROUND(I141*H141,2)</f>
        <v>0</v>
      </c>
      <c r="K141" s="222"/>
      <c r="L141" s="42"/>
      <c r="M141" s="223" t="s">
        <v>1</v>
      </c>
      <c r="N141" s="224" t="s">
        <v>44</v>
      </c>
      <c r="O141" s="8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145</v>
      </c>
      <c r="AT141" s="227" t="s">
        <v>141</v>
      </c>
      <c r="AU141" s="227" t="s">
        <v>88</v>
      </c>
      <c r="AY141" s="15" t="s">
        <v>140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86</v>
      </c>
      <c r="BK141" s="228">
        <f>ROUND(I141*H141,2)</f>
        <v>0</v>
      </c>
      <c r="BL141" s="15" t="s">
        <v>145</v>
      </c>
      <c r="BM141" s="227" t="s">
        <v>160</v>
      </c>
    </row>
    <row r="142" spans="1:63" s="12" customFormat="1" ht="25.9" customHeight="1">
      <c r="A142" s="12"/>
      <c r="B142" s="201"/>
      <c r="C142" s="202"/>
      <c r="D142" s="203" t="s">
        <v>78</v>
      </c>
      <c r="E142" s="204" t="s">
        <v>1526</v>
      </c>
      <c r="F142" s="204" t="s">
        <v>1527</v>
      </c>
      <c r="G142" s="202"/>
      <c r="H142" s="202"/>
      <c r="I142" s="205"/>
      <c r="J142" s="206">
        <f>BK142</f>
        <v>0</v>
      </c>
      <c r="K142" s="202"/>
      <c r="L142" s="207"/>
      <c r="M142" s="208"/>
      <c r="N142" s="209"/>
      <c r="O142" s="209"/>
      <c r="P142" s="210">
        <f>SUM(P143:P151)</f>
        <v>0</v>
      </c>
      <c r="Q142" s="209"/>
      <c r="R142" s="210">
        <f>SUM(R143:R151)</f>
        <v>0</v>
      </c>
      <c r="S142" s="209"/>
      <c r="T142" s="211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86</v>
      </c>
      <c r="AT142" s="213" t="s">
        <v>78</v>
      </c>
      <c r="AU142" s="213" t="s">
        <v>79</v>
      </c>
      <c r="AY142" s="212" t="s">
        <v>140</v>
      </c>
      <c r="BK142" s="214">
        <f>SUM(BK143:BK151)</f>
        <v>0</v>
      </c>
    </row>
    <row r="143" spans="1:65" s="2" customFormat="1" ht="16.5" customHeight="1">
      <c r="A143" s="36"/>
      <c r="B143" s="37"/>
      <c r="C143" s="215" t="s">
        <v>151</v>
      </c>
      <c r="D143" s="215" t="s">
        <v>141</v>
      </c>
      <c r="E143" s="216" t="s">
        <v>1528</v>
      </c>
      <c r="F143" s="217" t="s">
        <v>1529</v>
      </c>
      <c r="G143" s="218" t="s">
        <v>382</v>
      </c>
      <c r="H143" s="219">
        <v>80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44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145</v>
      </c>
      <c r="AT143" s="227" t="s">
        <v>141</v>
      </c>
      <c r="AU143" s="227" t="s">
        <v>86</v>
      </c>
      <c r="AY143" s="15" t="s">
        <v>140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145</v>
      </c>
      <c r="BM143" s="227" t="s">
        <v>164</v>
      </c>
    </row>
    <row r="144" spans="1:65" s="2" customFormat="1" ht="16.5" customHeight="1">
      <c r="A144" s="36"/>
      <c r="B144" s="37"/>
      <c r="C144" s="215" t="s">
        <v>161</v>
      </c>
      <c r="D144" s="215" t="s">
        <v>141</v>
      </c>
      <c r="E144" s="216" t="s">
        <v>1530</v>
      </c>
      <c r="F144" s="217" t="s">
        <v>1531</v>
      </c>
      <c r="G144" s="218" t="s">
        <v>382</v>
      </c>
      <c r="H144" s="219">
        <v>35</v>
      </c>
      <c r="I144" s="220"/>
      <c r="J144" s="221">
        <f>ROUND(I144*H144,2)</f>
        <v>0</v>
      </c>
      <c r="K144" s="222"/>
      <c r="L144" s="42"/>
      <c r="M144" s="223" t="s">
        <v>1</v>
      </c>
      <c r="N144" s="224" t="s">
        <v>44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145</v>
      </c>
      <c r="AT144" s="227" t="s">
        <v>141</v>
      </c>
      <c r="AU144" s="227" t="s">
        <v>86</v>
      </c>
      <c r="AY144" s="15" t="s">
        <v>140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86</v>
      </c>
      <c r="BK144" s="228">
        <f>ROUND(I144*H144,2)</f>
        <v>0</v>
      </c>
      <c r="BL144" s="15" t="s">
        <v>145</v>
      </c>
      <c r="BM144" s="227" t="s">
        <v>168</v>
      </c>
    </row>
    <row r="145" spans="1:65" s="2" customFormat="1" ht="16.5" customHeight="1">
      <c r="A145" s="36"/>
      <c r="B145" s="37"/>
      <c r="C145" s="215" t="s">
        <v>165</v>
      </c>
      <c r="D145" s="215" t="s">
        <v>141</v>
      </c>
      <c r="E145" s="216" t="s">
        <v>1532</v>
      </c>
      <c r="F145" s="217" t="s">
        <v>1533</v>
      </c>
      <c r="G145" s="218" t="s">
        <v>382</v>
      </c>
      <c r="H145" s="219">
        <v>55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44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145</v>
      </c>
      <c r="AT145" s="227" t="s">
        <v>141</v>
      </c>
      <c r="AU145" s="227" t="s">
        <v>86</v>
      </c>
      <c r="AY145" s="15" t="s">
        <v>140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145</v>
      </c>
      <c r="BM145" s="227" t="s">
        <v>172</v>
      </c>
    </row>
    <row r="146" spans="1:65" s="2" customFormat="1" ht="16.5" customHeight="1">
      <c r="A146" s="36"/>
      <c r="B146" s="37"/>
      <c r="C146" s="215" t="s">
        <v>169</v>
      </c>
      <c r="D146" s="215" t="s">
        <v>141</v>
      </c>
      <c r="E146" s="216" t="s">
        <v>1534</v>
      </c>
      <c r="F146" s="217" t="s">
        <v>1535</v>
      </c>
      <c r="G146" s="218" t="s">
        <v>382</v>
      </c>
      <c r="H146" s="219">
        <v>30</v>
      </c>
      <c r="I146" s="220"/>
      <c r="J146" s="221">
        <f>ROUND(I146*H146,2)</f>
        <v>0</v>
      </c>
      <c r="K146" s="222"/>
      <c r="L146" s="42"/>
      <c r="M146" s="223" t="s">
        <v>1</v>
      </c>
      <c r="N146" s="224" t="s">
        <v>44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145</v>
      </c>
      <c r="AT146" s="227" t="s">
        <v>141</v>
      </c>
      <c r="AU146" s="227" t="s">
        <v>86</v>
      </c>
      <c r="AY146" s="15" t="s">
        <v>140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145</v>
      </c>
      <c r="BM146" s="227" t="s">
        <v>175</v>
      </c>
    </row>
    <row r="147" spans="1:65" s="2" customFormat="1" ht="16.5" customHeight="1">
      <c r="A147" s="36"/>
      <c r="B147" s="37"/>
      <c r="C147" s="215" t="s">
        <v>157</v>
      </c>
      <c r="D147" s="215" t="s">
        <v>141</v>
      </c>
      <c r="E147" s="216" t="s">
        <v>1536</v>
      </c>
      <c r="F147" s="217" t="s">
        <v>1537</v>
      </c>
      <c r="G147" s="218" t="s">
        <v>382</v>
      </c>
      <c r="H147" s="219">
        <v>40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44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145</v>
      </c>
      <c r="AT147" s="227" t="s">
        <v>141</v>
      </c>
      <c r="AU147" s="227" t="s">
        <v>86</v>
      </c>
      <c r="AY147" s="15" t="s">
        <v>140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86</v>
      </c>
      <c r="BK147" s="228">
        <f>ROUND(I147*H147,2)</f>
        <v>0</v>
      </c>
      <c r="BL147" s="15" t="s">
        <v>145</v>
      </c>
      <c r="BM147" s="227" t="s">
        <v>179</v>
      </c>
    </row>
    <row r="148" spans="1:65" s="2" customFormat="1" ht="21.75" customHeight="1">
      <c r="A148" s="36"/>
      <c r="B148" s="37"/>
      <c r="C148" s="215" t="s">
        <v>176</v>
      </c>
      <c r="D148" s="215" t="s">
        <v>141</v>
      </c>
      <c r="E148" s="216" t="s">
        <v>1538</v>
      </c>
      <c r="F148" s="217" t="s">
        <v>1539</v>
      </c>
      <c r="G148" s="218" t="s">
        <v>1525</v>
      </c>
      <c r="H148" s="260"/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44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145</v>
      </c>
      <c r="AT148" s="227" t="s">
        <v>141</v>
      </c>
      <c r="AU148" s="227" t="s">
        <v>86</v>
      </c>
      <c r="AY148" s="15" t="s">
        <v>140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145</v>
      </c>
      <c r="BM148" s="227" t="s">
        <v>183</v>
      </c>
    </row>
    <row r="149" spans="1:63" s="12" customFormat="1" ht="22.8" customHeight="1">
      <c r="A149" s="12"/>
      <c r="B149" s="201"/>
      <c r="C149" s="202"/>
      <c r="D149" s="203" t="s">
        <v>78</v>
      </c>
      <c r="E149" s="229" t="s">
        <v>1540</v>
      </c>
      <c r="F149" s="229" t="s">
        <v>1541</v>
      </c>
      <c r="G149" s="202"/>
      <c r="H149" s="202"/>
      <c r="I149" s="205"/>
      <c r="J149" s="230">
        <f>BK149</f>
        <v>0</v>
      </c>
      <c r="K149" s="202"/>
      <c r="L149" s="207"/>
      <c r="M149" s="208"/>
      <c r="N149" s="209"/>
      <c r="O149" s="209"/>
      <c r="P149" s="210">
        <v>0</v>
      </c>
      <c r="Q149" s="209"/>
      <c r="R149" s="210">
        <v>0</v>
      </c>
      <c r="S149" s="209"/>
      <c r="T149" s="211"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2" t="s">
        <v>86</v>
      </c>
      <c r="AT149" s="213" t="s">
        <v>78</v>
      </c>
      <c r="AU149" s="213" t="s">
        <v>86</v>
      </c>
      <c r="AY149" s="212" t="s">
        <v>140</v>
      </c>
      <c r="BK149" s="214">
        <v>0</v>
      </c>
    </row>
    <row r="150" spans="1:63" s="12" customFormat="1" ht="22.8" customHeight="1">
      <c r="A150" s="12"/>
      <c r="B150" s="201"/>
      <c r="C150" s="202"/>
      <c r="D150" s="203" t="s">
        <v>78</v>
      </c>
      <c r="E150" s="229" t="s">
        <v>1542</v>
      </c>
      <c r="F150" s="229" t="s">
        <v>1</v>
      </c>
      <c r="G150" s="202"/>
      <c r="H150" s="202"/>
      <c r="I150" s="205"/>
      <c r="J150" s="230">
        <f>BK150</f>
        <v>0</v>
      </c>
      <c r="K150" s="202"/>
      <c r="L150" s="207"/>
      <c r="M150" s="208"/>
      <c r="N150" s="209"/>
      <c r="O150" s="209"/>
      <c r="P150" s="210">
        <v>0</v>
      </c>
      <c r="Q150" s="209"/>
      <c r="R150" s="210">
        <v>0</v>
      </c>
      <c r="S150" s="209"/>
      <c r="T150" s="211"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86</v>
      </c>
      <c r="AT150" s="213" t="s">
        <v>78</v>
      </c>
      <c r="AU150" s="213" t="s">
        <v>86</v>
      </c>
      <c r="AY150" s="212" t="s">
        <v>140</v>
      </c>
      <c r="BK150" s="214">
        <v>0</v>
      </c>
    </row>
    <row r="151" spans="1:63" s="12" customFormat="1" ht="22.8" customHeight="1">
      <c r="A151" s="12"/>
      <c r="B151" s="201"/>
      <c r="C151" s="202"/>
      <c r="D151" s="203" t="s">
        <v>78</v>
      </c>
      <c r="E151" s="229" t="s">
        <v>1542</v>
      </c>
      <c r="F151" s="229" t="s">
        <v>1</v>
      </c>
      <c r="G151" s="202"/>
      <c r="H151" s="202"/>
      <c r="I151" s="205"/>
      <c r="J151" s="230">
        <f>BK151</f>
        <v>0</v>
      </c>
      <c r="K151" s="202"/>
      <c r="L151" s="207"/>
      <c r="M151" s="208"/>
      <c r="N151" s="209"/>
      <c r="O151" s="209"/>
      <c r="P151" s="210">
        <v>0</v>
      </c>
      <c r="Q151" s="209"/>
      <c r="R151" s="210">
        <v>0</v>
      </c>
      <c r="S151" s="209"/>
      <c r="T151" s="211"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2" t="s">
        <v>86</v>
      </c>
      <c r="AT151" s="213" t="s">
        <v>78</v>
      </c>
      <c r="AU151" s="213" t="s">
        <v>86</v>
      </c>
      <c r="AY151" s="212" t="s">
        <v>140</v>
      </c>
      <c r="BK151" s="214">
        <v>0</v>
      </c>
    </row>
    <row r="152" spans="1:63" s="12" customFormat="1" ht="25.9" customHeight="1">
      <c r="A152" s="12"/>
      <c r="B152" s="201"/>
      <c r="C152" s="202"/>
      <c r="D152" s="203" t="s">
        <v>78</v>
      </c>
      <c r="E152" s="204" t="s">
        <v>1543</v>
      </c>
      <c r="F152" s="204" t="s">
        <v>1544</v>
      </c>
      <c r="G152" s="202"/>
      <c r="H152" s="202"/>
      <c r="I152" s="205"/>
      <c r="J152" s="206">
        <f>BK152</f>
        <v>0</v>
      </c>
      <c r="K152" s="202"/>
      <c r="L152" s="207"/>
      <c r="M152" s="208"/>
      <c r="N152" s="209"/>
      <c r="O152" s="209"/>
      <c r="P152" s="210">
        <f>P153+P176</f>
        <v>0</v>
      </c>
      <c r="Q152" s="209"/>
      <c r="R152" s="210">
        <f>R153+R176</f>
        <v>0</v>
      </c>
      <c r="S152" s="209"/>
      <c r="T152" s="211">
        <f>T153+T176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86</v>
      </c>
      <c r="AT152" s="213" t="s">
        <v>78</v>
      </c>
      <c r="AU152" s="213" t="s">
        <v>79</v>
      </c>
      <c r="AY152" s="212" t="s">
        <v>140</v>
      </c>
      <c r="BK152" s="214">
        <f>BK153+BK176</f>
        <v>0</v>
      </c>
    </row>
    <row r="153" spans="1:63" s="12" customFormat="1" ht="22.8" customHeight="1">
      <c r="A153" s="12"/>
      <c r="B153" s="201"/>
      <c r="C153" s="202"/>
      <c r="D153" s="203" t="s">
        <v>78</v>
      </c>
      <c r="E153" s="229" t="s">
        <v>1545</v>
      </c>
      <c r="F153" s="229" t="s">
        <v>1546</v>
      </c>
      <c r="G153" s="202"/>
      <c r="H153" s="202"/>
      <c r="I153" s="205"/>
      <c r="J153" s="230">
        <f>BK153</f>
        <v>0</v>
      </c>
      <c r="K153" s="202"/>
      <c r="L153" s="207"/>
      <c r="M153" s="208"/>
      <c r="N153" s="209"/>
      <c r="O153" s="209"/>
      <c r="P153" s="210">
        <f>SUM(P154:P175)</f>
        <v>0</v>
      </c>
      <c r="Q153" s="209"/>
      <c r="R153" s="210">
        <f>SUM(R154:R175)</f>
        <v>0</v>
      </c>
      <c r="S153" s="209"/>
      <c r="T153" s="211">
        <f>SUM(T154:T175)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2" t="s">
        <v>86</v>
      </c>
      <c r="AT153" s="213" t="s">
        <v>78</v>
      </c>
      <c r="AU153" s="213" t="s">
        <v>86</v>
      </c>
      <c r="AY153" s="212" t="s">
        <v>140</v>
      </c>
      <c r="BK153" s="214">
        <f>SUM(BK154:BK175)</f>
        <v>0</v>
      </c>
    </row>
    <row r="154" spans="1:65" s="2" customFormat="1" ht="16.5" customHeight="1">
      <c r="A154" s="36"/>
      <c r="B154" s="37"/>
      <c r="C154" s="215" t="s">
        <v>160</v>
      </c>
      <c r="D154" s="215" t="s">
        <v>141</v>
      </c>
      <c r="E154" s="216" t="s">
        <v>1547</v>
      </c>
      <c r="F154" s="217" t="s">
        <v>1548</v>
      </c>
      <c r="G154" s="218" t="s">
        <v>382</v>
      </c>
      <c r="H154" s="219">
        <v>8</v>
      </c>
      <c r="I154" s="220"/>
      <c r="J154" s="221">
        <f>ROUND(I154*H154,2)</f>
        <v>0</v>
      </c>
      <c r="K154" s="222"/>
      <c r="L154" s="42"/>
      <c r="M154" s="223" t="s">
        <v>1</v>
      </c>
      <c r="N154" s="224" t="s">
        <v>44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145</v>
      </c>
      <c r="AT154" s="227" t="s">
        <v>141</v>
      </c>
      <c r="AU154" s="227" t="s">
        <v>88</v>
      </c>
      <c r="AY154" s="15" t="s">
        <v>140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145</v>
      </c>
      <c r="BM154" s="227" t="s">
        <v>322</v>
      </c>
    </row>
    <row r="155" spans="1:65" s="2" customFormat="1" ht="24.15" customHeight="1">
      <c r="A155" s="36"/>
      <c r="B155" s="37"/>
      <c r="C155" s="215" t="s">
        <v>180</v>
      </c>
      <c r="D155" s="215" t="s">
        <v>141</v>
      </c>
      <c r="E155" s="216" t="s">
        <v>1549</v>
      </c>
      <c r="F155" s="217" t="s">
        <v>1550</v>
      </c>
      <c r="G155" s="218" t="s">
        <v>382</v>
      </c>
      <c r="H155" s="219">
        <v>5</v>
      </c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44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145</v>
      </c>
      <c r="AT155" s="227" t="s">
        <v>141</v>
      </c>
      <c r="AU155" s="227" t="s">
        <v>88</v>
      </c>
      <c r="AY155" s="15" t="s">
        <v>140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145</v>
      </c>
      <c r="BM155" s="227" t="s">
        <v>330</v>
      </c>
    </row>
    <row r="156" spans="1:65" s="2" customFormat="1" ht="16.5" customHeight="1">
      <c r="A156" s="36"/>
      <c r="B156" s="37"/>
      <c r="C156" s="215" t="s">
        <v>164</v>
      </c>
      <c r="D156" s="215" t="s">
        <v>141</v>
      </c>
      <c r="E156" s="216" t="s">
        <v>1551</v>
      </c>
      <c r="F156" s="217" t="s">
        <v>1552</v>
      </c>
      <c r="G156" s="218" t="s">
        <v>382</v>
      </c>
      <c r="H156" s="219">
        <v>40</v>
      </c>
      <c r="I156" s="220"/>
      <c r="J156" s="221">
        <f>ROUND(I156*H156,2)</f>
        <v>0</v>
      </c>
      <c r="K156" s="222"/>
      <c r="L156" s="42"/>
      <c r="M156" s="223" t="s">
        <v>1</v>
      </c>
      <c r="N156" s="224" t="s">
        <v>44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145</v>
      </c>
      <c r="AT156" s="227" t="s">
        <v>141</v>
      </c>
      <c r="AU156" s="227" t="s">
        <v>88</v>
      </c>
      <c r="AY156" s="15" t="s">
        <v>140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86</v>
      </c>
      <c r="BK156" s="228">
        <f>ROUND(I156*H156,2)</f>
        <v>0</v>
      </c>
      <c r="BL156" s="15" t="s">
        <v>145</v>
      </c>
      <c r="BM156" s="227" t="s">
        <v>338</v>
      </c>
    </row>
    <row r="157" spans="1:65" s="2" customFormat="1" ht="16.5" customHeight="1">
      <c r="A157" s="36"/>
      <c r="B157" s="37"/>
      <c r="C157" s="215" t="s">
        <v>8</v>
      </c>
      <c r="D157" s="215" t="s">
        <v>141</v>
      </c>
      <c r="E157" s="216" t="s">
        <v>1553</v>
      </c>
      <c r="F157" s="217" t="s">
        <v>1554</v>
      </c>
      <c r="G157" s="218" t="s">
        <v>382</v>
      </c>
      <c r="H157" s="219">
        <v>7</v>
      </c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44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145</v>
      </c>
      <c r="AT157" s="227" t="s">
        <v>141</v>
      </c>
      <c r="AU157" s="227" t="s">
        <v>88</v>
      </c>
      <c r="AY157" s="15" t="s">
        <v>140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86</v>
      </c>
      <c r="BK157" s="228">
        <f>ROUND(I157*H157,2)</f>
        <v>0</v>
      </c>
      <c r="BL157" s="15" t="s">
        <v>145</v>
      </c>
      <c r="BM157" s="227" t="s">
        <v>346</v>
      </c>
    </row>
    <row r="158" spans="1:65" s="2" customFormat="1" ht="16.5" customHeight="1">
      <c r="A158" s="36"/>
      <c r="B158" s="37"/>
      <c r="C158" s="215" t="s">
        <v>168</v>
      </c>
      <c r="D158" s="215" t="s">
        <v>141</v>
      </c>
      <c r="E158" s="216" t="s">
        <v>1555</v>
      </c>
      <c r="F158" s="217" t="s">
        <v>1556</v>
      </c>
      <c r="G158" s="218" t="s">
        <v>382</v>
      </c>
      <c r="H158" s="219">
        <v>25</v>
      </c>
      <c r="I158" s="220"/>
      <c r="J158" s="221">
        <f>ROUND(I158*H158,2)</f>
        <v>0</v>
      </c>
      <c r="K158" s="222"/>
      <c r="L158" s="42"/>
      <c r="M158" s="223" t="s">
        <v>1</v>
      </c>
      <c r="N158" s="224" t="s">
        <v>44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145</v>
      </c>
      <c r="AT158" s="227" t="s">
        <v>141</v>
      </c>
      <c r="AU158" s="227" t="s">
        <v>88</v>
      </c>
      <c r="AY158" s="15" t="s">
        <v>140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145</v>
      </c>
      <c r="BM158" s="227" t="s">
        <v>362</v>
      </c>
    </row>
    <row r="159" spans="1:65" s="2" customFormat="1" ht="16.5" customHeight="1">
      <c r="A159" s="36"/>
      <c r="B159" s="37"/>
      <c r="C159" s="215" t="s">
        <v>199</v>
      </c>
      <c r="D159" s="215" t="s">
        <v>141</v>
      </c>
      <c r="E159" s="216" t="s">
        <v>1557</v>
      </c>
      <c r="F159" s="217" t="s">
        <v>1558</v>
      </c>
      <c r="G159" s="218" t="s">
        <v>382</v>
      </c>
      <c r="H159" s="219">
        <v>60</v>
      </c>
      <c r="I159" s="220"/>
      <c r="J159" s="221">
        <f>ROUND(I159*H159,2)</f>
        <v>0</v>
      </c>
      <c r="K159" s="222"/>
      <c r="L159" s="42"/>
      <c r="M159" s="223" t="s">
        <v>1</v>
      </c>
      <c r="N159" s="224" t="s">
        <v>44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145</v>
      </c>
      <c r="AT159" s="227" t="s">
        <v>141</v>
      </c>
      <c r="AU159" s="227" t="s">
        <v>88</v>
      </c>
      <c r="AY159" s="15" t="s">
        <v>140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145</v>
      </c>
      <c r="BM159" s="227" t="s">
        <v>371</v>
      </c>
    </row>
    <row r="160" spans="1:65" s="2" customFormat="1" ht="16.5" customHeight="1">
      <c r="A160" s="36"/>
      <c r="B160" s="37"/>
      <c r="C160" s="215" t="s">
        <v>172</v>
      </c>
      <c r="D160" s="215" t="s">
        <v>141</v>
      </c>
      <c r="E160" s="216" t="s">
        <v>1559</v>
      </c>
      <c r="F160" s="217" t="s">
        <v>1560</v>
      </c>
      <c r="G160" s="218" t="s">
        <v>382</v>
      </c>
      <c r="H160" s="219">
        <v>30</v>
      </c>
      <c r="I160" s="220"/>
      <c r="J160" s="221">
        <f>ROUND(I160*H160,2)</f>
        <v>0</v>
      </c>
      <c r="K160" s="222"/>
      <c r="L160" s="42"/>
      <c r="M160" s="223" t="s">
        <v>1</v>
      </c>
      <c r="N160" s="224" t="s">
        <v>44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145</v>
      </c>
      <c r="AT160" s="227" t="s">
        <v>141</v>
      </c>
      <c r="AU160" s="227" t="s">
        <v>88</v>
      </c>
      <c r="AY160" s="15" t="s">
        <v>140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86</v>
      </c>
      <c r="BK160" s="228">
        <f>ROUND(I160*H160,2)</f>
        <v>0</v>
      </c>
      <c r="BL160" s="15" t="s">
        <v>145</v>
      </c>
      <c r="BM160" s="227" t="s">
        <v>379</v>
      </c>
    </row>
    <row r="161" spans="1:65" s="2" customFormat="1" ht="16.5" customHeight="1">
      <c r="A161" s="36"/>
      <c r="B161" s="37"/>
      <c r="C161" s="215" t="s">
        <v>290</v>
      </c>
      <c r="D161" s="215" t="s">
        <v>141</v>
      </c>
      <c r="E161" s="216" t="s">
        <v>1561</v>
      </c>
      <c r="F161" s="217" t="s">
        <v>1562</v>
      </c>
      <c r="G161" s="218" t="s">
        <v>272</v>
      </c>
      <c r="H161" s="219">
        <v>8</v>
      </c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44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145</v>
      </c>
      <c r="AT161" s="227" t="s">
        <v>141</v>
      </c>
      <c r="AU161" s="227" t="s">
        <v>88</v>
      </c>
      <c r="AY161" s="15" t="s">
        <v>140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145</v>
      </c>
      <c r="BM161" s="227" t="s">
        <v>388</v>
      </c>
    </row>
    <row r="162" spans="1:65" s="2" customFormat="1" ht="16.5" customHeight="1">
      <c r="A162" s="36"/>
      <c r="B162" s="37"/>
      <c r="C162" s="215" t="s">
        <v>175</v>
      </c>
      <c r="D162" s="215" t="s">
        <v>141</v>
      </c>
      <c r="E162" s="216" t="s">
        <v>1563</v>
      </c>
      <c r="F162" s="217" t="s">
        <v>1564</v>
      </c>
      <c r="G162" s="218" t="s">
        <v>272</v>
      </c>
      <c r="H162" s="219">
        <v>6</v>
      </c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44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145</v>
      </c>
      <c r="AT162" s="227" t="s">
        <v>141</v>
      </c>
      <c r="AU162" s="227" t="s">
        <v>88</v>
      </c>
      <c r="AY162" s="15" t="s">
        <v>140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145</v>
      </c>
      <c r="BM162" s="227" t="s">
        <v>396</v>
      </c>
    </row>
    <row r="163" spans="1:65" s="2" customFormat="1" ht="16.5" customHeight="1">
      <c r="A163" s="36"/>
      <c r="B163" s="37"/>
      <c r="C163" s="215" t="s">
        <v>7</v>
      </c>
      <c r="D163" s="215" t="s">
        <v>141</v>
      </c>
      <c r="E163" s="216" t="s">
        <v>1565</v>
      </c>
      <c r="F163" s="217" t="s">
        <v>1566</v>
      </c>
      <c r="G163" s="218" t="s">
        <v>272</v>
      </c>
      <c r="H163" s="219">
        <v>7</v>
      </c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44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145</v>
      </c>
      <c r="AT163" s="227" t="s">
        <v>141</v>
      </c>
      <c r="AU163" s="227" t="s">
        <v>88</v>
      </c>
      <c r="AY163" s="15" t="s">
        <v>140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86</v>
      </c>
      <c r="BK163" s="228">
        <f>ROUND(I163*H163,2)</f>
        <v>0</v>
      </c>
      <c r="BL163" s="15" t="s">
        <v>145</v>
      </c>
      <c r="BM163" s="227" t="s">
        <v>404</v>
      </c>
    </row>
    <row r="164" spans="1:65" s="2" customFormat="1" ht="16.5" customHeight="1">
      <c r="A164" s="36"/>
      <c r="B164" s="37"/>
      <c r="C164" s="215" t="s">
        <v>179</v>
      </c>
      <c r="D164" s="215" t="s">
        <v>141</v>
      </c>
      <c r="E164" s="216" t="s">
        <v>1567</v>
      </c>
      <c r="F164" s="217" t="s">
        <v>1568</v>
      </c>
      <c r="G164" s="218" t="s">
        <v>662</v>
      </c>
      <c r="H164" s="219">
        <v>1</v>
      </c>
      <c r="I164" s="220"/>
      <c r="J164" s="221">
        <f>ROUND(I164*H164,2)</f>
        <v>0</v>
      </c>
      <c r="K164" s="222"/>
      <c r="L164" s="42"/>
      <c r="M164" s="223" t="s">
        <v>1</v>
      </c>
      <c r="N164" s="224" t="s">
        <v>44</v>
      </c>
      <c r="O164" s="8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145</v>
      </c>
      <c r="AT164" s="227" t="s">
        <v>141</v>
      </c>
      <c r="AU164" s="227" t="s">
        <v>88</v>
      </c>
      <c r="AY164" s="15" t="s">
        <v>140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86</v>
      </c>
      <c r="BK164" s="228">
        <f>ROUND(I164*H164,2)</f>
        <v>0</v>
      </c>
      <c r="BL164" s="15" t="s">
        <v>145</v>
      </c>
      <c r="BM164" s="227" t="s">
        <v>412</v>
      </c>
    </row>
    <row r="165" spans="1:65" s="2" customFormat="1" ht="16.5" customHeight="1">
      <c r="A165" s="36"/>
      <c r="B165" s="37"/>
      <c r="C165" s="215" t="s">
        <v>304</v>
      </c>
      <c r="D165" s="215" t="s">
        <v>141</v>
      </c>
      <c r="E165" s="216" t="s">
        <v>1569</v>
      </c>
      <c r="F165" s="217" t="s">
        <v>1570</v>
      </c>
      <c r="G165" s="218" t="s">
        <v>805</v>
      </c>
      <c r="H165" s="219">
        <v>3</v>
      </c>
      <c r="I165" s="220"/>
      <c r="J165" s="221">
        <f>ROUND(I165*H165,2)</f>
        <v>0</v>
      </c>
      <c r="K165" s="222"/>
      <c r="L165" s="42"/>
      <c r="M165" s="223" t="s">
        <v>1</v>
      </c>
      <c r="N165" s="224" t="s">
        <v>44</v>
      </c>
      <c r="O165" s="8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145</v>
      </c>
      <c r="AT165" s="227" t="s">
        <v>141</v>
      </c>
      <c r="AU165" s="227" t="s">
        <v>88</v>
      </c>
      <c r="AY165" s="15" t="s">
        <v>140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145</v>
      </c>
      <c r="BM165" s="227" t="s">
        <v>420</v>
      </c>
    </row>
    <row r="166" spans="1:65" s="2" customFormat="1" ht="16.5" customHeight="1">
      <c r="A166" s="36"/>
      <c r="B166" s="37"/>
      <c r="C166" s="215" t="s">
        <v>183</v>
      </c>
      <c r="D166" s="215" t="s">
        <v>141</v>
      </c>
      <c r="E166" s="216" t="s">
        <v>1571</v>
      </c>
      <c r="F166" s="217" t="s">
        <v>1572</v>
      </c>
      <c r="G166" s="218" t="s">
        <v>662</v>
      </c>
      <c r="H166" s="219">
        <v>5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44</v>
      </c>
      <c r="O166" s="8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145</v>
      </c>
      <c r="AT166" s="227" t="s">
        <v>141</v>
      </c>
      <c r="AU166" s="227" t="s">
        <v>88</v>
      </c>
      <c r="AY166" s="15" t="s">
        <v>140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145</v>
      </c>
      <c r="BM166" s="227" t="s">
        <v>428</v>
      </c>
    </row>
    <row r="167" spans="1:65" s="2" customFormat="1" ht="16.5" customHeight="1">
      <c r="A167" s="36"/>
      <c r="B167" s="37"/>
      <c r="C167" s="215" t="s">
        <v>311</v>
      </c>
      <c r="D167" s="215" t="s">
        <v>141</v>
      </c>
      <c r="E167" s="216" t="s">
        <v>1573</v>
      </c>
      <c r="F167" s="217" t="s">
        <v>1574</v>
      </c>
      <c r="G167" s="218" t="s">
        <v>272</v>
      </c>
      <c r="H167" s="219">
        <v>7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44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145</v>
      </c>
      <c r="AT167" s="227" t="s">
        <v>141</v>
      </c>
      <c r="AU167" s="227" t="s">
        <v>88</v>
      </c>
      <c r="AY167" s="15" t="s">
        <v>140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86</v>
      </c>
      <c r="BK167" s="228">
        <f>ROUND(I167*H167,2)</f>
        <v>0</v>
      </c>
      <c r="BL167" s="15" t="s">
        <v>145</v>
      </c>
      <c r="BM167" s="227" t="s">
        <v>436</v>
      </c>
    </row>
    <row r="168" spans="1:65" s="2" customFormat="1" ht="16.5" customHeight="1">
      <c r="A168" s="36"/>
      <c r="B168" s="37"/>
      <c r="C168" s="215" t="s">
        <v>186</v>
      </c>
      <c r="D168" s="215" t="s">
        <v>141</v>
      </c>
      <c r="E168" s="216" t="s">
        <v>1575</v>
      </c>
      <c r="F168" s="217" t="s">
        <v>1576</v>
      </c>
      <c r="G168" s="218" t="s">
        <v>272</v>
      </c>
      <c r="H168" s="219">
        <v>2</v>
      </c>
      <c r="I168" s="220"/>
      <c r="J168" s="221">
        <f>ROUND(I168*H168,2)</f>
        <v>0</v>
      </c>
      <c r="K168" s="222"/>
      <c r="L168" s="42"/>
      <c r="M168" s="223" t="s">
        <v>1</v>
      </c>
      <c r="N168" s="224" t="s">
        <v>44</v>
      </c>
      <c r="O168" s="8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145</v>
      </c>
      <c r="AT168" s="227" t="s">
        <v>141</v>
      </c>
      <c r="AU168" s="227" t="s">
        <v>88</v>
      </c>
      <c r="AY168" s="15" t="s">
        <v>140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145</v>
      </c>
      <c r="BM168" s="227" t="s">
        <v>444</v>
      </c>
    </row>
    <row r="169" spans="1:65" s="2" customFormat="1" ht="16.5" customHeight="1">
      <c r="A169" s="36"/>
      <c r="B169" s="37"/>
      <c r="C169" s="215" t="s">
        <v>318</v>
      </c>
      <c r="D169" s="215" t="s">
        <v>141</v>
      </c>
      <c r="E169" s="216" t="s">
        <v>1577</v>
      </c>
      <c r="F169" s="217" t="s">
        <v>1578</v>
      </c>
      <c r="G169" s="218" t="s">
        <v>272</v>
      </c>
      <c r="H169" s="219">
        <v>4</v>
      </c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44</v>
      </c>
      <c r="O169" s="8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145</v>
      </c>
      <c r="AT169" s="227" t="s">
        <v>141</v>
      </c>
      <c r="AU169" s="227" t="s">
        <v>88</v>
      </c>
      <c r="AY169" s="15" t="s">
        <v>140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145</v>
      </c>
      <c r="BM169" s="227" t="s">
        <v>454</v>
      </c>
    </row>
    <row r="170" spans="1:65" s="2" customFormat="1" ht="16.5" customHeight="1">
      <c r="A170" s="36"/>
      <c r="B170" s="37"/>
      <c r="C170" s="215" t="s">
        <v>322</v>
      </c>
      <c r="D170" s="215" t="s">
        <v>141</v>
      </c>
      <c r="E170" s="216" t="s">
        <v>1579</v>
      </c>
      <c r="F170" s="217" t="s">
        <v>1580</v>
      </c>
      <c r="G170" s="218" t="s">
        <v>272</v>
      </c>
      <c r="H170" s="219">
        <v>2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44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145</v>
      </c>
      <c r="AT170" s="227" t="s">
        <v>141</v>
      </c>
      <c r="AU170" s="227" t="s">
        <v>88</v>
      </c>
      <c r="AY170" s="15" t="s">
        <v>140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86</v>
      </c>
      <c r="BK170" s="228">
        <f>ROUND(I170*H170,2)</f>
        <v>0</v>
      </c>
      <c r="BL170" s="15" t="s">
        <v>145</v>
      </c>
      <c r="BM170" s="227" t="s">
        <v>465</v>
      </c>
    </row>
    <row r="171" spans="1:65" s="2" customFormat="1" ht="16.5" customHeight="1">
      <c r="A171" s="36"/>
      <c r="B171" s="37"/>
      <c r="C171" s="215" t="s">
        <v>326</v>
      </c>
      <c r="D171" s="215" t="s">
        <v>141</v>
      </c>
      <c r="E171" s="216" t="s">
        <v>1581</v>
      </c>
      <c r="F171" s="217" t="s">
        <v>1582</v>
      </c>
      <c r="G171" s="218" t="s">
        <v>272</v>
      </c>
      <c r="H171" s="219">
        <v>1</v>
      </c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44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145</v>
      </c>
      <c r="AT171" s="227" t="s">
        <v>141</v>
      </c>
      <c r="AU171" s="227" t="s">
        <v>88</v>
      </c>
      <c r="AY171" s="15" t="s">
        <v>140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145</v>
      </c>
      <c r="BM171" s="227" t="s">
        <v>473</v>
      </c>
    </row>
    <row r="172" spans="1:65" s="2" customFormat="1" ht="21.75" customHeight="1">
      <c r="A172" s="36"/>
      <c r="B172" s="37"/>
      <c r="C172" s="215" t="s">
        <v>330</v>
      </c>
      <c r="D172" s="215" t="s">
        <v>141</v>
      </c>
      <c r="E172" s="216" t="s">
        <v>1583</v>
      </c>
      <c r="F172" s="217" t="s">
        <v>1584</v>
      </c>
      <c r="G172" s="218" t="s">
        <v>662</v>
      </c>
      <c r="H172" s="219">
        <v>1</v>
      </c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44</v>
      </c>
      <c r="O172" s="8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145</v>
      </c>
      <c r="AT172" s="227" t="s">
        <v>141</v>
      </c>
      <c r="AU172" s="227" t="s">
        <v>88</v>
      </c>
      <c r="AY172" s="15" t="s">
        <v>140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145</v>
      </c>
      <c r="BM172" s="227" t="s">
        <v>481</v>
      </c>
    </row>
    <row r="173" spans="1:65" s="2" customFormat="1" ht="16.5" customHeight="1">
      <c r="A173" s="36"/>
      <c r="B173" s="37"/>
      <c r="C173" s="215" t="s">
        <v>334</v>
      </c>
      <c r="D173" s="215" t="s">
        <v>141</v>
      </c>
      <c r="E173" s="216" t="s">
        <v>1585</v>
      </c>
      <c r="F173" s="217" t="s">
        <v>1586</v>
      </c>
      <c r="G173" s="218" t="s">
        <v>662</v>
      </c>
      <c r="H173" s="219">
        <v>4</v>
      </c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44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145</v>
      </c>
      <c r="AT173" s="227" t="s">
        <v>141</v>
      </c>
      <c r="AU173" s="227" t="s">
        <v>88</v>
      </c>
      <c r="AY173" s="15" t="s">
        <v>140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86</v>
      </c>
      <c r="BK173" s="228">
        <f>ROUND(I173*H173,2)</f>
        <v>0</v>
      </c>
      <c r="BL173" s="15" t="s">
        <v>145</v>
      </c>
      <c r="BM173" s="227" t="s">
        <v>489</v>
      </c>
    </row>
    <row r="174" spans="1:65" s="2" customFormat="1" ht="16.5" customHeight="1">
      <c r="A174" s="36"/>
      <c r="B174" s="37"/>
      <c r="C174" s="215" t="s">
        <v>338</v>
      </c>
      <c r="D174" s="215" t="s">
        <v>141</v>
      </c>
      <c r="E174" s="216" t="s">
        <v>1587</v>
      </c>
      <c r="F174" s="217" t="s">
        <v>1588</v>
      </c>
      <c r="G174" s="218" t="s">
        <v>382</v>
      </c>
      <c r="H174" s="219">
        <v>175</v>
      </c>
      <c r="I174" s="220"/>
      <c r="J174" s="221">
        <f>ROUND(I174*H174,2)</f>
        <v>0</v>
      </c>
      <c r="K174" s="222"/>
      <c r="L174" s="42"/>
      <c r="M174" s="223" t="s">
        <v>1</v>
      </c>
      <c r="N174" s="224" t="s">
        <v>44</v>
      </c>
      <c r="O174" s="8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145</v>
      </c>
      <c r="AT174" s="227" t="s">
        <v>141</v>
      </c>
      <c r="AU174" s="227" t="s">
        <v>88</v>
      </c>
      <c r="AY174" s="15" t="s">
        <v>140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86</v>
      </c>
      <c r="BK174" s="228">
        <f>ROUND(I174*H174,2)</f>
        <v>0</v>
      </c>
      <c r="BL174" s="15" t="s">
        <v>145</v>
      </c>
      <c r="BM174" s="227" t="s">
        <v>497</v>
      </c>
    </row>
    <row r="175" spans="1:65" s="2" customFormat="1" ht="24.15" customHeight="1">
      <c r="A175" s="36"/>
      <c r="B175" s="37"/>
      <c r="C175" s="215" t="s">
        <v>342</v>
      </c>
      <c r="D175" s="215" t="s">
        <v>141</v>
      </c>
      <c r="E175" s="216" t="s">
        <v>1589</v>
      </c>
      <c r="F175" s="217" t="s">
        <v>1590</v>
      </c>
      <c r="G175" s="218" t="s">
        <v>382</v>
      </c>
      <c r="H175" s="219">
        <v>25</v>
      </c>
      <c r="I175" s="220"/>
      <c r="J175" s="221">
        <f>ROUND(I175*H175,2)</f>
        <v>0</v>
      </c>
      <c r="K175" s="222"/>
      <c r="L175" s="42"/>
      <c r="M175" s="223" t="s">
        <v>1</v>
      </c>
      <c r="N175" s="224" t="s">
        <v>44</v>
      </c>
      <c r="O175" s="89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145</v>
      </c>
      <c r="AT175" s="227" t="s">
        <v>141</v>
      </c>
      <c r="AU175" s="227" t="s">
        <v>88</v>
      </c>
      <c r="AY175" s="15" t="s">
        <v>140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86</v>
      </c>
      <c r="BK175" s="228">
        <f>ROUND(I175*H175,2)</f>
        <v>0</v>
      </c>
      <c r="BL175" s="15" t="s">
        <v>145</v>
      </c>
      <c r="BM175" s="227" t="s">
        <v>505</v>
      </c>
    </row>
    <row r="176" spans="1:63" s="12" customFormat="1" ht="22.8" customHeight="1">
      <c r="A176" s="12"/>
      <c r="B176" s="201"/>
      <c r="C176" s="202"/>
      <c r="D176" s="203" t="s">
        <v>78</v>
      </c>
      <c r="E176" s="229" t="s">
        <v>1591</v>
      </c>
      <c r="F176" s="229" t="s">
        <v>1592</v>
      </c>
      <c r="G176" s="202"/>
      <c r="H176" s="202"/>
      <c r="I176" s="205"/>
      <c r="J176" s="230">
        <f>BK176</f>
        <v>0</v>
      </c>
      <c r="K176" s="202"/>
      <c r="L176" s="207"/>
      <c r="M176" s="208"/>
      <c r="N176" s="209"/>
      <c r="O176" s="209"/>
      <c r="P176" s="210">
        <f>SUM(P177:P182)</f>
        <v>0</v>
      </c>
      <c r="Q176" s="209"/>
      <c r="R176" s="210">
        <f>SUM(R177:R182)</f>
        <v>0</v>
      </c>
      <c r="S176" s="209"/>
      <c r="T176" s="211">
        <f>SUM(T177:T182)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2" t="s">
        <v>86</v>
      </c>
      <c r="AT176" s="213" t="s">
        <v>78</v>
      </c>
      <c r="AU176" s="213" t="s">
        <v>86</v>
      </c>
      <c r="AY176" s="212" t="s">
        <v>140</v>
      </c>
      <c r="BK176" s="214">
        <f>SUM(BK177:BK182)</f>
        <v>0</v>
      </c>
    </row>
    <row r="177" spans="1:65" s="2" customFormat="1" ht="21.75" customHeight="1">
      <c r="A177" s="36"/>
      <c r="B177" s="37"/>
      <c r="C177" s="215" t="s">
        <v>346</v>
      </c>
      <c r="D177" s="215" t="s">
        <v>141</v>
      </c>
      <c r="E177" s="216" t="s">
        <v>1593</v>
      </c>
      <c r="F177" s="217" t="s">
        <v>1594</v>
      </c>
      <c r="G177" s="218" t="s">
        <v>382</v>
      </c>
      <c r="H177" s="219">
        <v>30</v>
      </c>
      <c r="I177" s="220"/>
      <c r="J177" s="221">
        <f>ROUND(I177*H177,2)</f>
        <v>0</v>
      </c>
      <c r="K177" s="222"/>
      <c r="L177" s="42"/>
      <c r="M177" s="223" t="s">
        <v>1</v>
      </c>
      <c r="N177" s="224" t="s">
        <v>44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145</v>
      </c>
      <c r="AT177" s="227" t="s">
        <v>141</v>
      </c>
      <c r="AU177" s="227" t="s">
        <v>88</v>
      </c>
      <c r="AY177" s="15" t="s">
        <v>140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145</v>
      </c>
      <c r="BM177" s="227" t="s">
        <v>513</v>
      </c>
    </row>
    <row r="178" spans="1:65" s="2" customFormat="1" ht="21.75" customHeight="1">
      <c r="A178" s="36"/>
      <c r="B178" s="37"/>
      <c r="C178" s="215" t="s">
        <v>350</v>
      </c>
      <c r="D178" s="215" t="s">
        <v>141</v>
      </c>
      <c r="E178" s="216" t="s">
        <v>1595</v>
      </c>
      <c r="F178" s="217" t="s">
        <v>1596</v>
      </c>
      <c r="G178" s="218" t="s">
        <v>382</v>
      </c>
      <c r="H178" s="219">
        <v>20</v>
      </c>
      <c r="I178" s="220"/>
      <c r="J178" s="221">
        <f>ROUND(I178*H178,2)</f>
        <v>0</v>
      </c>
      <c r="K178" s="222"/>
      <c r="L178" s="42"/>
      <c r="M178" s="223" t="s">
        <v>1</v>
      </c>
      <c r="N178" s="224" t="s">
        <v>44</v>
      </c>
      <c r="O178" s="8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145</v>
      </c>
      <c r="AT178" s="227" t="s">
        <v>141</v>
      </c>
      <c r="AU178" s="227" t="s">
        <v>88</v>
      </c>
      <c r="AY178" s="15" t="s">
        <v>140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86</v>
      </c>
      <c r="BK178" s="228">
        <f>ROUND(I178*H178,2)</f>
        <v>0</v>
      </c>
      <c r="BL178" s="15" t="s">
        <v>145</v>
      </c>
      <c r="BM178" s="227" t="s">
        <v>523</v>
      </c>
    </row>
    <row r="179" spans="1:65" s="2" customFormat="1" ht="21.75" customHeight="1">
      <c r="A179" s="36"/>
      <c r="B179" s="37"/>
      <c r="C179" s="215" t="s">
        <v>354</v>
      </c>
      <c r="D179" s="215" t="s">
        <v>141</v>
      </c>
      <c r="E179" s="216" t="s">
        <v>1597</v>
      </c>
      <c r="F179" s="217" t="s">
        <v>1598</v>
      </c>
      <c r="G179" s="218" t="s">
        <v>382</v>
      </c>
      <c r="H179" s="219">
        <v>25</v>
      </c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44</v>
      </c>
      <c r="O179" s="89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145</v>
      </c>
      <c r="AT179" s="227" t="s">
        <v>141</v>
      </c>
      <c r="AU179" s="227" t="s">
        <v>88</v>
      </c>
      <c r="AY179" s="15" t="s">
        <v>140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145</v>
      </c>
      <c r="BM179" s="227" t="s">
        <v>531</v>
      </c>
    </row>
    <row r="180" spans="1:65" s="2" customFormat="1" ht="16.5" customHeight="1">
      <c r="A180" s="36"/>
      <c r="B180" s="37"/>
      <c r="C180" s="215" t="s">
        <v>358</v>
      </c>
      <c r="D180" s="215" t="s">
        <v>141</v>
      </c>
      <c r="E180" s="216" t="s">
        <v>1599</v>
      </c>
      <c r="F180" s="217" t="s">
        <v>1600</v>
      </c>
      <c r="G180" s="218" t="s">
        <v>662</v>
      </c>
      <c r="H180" s="219">
        <v>2</v>
      </c>
      <c r="I180" s="220"/>
      <c r="J180" s="221">
        <f>ROUND(I180*H180,2)</f>
        <v>0</v>
      </c>
      <c r="K180" s="222"/>
      <c r="L180" s="42"/>
      <c r="M180" s="223" t="s">
        <v>1</v>
      </c>
      <c r="N180" s="224" t="s">
        <v>44</v>
      </c>
      <c r="O180" s="8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145</v>
      </c>
      <c r="AT180" s="227" t="s">
        <v>141</v>
      </c>
      <c r="AU180" s="227" t="s">
        <v>88</v>
      </c>
      <c r="AY180" s="15" t="s">
        <v>140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145</v>
      </c>
      <c r="BM180" s="227" t="s">
        <v>541</v>
      </c>
    </row>
    <row r="181" spans="1:65" s="2" customFormat="1" ht="16.5" customHeight="1">
      <c r="A181" s="36"/>
      <c r="B181" s="37"/>
      <c r="C181" s="215" t="s">
        <v>362</v>
      </c>
      <c r="D181" s="215" t="s">
        <v>141</v>
      </c>
      <c r="E181" s="216" t="s">
        <v>1601</v>
      </c>
      <c r="F181" s="217" t="s">
        <v>1602</v>
      </c>
      <c r="G181" s="218" t="s">
        <v>382</v>
      </c>
      <c r="H181" s="219">
        <v>75</v>
      </c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44</v>
      </c>
      <c r="O181" s="8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145</v>
      </c>
      <c r="AT181" s="227" t="s">
        <v>141</v>
      </c>
      <c r="AU181" s="227" t="s">
        <v>88</v>
      </c>
      <c r="AY181" s="15" t="s">
        <v>140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86</v>
      </c>
      <c r="BK181" s="228">
        <f>ROUND(I181*H181,2)</f>
        <v>0</v>
      </c>
      <c r="BL181" s="15" t="s">
        <v>145</v>
      </c>
      <c r="BM181" s="227" t="s">
        <v>549</v>
      </c>
    </row>
    <row r="182" spans="1:65" s="2" customFormat="1" ht="24.15" customHeight="1">
      <c r="A182" s="36"/>
      <c r="B182" s="37"/>
      <c r="C182" s="215" t="s">
        <v>367</v>
      </c>
      <c r="D182" s="215" t="s">
        <v>141</v>
      </c>
      <c r="E182" s="216" t="s">
        <v>1603</v>
      </c>
      <c r="F182" s="217" t="s">
        <v>1604</v>
      </c>
      <c r="G182" s="218" t="s">
        <v>1525</v>
      </c>
      <c r="H182" s="260"/>
      <c r="I182" s="220"/>
      <c r="J182" s="221">
        <f>ROUND(I182*H182,2)</f>
        <v>0</v>
      </c>
      <c r="K182" s="222"/>
      <c r="L182" s="42"/>
      <c r="M182" s="223" t="s">
        <v>1</v>
      </c>
      <c r="N182" s="224" t="s">
        <v>44</v>
      </c>
      <c r="O182" s="8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145</v>
      </c>
      <c r="AT182" s="227" t="s">
        <v>141</v>
      </c>
      <c r="AU182" s="227" t="s">
        <v>88</v>
      </c>
      <c r="AY182" s="15" t="s">
        <v>140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5" t="s">
        <v>86</v>
      </c>
      <c r="BK182" s="228">
        <f>ROUND(I182*H182,2)</f>
        <v>0</v>
      </c>
      <c r="BL182" s="15" t="s">
        <v>145</v>
      </c>
      <c r="BM182" s="227" t="s">
        <v>557</v>
      </c>
    </row>
    <row r="183" spans="1:63" s="12" customFormat="1" ht="25.9" customHeight="1">
      <c r="A183" s="12"/>
      <c r="B183" s="201"/>
      <c r="C183" s="202"/>
      <c r="D183" s="203" t="s">
        <v>78</v>
      </c>
      <c r="E183" s="204" t="s">
        <v>1605</v>
      </c>
      <c r="F183" s="204" t="s">
        <v>1606</v>
      </c>
      <c r="G183" s="202"/>
      <c r="H183" s="202"/>
      <c r="I183" s="205"/>
      <c r="J183" s="206">
        <f>BK183</f>
        <v>0</v>
      </c>
      <c r="K183" s="202"/>
      <c r="L183" s="207"/>
      <c r="M183" s="208"/>
      <c r="N183" s="209"/>
      <c r="O183" s="209"/>
      <c r="P183" s="210">
        <f>SUM(P184:P213)</f>
        <v>0</v>
      </c>
      <c r="Q183" s="209"/>
      <c r="R183" s="210">
        <f>SUM(R184:R213)</f>
        <v>0</v>
      </c>
      <c r="S183" s="209"/>
      <c r="T183" s="211">
        <f>SUM(T184:T213)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2" t="s">
        <v>86</v>
      </c>
      <c r="AT183" s="213" t="s">
        <v>78</v>
      </c>
      <c r="AU183" s="213" t="s">
        <v>79</v>
      </c>
      <c r="AY183" s="212" t="s">
        <v>140</v>
      </c>
      <c r="BK183" s="214">
        <f>SUM(BK184:BK213)</f>
        <v>0</v>
      </c>
    </row>
    <row r="184" spans="1:65" s="2" customFormat="1" ht="21.75" customHeight="1">
      <c r="A184" s="36"/>
      <c r="B184" s="37"/>
      <c r="C184" s="215" t="s">
        <v>371</v>
      </c>
      <c r="D184" s="215" t="s">
        <v>141</v>
      </c>
      <c r="E184" s="216" t="s">
        <v>1607</v>
      </c>
      <c r="F184" s="217" t="s">
        <v>1608</v>
      </c>
      <c r="G184" s="218" t="s">
        <v>382</v>
      </c>
      <c r="H184" s="219">
        <v>52</v>
      </c>
      <c r="I184" s="220"/>
      <c r="J184" s="221">
        <f>ROUND(I184*H184,2)</f>
        <v>0</v>
      </c>
      <c r="K184" s="222"/>
      <c r="L184" s="42"/>
      <c r="M184" s="223" t="s">
        <v>1</v>
      </c>
      <c r="N184" s="224" t="s">
        <v>44</v>
      </c>
      <c r="O184" s="8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145</v>
      </c>
      <c r="AT184" s="227" t="s">
        <v>141</v>
      </c>
      <c r="AU184" s="227" t="s">
        <v>86</v>
      </c>
      <c r="AY184" s="15" t="s">
        <v>140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145</v>
      </c>
      <c r="BM184" s="227" t="s">
        <v>567</v>
      </c>
    </row>
    <row r="185" spans="1:65" s="2" customFormat="1" ht="21.75" customHeight="1">
      <c r="A185" s="36"/>
      <c r="B185" s="37"/>
      <c r="C185" s="215" t="s">
        <v>375</v>
      </c>
      <c r="D185" s="215" t="s">
        <v>141</v>
      </c>
      <c r="E185" s="216" t="s">
        <v>1609</v>
      </c>
      <c r="F185" s="217" t="s">
        <v>1610</v>
      </c>
      <c r="G185" s="218" t="s">
        <v>382</v>
      </c>
      <c r="H185" s="219">
        <v>70</v>
      </c>
      <c r="I185" s="220"/>
      <c r="J185" s="221">
        <f>ROUND(I185*H185,2)</f>
        <v>0</v>
      </c>
      <c r="K185" s="222"/>
      <c r="L185" s="42"/>
      <c r="M185" s="223" t="s">
        <v>1</v>
      </c>
      <c r="N185" s="224" t="s">
        <v>44</v>
      </c>
      <c r="O185" s="89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145</v>
      </c>
      <c r="AT185" s="227" t="s">
        <v>141</v>
      </c>
      <c r="AU185" s="227" t="s">
        <v>86</v>
      </c>
      <c r="AY185" s="15" t="s">
        <v>140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5" t="s">
        <v>86</v>
      </c>
      <c r="BK185" s="228">
        <f>ROUND(I185*H185,2)</f>
        <v>0</v>
      </c>
      <c r="BL185" s="15" t="s">
        <v>145</v>
      </c>
      <c r="BM185" s="227" t="s">
        <v>573</v>
      </c>
    </row>
    <row r="186" spans="1:65" s="2" customFormat="1" ht="16.5" customHeight="1">
      <c r="A186" s="36"/>
      <c r="B186" s="37"/>
      <c r="C186" s="215" t="s">
        <v>379</v>
      </c>
      <c r="D186" s="215" t="s">
        <v>141</v>
      </c>
      <c r="E186" s="216" t="s">
        <v>1611</v>
      </c>
      <c r="F186" s="217" t="s">
        <v>1612</v>
      </c>
      <c r="G186" s="218" t="s">
        <v>382</v>
      </c>
      <c r="H186" s="219">
        <v>45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44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145</v>
      </c>
      <c r="AT186" s="227" t="s">
        <v>141</v>
      </c>
      <c r="AU186" s="227" t="s">
        <v>86</v>
      </c>
      <c r="AY186" s="15" t="s">
        <v>140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86</v>
      </c>
      <c r="BK186" s="228">
        <f>ROUND(I186*H186,2)</f>
        <v>0</v>
      </c>
      <c r="BL186" s="15" t="s">
        <v>145</v>
      </c>
      <c r="BM186" s="227" t="s">
        <v>581</v>
      </c>
    </row>
    <row r="187" spans="1:65" s="2" customFormat="1" ht="16.5" customHeight="1">
      <c r="A187" s="36"/>
      <c r="B187" s="37"/>
      <c r="C187" s="215" t="s">
        <v>384</v>
      </c>
      <c r="D187" s="215" t="s">
        <v>141</v>
      </c>
      <c r="E187" s="216" t="s">
        <v>1613</v>
      </c>
      <c r="F187" s="217" t="s">
        <v>1614</v>
      </c>
      <c r="G187" s="218" t="s">
        <v>382</v>
      </c>
      <c r="H187" s="219">
        <v>15</v>
      </c>
      <c r="I187" s="220"/>
      <c r="J187" s="221">
        <f>ROUND(I187*H187,2)</f>
        <v>0</v>
      </c>
      <c r="K187" s="222"/>
      <c r="L187" s="42"/>
      <c r="M187" s="223" t="s">
        <v>1</v>
      </c>
      <c r="N187" s="224" t="s">
        <v>44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145</v>
      </c>
      <c r="AT187" s="227" t="s">
        <v>141</v>
      </c>
      <c r="AU187" s="227" t="s">
        <v>86</v>
      </c>
      <c r="AY187" s="15" t="s">
        <v>140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145</v>
      </c>
      <c r="BM187" s="227" t="s">
        <v>589</v>
      </c>
    </row>
    <row r="188" spans="1:65" s="2" customFormat="1" ht="16.5" customHeight="1">
      <c r="A188" s="36"/>
      <c r="B188" s="37"/>
      <c r="C188" s="215" t="s">
        <v>388</v>
      </c>
      <c r="D188" s="215" t="s">
        <v>141</v>
      </c>
      <c r="E188" s="216" t="s">
        <v>1615</v>
      </c>
      <c r="F188" s="217" t="s">
        <v>1616</v>
      </c>
      <c r="G188" s="218" t="s">
        <v>382</v>
      </c>
      <c r="H188" s="219">
        <v>20</v>
      </c>
      <c r="I188" s="220"/>
      <c r="J188" s="221">
        <f>ROUND(I188*H188,2)</f>
        <v>0</v>
      </c>
      <c r="K188" s="222"/>
      <c r="L188" s="42"/>
      <c r="M188" s="223" t="s">
        <v>1</v>
      </c>
      <c r="N188" s="224" t="s">
        <v>44</v>
      </c>
      <c r="O188" s="8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145</v>
      </c>
      <c r="AT188" s="227" t="s">
        <v>141</v>
      </c>
      <c r="AU188" s="227" t="s">
        <v>86</v>
      </c>
      <c r="AY188" s="15" t="s">
        <v>140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86</v>
      </c>
      <c r="BK188" s="228">
        <f>ROUND(I188*H188,2)</f>
        <v>0</v>
      </c>
      <c r="BL188" s="15" t="s">
        <v>145</v>
      </c>
      <c r="BM188" s="227" t="s">
        <v>599</v>
      </c>
    </row>
    <row r="189" spans="1:65" s="2" customFormat="1" ht="21.75" customHeight="1">
      <c r="A189" s="36"/>
      <c r="B189" s="37"/>
      <c r="C189" s="215" t="s">
        <v>392</v>
      </c>
      <c r="D189" s="215" t="s">
        <v>141</v>
      </c>
      <c r="E189" s="216" t="s">
        <v>1617</v>
      </c>
      <c r="F189" s="217" t="s">
        <v>1618</v>
      </c>
      <c r="G189" s="218" t="s">
        <v>272</v>
      </c>
      <c r="H189" s="219">
        <v>1</v>
      </c>
      <c r="I189" s="220"/>
      <c r="J189" s="221">
        <f>ROUND(I189*H189,2)</f>
        <v>0</v>
      </c>
      <c r="K189" s="222"/>
      <c r="L189" s="42"/>
      <c r="M189" s="223" t="s">
        <v>1</v>
      </c>
      <c r="N189" s="224" t="s">
        <v>44</v>
      </c>
      <c r="O189" s="89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145</v>
      </c>
      <c r="AT189" s="227" t="s">
        <v>141</v>
      </c>
      <c r="AU189" s="227" t="s">
        <v>86</v>
      </c>
      <c r="AY189" s="15" t="s">
        <v>140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86</v>
      </c>
      <c r="BK189" s="228">
        <f>ROUND(I189*H189,2)</f>
        <v>0</v>
      </c>
      <c r="BL189" s="15" t="s">
        <v>145</v>
      </c>
      <c r="BM189" s="227" t="s">
        <v>607</v>
      </c>
    </row>
    <row r="190" spans="1:65" s="2" customFormat="1" ht="16.5" customHeight="1">
      <c r="A190" s="36"/>
      <c r="B190" s="37"/>
      <c r="C190" s="215" t="s">
        <v>396</v>
      </c>
      <c r="D190" s="215" t="s">
        <v>141</v>
      </c>
      <c r="E190" s="216" t="s">
        <v>1619</v>
      </c>
      <c r="F190" s="217" t="s">
        <v>1620</v>
      </c>
      <c r="G190" s="218" t="s">
        <v>272</v>
      </c>
      <c r="H190" s="219">
        <v>33</v>
      </c>
      <c r="I190" s="220"/>
      <c r="J190" s="221">
        <f>ROUND(I190*H190,2)</f>
        <v>0</v>
      </c>
      <c r="K190" s="222"/>
      <c r="L190" s="42"/>
      <c r="M190" s="223" t="s">
        <v>1</v>
      </c>
      <c r="N190" s="224" t="s">
        <v>44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145</v>
      </c>
      <c r="AT190" s="227" t="s">
        <v>141</v>
      </c>
      <c r="AU190" s="227" t="s">
        <v>86</v>
      </c>
      <c r="AY190" s="15" t="s">
        <v>140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145</v>
      </c>
      <c r="BM190" s="227" t="s">
        <v>615</v>
      </c>
    </row>
    <row r="191" spans="1:65" s="2" customFormat="1" ht="16.5" customHeight="1">
      <c r="A191" s="36"/>
      <c r="B191" s="37"/>
      <c r="C191" s="215" t="s">
        <v>400</v>
      </c>
      <c r="D191" s="215" t="s">
        <v>141</v>
      </c>
      <c r="E191" s="216" t="s">
        <v>1621</v>
      </c>
      <c r="F191" s="217" t="s">
        <v>1622</v>
      </c>
      <c r="G191" s="218" t="s">
        <v>272</v>
      </c>
      <c r="H191" s="219">
        <v>23</v>
      </c>
      <c r="I191" s="220"/>
      <c r="J191" s="221">
        <f>ROUND(I191*H191,2)</f>
        <v>0</v>
      </c>
      <c r="K191" s="222"/>
      <c r="L191" s="42"/>
      <c r="M191" s="223" t="s">
        <v>1</v>
      </c>
      <c r="N191" s="224" t="s">
        <v>44</v>
      </c>
      <c r="O191" s="89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145</v>
      </c>
      <c r="AT191" s="227" t="s">
        <v>141</v>
      </c>
      <c r="AU191" s="227" t="s">
        <v>86</v>
      </c>
      <c r="AY191" s="15" t="s">
        <v>140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86</v>
      </c>
      <c r="BK191" s="228">
        <f>ROUND(I191*H191,2)</f>
        <v>0</v>
      </c>
      <c r="BL191" s="15" t="s">
        <v>145</v>
      </c>
      <c r="BM191" s="227" t="s">
        <v>623</v>
      </c>
    </row>
    <row r="192" spans="1:65" s="2" customFormat="1" ht="16.5" customHeight="1">
      <c r="A192" s="36"/>
      <c r="B192" s="37"/>
      <c r="C192" s="215" t="s">
        <v>404</v>
      </c>
      <c r="D192" s="215" t="s">
        <v>141</v>
      </c>
      <c r="E192" s="216" t="s">
        <v>1623</v>
      </c>
      <c r="F192" s="217" t="s">
        <v>1624</v>
      </c>
      <c r="G192" s="218" t="s">
        <v>272</v>
      </c>
      <c r="H192" s="219">
        <v>12</v>
      </c>
      <c r="I192" s="220"/>
      <c r="J192" s="221">
        <f>ROUND(I192*H192,2)</f>
        <v>0</v>
      </c>
      <c r="K192" s="222"/>
      <c r="L192" s="42"/>
      <c r="M192" s="223" t="s">
        <v>1</v>
      </c>
      <c r="N192" s="224" t="s">
        <v>44</v>
      </c>
      <c r="O192" s="89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145</v>
      </c>
      <c r="AT192" s="227" t="s">
        <v>141</v>
      </c>
      <c r="AU192" s="227" t="s">
        <v>86</v>
      </c>
      <c r="AY192" s="15" t="s">
        <v>140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86</v>
      </c>
      <c r="BK192" s="228">
        <f>ROUND(I192*H192,2)</f>
        <v>0</v>
      </c>
      <c r="BL192" s="15" t="s">
        <v>145</v>
      </c>
      <c r="BM192" s="227" t="s">
        <v>633</v>
      </c>
    </row>
    <row r="193" spans="1:65" s="2" customFormat="1" ht="16.5" customHeight="1">
      <c r="A193" s="36"/>
      <c r="B193" s="37"/>
      <c r="C193" s="215" t="s">
        <v>408</v>
      </c>
      <c r="D193" s="215" t="s">
        <v>141</v>
      </c>
      <c r="E193" s="216" t="s">
        <v>1625</v>
      </c>
      <c r="F193" s="217" t="s">
        <v>1626</v>
      </c>
      <c r="G193" s="218" t="s">
        <v>272</v>
      </c>
      <c r="H193" s="219">
        <v>5</v>
      </c>
      <c r="I193" s="220"/>
      <c r="J193" s="221">
        <f>ROUND(I193*H193,2)</f>
        <v>0</v>
      </c>
      <c r="K193" s="222"/>
      <c r="L193" s="42"/>
      <c r="M193" s="223" t="s">
        <v>1</v>
      </c>
      <c r="N193" s="224" t="s">
        <v>44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145</v>
      </c>
      <c r="AT193" s="227" t="s">
        <v>141</v>
      </c>
      <c r="AU193" s="227" t="s">
        <v>86</v>
      </c>
      <c r="AY193" s="15" t="s">
        <v>140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145</v>
      </c>
      <c r="BM193" s="227" t="s">
        <v>641</v>
      </c>
    </row>
    <row r="194" spans="1:65" s="2" customFormat="1" ht="16.5" customHeight="1">
      <c r="A194" s="36"/>
      <c r="B194" s="37"/>
      <c r="C194" s="215" t="s">
        <v>412</v>
      </c>
      <c r="D194" s="215" t="s">
        <v>141</v>
      </c>
      <c r="E194" s="216" t="s">
        <v>283</v>
      </c>
      <c r="F194" s="217" t="s">
        <v>1627</v>
      </c>
      <c r="G194" s="218" t="s">
        <v>272</v>
      </c>
      <c r="H194" s="219">
        <v>4</v>
      </c>
      <c r="I194" s="220"/>
      <c r="J194" s="221">
        <f>ROUND(I194*H194,2)</f>
        <v>0</v>
      </c>
      <c r="K194" s="222"/>
      <c r="L194" s="42"/>
      <c r="M194" s="223" t="s">
        <v>1</v>
      </c>
      <c r="N194" s="224" t="s">
        <v>44</v>
      </c>
      <c r="O194" s="89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145</v>
      </c>
      <c r="AT194" s="227" t="s">
        <v>141</v>
      </c>
      <c r="AU194" s="227" t="s">
        <v>86</v>
      </c>
      <c r="AY194" s="15" t="s">
        <v>140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5" t="s">
        <v>86</v>
      </c>
      <c r="BK194" s="228">
        <f>ROUND(I194*H194,2)</f>
        <v>0</v>
      </c>
      <c r="BL194" s="15" t="s">
        <v>145</v>
      </c>
      <c r="BM194" s="227" t="s">
        <v>651</v>
      </c>
    </row>
    <row r="195" spans="1:65" s="2" customFormat="1" ht="21.75" customHeight="1">
      <c r="A195" s="36"/>
      <c r="B195" s="37"/>
      <c r="C195" s="215" t="s">
        <v>416</v>
      </c>
      <c r="D195" s="215" t="s">
        <v>141</v>
      </c>
      <c r="E195" s="216" t="s">
        <v>1628</v>
      </c>
      <c r="F195" s="217" t="s">
        <v>1629</v>
      </c>
      <c r="G195" s="218" t="s">
        <v>272</v>
      </c>
      <c r="H195" s="219">
        <v>23</v>
      </c>
      <c r="I195" s="220"/>
      <c r="J195" s="221">
        <f>ROUND(I195*H195,2)</f>
        <v>0</v>
      </c>
      <c r="K195" s="222"/>
      <c r="L195" s="42"/>
      <c r="M195" s="223" t="s">
        <v>1</v>
      </c>
      <c r="N195" s="224" t="s">
        <v>44</v>
      </c>
      <c r="O195" s="89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145</v>
      </c>
      <c r="AT195" s="227" t="s">
        <v>141</v>
      </c>
      <c r="AU195" s="227" t="s">
        <v>86</v>
      </c>
      <c r="AY195" s="15" t="s">
        <v>140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86</v>
      </c>
      <c r="BK195" s="228">
        <f>ROUND(I195*H195,2)</f>
        <v>0</v>
      </c>
      <c r="BL195" s="15" t="s">
        <v>145</v>
      </c>
      <c r="BM195" s="227" t="s">
        <v>659</v>
      </c>
    </row>
    <row r="196" spans="1:65" s="2" customFormat="1" ht="16.5" customHeight="1">
      <c r="A196" s="36"/>
      <c r="B196" s="37"/>
      <c r="C196" s="215" t="s">
        <v>420</v>
      </c>
      <c r="D196" s="215" t="s">
        <v>141</v>
      </c>
      <c r="E196" s="216" t="s">
        <v>1630</v>
      </c>
      <c r="F196" s="217" t="s">
        <v>1631</v>
      </c>
      <c r="G196" s="218" t="s">
        <v>272</v>
      </c>
      <c r="H196" s="219">
        <v>8</v>
      </c>
      <c r="I196" s="220"/>
      <c r="J196" s="221">
        <f>ROUND(I196*H196,2)</f>
        <v>0</v>
      </c>
      <c r="K196" s="222"/>
      <c r="L196" s="42"/>
      <c r="M196" s="223" t="s">
        <v>1</v>
      </c>
      <c r="N196" s="224" t="s">
        <v>44</v>
      </c>
      <c r="O196" s="8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145</v>
      </c>
      <c r="AT196" s="227" t="s">
        <v>141</v>
      </c>
      <c r="AU196" s="227" t="s">
        <v>86</v>
      </c>
      <c r="AY196" s="15" t="s">
        <v>140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5" t="s">
        <v>86</v>
      </c>
      <c r="BK196" s="228">
        <f>ROUND(I196*H196,2)</f>
        <v>0</v>
      </c>
      <c r="BL196" s="15" t="s">
        <v>145</v>
      </c>
      <c r="BM196" s="227" t="s">
        <v>670</v>
      </c>
    </row>
    <row r="197" spans="1:65" s="2" customFormat="1" ht="16.5" customHeight="1">
      <c r="A197" s="36"/>
      <c r="B197" s="37"/>
      <c r="C197" s="215" t="s">
        <v>424</v>
      </c>
      <c r="D197" s="215" t="s">
        <v>141</v>
      </c>
      <c r="E197" s="216" t="s">
        <v>1632</v>
      </c>
      <c r="F197" s="217" t="s">
        <v>1633</v>
      </c>
      <c r="G197" s="218" t="s">
        <v>272</v>
      </c>
      <c r="H197" s="219">
        <v>2</v>
      </c>
      <c r="I197" s="220"/>
      <c r="J197" s="221">
        <f>ROUND(I197*H197,2)</f>
        <v>0</v>
      </c>
      <c r="K197" s="222"/>
      <c r="L197" s="42"/>
      <c r="M197" s="223" t="s">
        <v>1</v>
      </c>
      <c r="N197" s="224" t="s">
        <v>44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145</v>
      </c>
      <c r="AT197" s="227" t="s">
        <v>141</v>
      </c>
      <c r="AU197" s="227" t="s">
        <v>86</v>
      </c>
      <c r="AY197" s="15" t="s">
        <v>140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145</v>
      </c>
      <c r="BM197" s="227" t="s">
        <v>678</v>
      </c>
    </row>
    <row r="198" spans="1:65" s="2" customFormat="1" ht="16.5" customHeight="1">
      <c r="A198" s="36"/>
      <c r="B198" s="37"/>
      <c r="C198" s="215" t="s">
        <v>428</v>
      </c>
      <c r="D198" s="215" t="s">
        <v>141</v>
      </c>
      <c r="E198" s="216" t="s">
        <v>1634</v>
      </c>
      <c r="F198" s="217" t="s">
        <v>1635</v>
      </c>
      <c r="G198" s="218" t="s">
        <v>272</v>
      </c>
      <c r="H198" s="219">
        <v>4</v>
      </c>
      <c r="I198" s="220"/>
      <c r="J198" s="221">
        <f>ROUND(I198*H198,2)</f>
        <v>0</v>
      </c>
      <c r="K198" s="222"/>
      <c r="L198" s="42"/>
      <c r="M198" s="223" t="s">
        <v>1</v>
      </c>
      <c r="N198" s="224" t="s">
        <v>44</v>
      </c>
      <c r="O198" s="89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145</v>
      </c>
      <c r="AT198" s="227" t="s">
        <v>141</v>
      </c>
      <c r="AU198" s="227" t="s">
        <v>86</v>
      </c>
      <c r="AY198" s="15" t="s">
        <v>140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86</v>
      </c>
      <c r="BK198" s="228">
        <f>ROUND(I198*H198,2)</f>
        <v>0</v>
      </c>
      <c r="BL198" s="15" t="s">
        <v>145</v>
      </c>
      <c r="BM198" s="227" t="s">
        <v>686</v>
      </c>
    </row>
    <row r="199" spans="1:65" s="2" customFormat="1" ht="16.5" customHeight="1">
      <c r="A199" s="36"/>
      <c r="B199" s="37"/>
      <c r="C199" s="215" t="s">
        <v>432</v>
      </c>
      <c r="D199" s="215" t="s">
        <v>141</v>
      </c>
      <c r="E199" s="216" t="s">
        <v>1636</v>
      </c>
      <c r="F199" s="217" t="s">
        <v>1637</v>
      </c>
      <c r="G199" s="218" t="s">
        <v>272</v>
      </c>
      <c r="H199" s="219">
        <v>2</v>
      </c>
      <c r="I199" s="220"/>
      <c r="J199" s="221">
        <f>ROUND(I199*H199,2)</f>
        <v>0</v>
      </c>
      <c r="K199" s="222"/>
      <c r="L199" s="42"/>
      <c r="M199" s="223" t="s">
        <v>1</v>
      </c>
      <c r="N199" s="224" t="s">
        <v>44</v>
      </c>
      <c r="O199" s="89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145</v>
      </c>
      <c r="AT199" s="227" t="s">
        <v>141</v>
      </c>
      <c r="AU199" s="227" t="s">
        <v>86</v>
      </c>
      <c r="AY199" s="15" t="s">
        <v>140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86</v>
      </c>
      <c r="BK199" s="228">
        <f>ROUND(I199*H199,2)</f>
        <v>0</v>
      </c>
      <c r="BL199" s="15" t="s">
        <v>145</v>
      </c>
      <c r="BM199" s="227" t="s">
        <v>694</v>
      </c>
    </row>
    <row r="200" spans="1:65" s="2" customFormat="1" ht="16.5" customHeight="1">
      <c r="A200" s="36"/>
      <c r="B200" s="37"/>
      <c r="C200" s="215" t="s">
        <v>436</v>
      </c>
      <c r="D200" s="215" t="s">
        <v>141</v>
      </c>
      <c r="E200" s="216" t="s">
        <v>1638</v>
      </c>
      <c r="F200" s="217" t="s">
        <v>1639</v>
      </c>
      <c r="G200" s="218" t="s">
        <v>272</v>
      </c>
      <c r="H200" s="219">
        <v>2</v>
      </c>
      <c r="I200" s="220"/>
      <c r="J200" s="221">
        <f>ROUND(I200*H200,2)</f>
        <v>0</v>
      </c>
      <c r="K200" s="222"/>
      <c r="L200" s="42"/>
      <c r="M200" s="223" t="s">
        <v>1</v>
      </c>
      <c r="N200" s="224" t="s">
        <v>44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145</v>
      </c>
      <c r="AT200" s="227" t="s">
        <v>141</v>
      </c>
      <c r="AU200" s="227" t="s">
        <v>86</v>
      </c>
      <c r="AY200" s="15" t="s">
        <v>140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145</v>
      </c>
      <c r="BM200" s="227" t="s">
        <v>704</v>
      </c>
    </row>
    <row r="201" spans="1:65" s="2" customFormat="1" ht="16.5" customHeight="1">
      <c r="A201" s="36"/>
      <c r="B201" s="37"/>
      <c r="C201" s="215" t="s">
        <v>440</v>
      </c>
      <c r="D201" s="215" t="s">
        <v>141</v>
      </c>
      <c r="E201" s="216" t="s">
        <v>1640</v>
      </c>
      <c r="F201" s="217" t="s">
        <v>1641</v>
      </c>
      <c r="G201" s="218" t="s">
        <v>272</v>
      </c>
      <c r="H201" s="219">
        <v>2</v>
      </c>
      <c r="I201" s="220"/>
      <c r="J201" s="221">
        <f>ROUND(I201*H201,2)</f>
        <v>0</v>
      </c>
      <c r="K201" s="222"/>
      <c r="L201" s="42"/>
      <c r="M201" s="223" t="s">
        <v>1</v>
      </c>
      <c r="N201" s="224" t="s">
        <v>44</v>
      </c>
      <c r="O201" s="89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145</v>
      </c>
      <c r="AT201" s="227" t="s">
        <v>141</v>
      </c>
      <c r="AU201" s="227" t="s">
        <v>86</v>
      </c>
      <c r="AY201" s="15" t="s">
        <v>140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5" t="s">
        <v>86</v>
      </c>
      <c r="BK201" s="228">
        <f>ROUND(I201*H201,2)</f>
        <v>0</v>
      </c>
      <c r="BL201" s="15" t="s">
        <v>145</v>
      </c>
      <c r="BM201" s="227" t="s">
        <v>712</v>
      </c>
    </row>
    <row r="202" spans="1:65" s="2" customFormat="1" ht="16.5" customHeight="1">
      <c r="A202" s="36"/>
      <c r="B202" s="37"/>
      <c r="C202" s="215" t="s">
        <v>444</v>
      </c>
      <c r="D202" s="215" t="s">
        <v>141</v>
      </c>
      <c r="E202" s="216" t="s">
        <v>1642</v>
      </c>
      <c r="F202" s="217" t="s">
        <v>1643</v>
      </c>
      <c r="G202" s="218" t="s">
        <v>272</v>
      </c>
      <c r="H202" s="219">
        <v>1</v>
      </c>
      <c r="I202" s="220"/>
      <c r="J202" s="221">
        <f>ROUND(I202*H202,2)</f>
        <v>0</v>
      </c>
      <c r="K202" s="222"/>
      <c r="L202" s="42"/>
      <c r="M202" s="223" t="s">
        <v>1</v>
      </c>
      <c r="N202" s="224" t="s">
        <v>44</v>
      </c>
      <c r="O202" s="89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145</v>
      </c>
      <c r="AT202" s="227" t="s">
        <v>141</v>
      </c>
      <c r="AU202" s="227" t="s">
        <v>86</v>
      </c>
      <c r="AY202" s="15" t="s">
        <v>140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5" t="s">
        <v>86</v>
      </c>
      <c r="BK202" s="228">
        <f>ROUND(I202*H202,2)</f>
        <v>0</v>
      </c>
      <c r="BL202" s="15" t="s">
        <v>145</v>
      </c>
      <c r="BM202" s="227" t="s">
        <v>720</v>
      </c>
    </row>
    <row r="203" spans="1:65" s="2" customFormat="1" ht="16.5" customHeight="1">
      <c r="A203" s="36"/>
      <c r="B203" s="37"/>
      <c r="C203" s="215" t="s">
        <v>448</v>
      </c>
      <c r="D203" s="215" t="s">
        <v>141</v>
      </c>
      <c r="E203" s="216" t="s">
        <v>1644</v>
      </c>
      <c r="F203" s="217" t="s">
        <v>1645</v>
      </c>
      <c r="G203" s="218" t="s">
        <v>272</v>
      </c>
      <c r="H203" s="219">
        <v>2</v>
      </c>
      <c r="I203" s="220"/>
      <c r="J203" s="221">
        <f>ROUND(I203*H203,2)</f>
        <v>0</v>
      </c>
      <c r="K203" s="222"/>
      <c r="L203" s="42"/>
      <c r="M203" s="223" t="s">
        <v>1</v>
      </c>
      <c r="N203" s="224" t="s">
        <v>44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145</v>
      </c>
      <c r="AT203" s="227" t="s">
        <v>141</v>
      </c>
      <c r="AU203" s="227" t="s">
        <v>86</v>
      </c>
      <c r="AY203" s="15" t="s">
        <v>140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145</v>
      </c>
      <c r="BM203" s="227" t="s">
        <v>728</v>
      </c>
    </row>
    <row r="204" spans="1:65" s="2" customFormat="1" ht="16.5" customHeight="1">
      <c r="A204" s="36"/>
      <c r="B204" s="37"/>
      <c r="C204" s="215" t="s">
        <v>454</v>
      </c>
      <c r="D204" s="215" t="s">
        <v>141</v>
      </c>
      <c r="E204" s="216" t="s">
        <v>1646</v>
      </c>
      <c r="F204" s="217" t="s">
        <v>1647</v>
      </c>
      <c r="G204" s="218" t="s">
        <v>272</v>
      </c>
      <c r="H204" s="219">
        <v>1</v>
      </c>
      <c r="I204" s="220"/>
      <c r="J204" s="221">
        <f>ROUND(I204*H204,2)</f>
        <v>0</v>
      </c>
      <c r="K204" s="222"/>
      <c r="L204" s="42"/>
      <c r="M204" s="223" t="s">
        <v>1</v>
      </c>
      <c r="N204" s="224" t="s">
        <v>44</v>
      </c>
      <c r="O204" s="89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145</v>
      </c>
      <c r="AT204" s="227" t="s">
        <v>141</v>
      </c>
      <c r="AU204" s="227" t="s">
        <v>86</v>
      </c>
      <c r="AY204" s="15" t="s">
        <v>140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5" t="s">
        <v>86</v>
      </c>
      <c r="BK204" s="228">
        <f>ROUND(I204*H204,2)</f>
        <v>0</v>
      </c>
      <c r="BL204" s="15" t="s">
        <v>145</v>
      </c>
      <c r="BM204" s="227" t="s">
        <v>736</v>
      </c>
    </row>
    <row r="205" spans="1:65" s="2" customFormat="1" ht="21.75" customHeight="1">
      <c r="A205" s="36"/>
      <c r="B205" s="37"/>
      <c r="C205" s="215" t="s">
        <v>461</v>
      </c>
      <c r="D205" s="215" t="s">
        <v>141</v>
      </c>
      <c r="E205" s="216" t="s">
        <v>1648</v>
      </c>
      <c r="F205" s="217" t="s">
        <v>1649</v>
      </c>
      <c r="G205" s="218" t="s">
        <v>272</v>
      </c>
      <c r="H205" s="219">
        <v>1</v>
      </c>
      <c r="I205" s="220"/>
      <c r="J205" s="221">
        <f>ROUND(I205*H205,2)</f>
        <v>0</v>
      </c>
      <c r="K205" s="222"/>
      <c r="L205" s="42"/>
      <c r="M205" s="223" t="s">
        <v>1</v>
      </c>
      <c r="N205" s="224" t="s">
        <v>44</v>
      </c>
      <c r="O205" s="89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145</v>
      </c>
      <c r="AT205" s="227" t="s">
        <v>141</v>
      </c>
      <c r="AU205" s="227" t="s">
        <v>86</v>
      </c>
      <c r="AY205" s="15" t="s">
        <v>140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5" t="s">
        <v>86</v>
      </c>
      <c r="BK205" s="228">
        <f>ROUND(I205*H205,2)</f>
        <v>0</v>
      </c>
      <c r="BL205" s="15" t="s">
        <v>145</v>
      </c>
      <c r="BM205" s="227" t="s">
        <v>744</v>
      </c>
    </row>
    <row r="206" spans="1:65" s="2" customFormat="1" ht="24.15" customHeight="1">
      <c r="A206" s="36"/>
      <c r="B206" s="37"/>
      <c r="C206" s="215" t="s">
        <v>465</v>
      </c>
      <c r="D206" s="215" t="s">
        <v>141</v>
      </c>
      <c r="E206" s="216" t="s">
        <v>1650</v>
      </c>
      <c r="F206" s="217" t="s">
        <v>1651</v>
      </c>
      <c r="G206" s="218" t="s">
        <v>272</v>
      </c>
      <c r="H206" s="219">
        <v>2</v>
      </c>
      <c r="I206" s="220"/>
      <c r="J206" s="221">
        <f>ROUND(I206*H206,2)</f>
        <v>0</v>
      </c>
      <c r="K206" s="222"/>
      <c r="L206" s="42"/>
      <c r="M206" s="223" t="s">
        <v>1</v>
      </c>
      <c r="N206" s="224" t="s">
        <v>44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145</v>
      </c>
      <c r="AT206" s="227" t="s">
        <v>141</v>
      </c>
      <c r="AU206" s="227" t="s">
        <v>86</v>
      </c>
      <c r="AY206" s="15" t="s">
        <v>140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86</v>
      </c>
      <c r="BK206" s="228">
        <f>ROUND(I206*H206,2)</f>
        <v>0</v>
      </c>
      <c r="BL206" s="15" t="s">
        <v>145</v>
      </c>
      <c r="BM206" s="227" t="s">
        <v>752</v>
      </c>
    </row>
    <row r="207" spans="1:65" s="2" customFormat="1" ht="24.15" customHeight="1">
      <c r="A207" s="36"/>
      <c r="B207" s="37"/>
      <c r="C207" s="215" t="s">
        <v>469</v>
      </c>
      <c r="D207" s="215" t="s">
        <v>141</v>
      </c>
      <c r="E207" s="216" t="s">
        <v>1652</v>
      </c>
      <c r="F207" s="217" t="s">
        <v>1653</v>
      </c>
      <c r="G207" s="218" t="s">
        <v>189</v>
      </c>
      <c r="H207" s="219">
        <v>2</v>
      </c>
      <c r="I207" s="220"/>
      <c r="J207" s="221">
        <f>ROUND(I207*H207,2)</f>
        <v>0</v>
      </c>
      <c r="K207" s="222"/>
      <c r="L207" s="42"/>
      <c r="M207" s="223" t="s">
        <v>1</v>
      </c>
      <c r="N207" s="224" t="s">
        <v>44</v>
      </c>
      <c r="O207" s="89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145</v>
      </c>
      <c r="AT207" s="227" t="s">
        <v>141</v>
      </c>
      <c r="AU207" s="227" t="s">
        <v>86</v>
      </c>
      <c r="AY207" s="15" t="s">
        <v>140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5" t="s">
        <v>86</v>
      </c>
      <c r="BK207" s="228">
        <f>ROUND(I207*H207,2)</f>
        <v>0</v>
      </c>
      <c r="BL207" s="15" t="s">
        <v>145</v>
      </c>
      <c r="BM207" s="227" t="s">
        <v>760</v>
      </c>
    </row>
    <row r="208" spans="1:65" s="2" customFormat="1" ht="16.5" customHeight="1">
      <c r="A208" s="36"/>
      <c r="B208" s="37"/>
      <c r="C208" s="215" t="s">
        <v>473</v>
      </c>
      <c r="D208" s="215" t="s">
        <v>141</v>
      </c>
      <c r="E208" s="216" t="s">
        <v>1654</v>
      </c>
      <c r="F208" s="217" t="s">
        <v>1655</v>
      </c>
      <c r="G208" s="218" t="s">
        <v>189</v>
      </c>
      <c r="H208" s="219">
        <v>1</v>
      </c>
      <c r="I208" s="220"/>
      <c r="J208" s="221">
        <f>ROUND(I208*H208,2)</f>
        <v>0</v>
      </c>
      <c r="K208" s="222"/>
      <c r="L208" s="42"/>
      <c r="M208" s="223" t="s">
        <v>1</v>
      </c>
      <c r="N208" s="224" t="s">
        <v>44</v>
      </c>
      <c r="O208" s="89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7" t="s">
        <v>145</v>
      </c>
      <c r="AT208" s="227" t="s">
        <v>141</v>
      </c>
      <c r="AU208" s="227" t="s">
        <v>86</v>
      </c>
      <c r="AY208" s="15" t="s">
        <v>140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5" t="s">
        <v>86</v>
      </c>
      <c r="BK208" s="228">
        <f>ROUND(I208*H208,2)</f>
        <v>0</v>
      </c>
      <c r="BL208" s="15" t="s">
        <v>145</v>
      </c>
      <c r="BM208" s="227" t="s">
        <v>768</v>
      </c>
    </row>
    <row r="209" spans="1:65" s="2" customFormat="1" ht="16.5" customHeight="1">
      <c r="A209" s="36"/>
      <c r="B209" s="37"/>
      <c r="C209" s="215" t="s">
        <v>477</v>
      </c>
      <c r="D209" s="215" t="s">
        <v>141</v>
      </c>
      <c r="E209" s="216" t="s">
        <v>1656</v>
      </c>
      <c r="F209" s="217" t="s">
        <v>1657</v>
      </c>
      <c r="G209" s="218" t="s">
        <v>805</v>
      </c>
      <c r="H209" s="219">
        <v>1</v>
      </c>
      <c r="I209" s="220"/>
      <c r="J209" s="221">
        <f>ROUND(I209*H209,2)</f>
        <v>0</v>
      </c>
      <c r="K209" s="222"/>
      <c r="L209" s="42"/>
      <c r="M209" s="223" t="s">
        <v>1</v>
      </c>
      <c r="N209" s="224" t="s">
        <v>44</v>
      </c>
      <c r="O209" s="89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145</v>
      </c>
      <c r="AT209" s="227" t="s">
        <v>141</v>
      </c>
      <c r="AU209" s="227" t="s">
        <v>86</v>
      </c>
      <c r="AY209" s="15" t="s">
        <v>140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5" t="s">
        <v>86</v>
      </c>
      <c r="BK209" s="228">
        <f>ROUND(I209*H209,2)</f>
        <v>0</v>
      </c>
      <c r="BL209" s="15" t="s">
        <v>145</v>
      </c>
      <c r="BM209" s="227" t="s">
        <v>776</v>
      </c>
    </row>
    <row r="210" spans="1:65" s="2" customFormat="1" ht="16.5" customHeight="1">
      <c r="A210" s="36"/>
      <c r="B210" s="37"/>
      <c r="C210" s="215" t="s">
        <v>481</v>
      </c>
      <c r="D210" s="215" t="s">
        <v>141</v>
      </c>
      <c r="E210" s="216" t="s">
        <v>1658</v>
      </c>
      <c r="F210" s="217" t="s">
        <v>1659</v>
      </c>
      <c r="G210" s="218" t="s">
        <v>382</v>
      </c>
      <c r="H210" s="219">
        <v>202</v>
      </c>
      <c r="I210" s="220"/>
      <c r="J210" s="221">
        <f>ROUND(I210*H210,2)</f>
        <v>0</v>
      </c>
      <c r="K210" s="222"/>
      <c r="L210" s="42"/>
      <c r="M210" s="223" t="s">
        <v>1</v>
      </c>
      <c r="N210" s="224" t="s">
        <v>44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145</v>
      </c>
      <c r="AT210" s="227" t="s">
        <v>141</v>
      </c>
      <c r="AU210" s="227" t="s">
        <v>86</v>
      </c>
      <c r="AY210" s="15" t="s">
        <v>140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145</v>
      </c>
      <c r="BM210" s="227" t="s">
        <v>784</v>
      </c>
    </row>
    <row r="211" spans="1:65" s="2" customFormat="1" ht="16.5" customHeight="1">
      <c r="A211" s="36"/>
      <c r="B211" s="37"/>
      <c r="C211" s="215" t="s">
        <v>485</v>
      </c>
      <c r="D211" s="215" t="s">
        <v>141</v>
      </c>
      <c r="E211" s="216" t="s">
        <v>1660</v>
      </c>
      <c r="F211" s="217" t="s">
        <v>1661</v>
      </c>
      <c r="G211" s="218" t="s">
        <v>382</v>
      </c>
      <c r="H211" s="219">
        <v>202</v>
      </c>
      <c r="I211" s="220"/>
      <c r="J211" s="221">
        <f>ROUND(I211*H211,2)</f>
        <v>0</v>
      </c>
      <c r="K211" s="222"/>
      <c r="L211" s="42"/>
      <c r="M211" s="223" t="s">
        <v>1</v>
      </c>
      <c r="N211" s="224" t="s">
        <v>44</v>
      </c>
      <c r="O211" s="89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145</v>
      </c>
      <c r="AT211" s="227" t="s">
        <v>141</v>
      </c>
      <c r="AU211" s="227" t="s">
        <v>86</v>
      </c>
      <c r="AY211" s="15" t="s">
        <v>140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5" t="s">
        <v>86</v>
      </c>
      <c r="BK211" s="228">
        <f>ROUND(I211*H211,2)</f>
        <v>0</v>
      </c>
      <c r="BL211" s="15" t="s">
        <v>145</v>
      </c>
      <c r="BM211" s="227" t="s">
        <v>792</v>
      </c>
    </row>
    <row r="212" spans="1:65" s="2" customFormat="1" ht="16.5" customHeight="1">
      <c r="A212" s="36"/>
      <c r="B212" s="37"/>
      <c r="C212" s="215" t="s">
        <v>489</v>
      </c>
      <c r="D212" s="215" t="s">
        <v>141</v>
      </c>
      <c r="E212" s="216" t="s">
        <v>1662</v>
      </c>
      <c r="F212" s="217" t="s">
        <v>1663</v>
      </c>
      <c r="G212" s="218" t="s">
        <v>382</v>
      </c>
      <c r="H212" s="219">
        <v>120</v>
      </c>
      <c r="I212" s="220"/>
      <c r="J212" s="221">
        <f>ROUND(I212*H212,2)</f>
        <v>0</v>
      </c>
      <c r="K212" s="222"/>
      <c r="L212" s="42"/>
      <c r="M212" s="223" t="s">
        <v>1</v>
      </c>
      <c r="N212" s="224" t="s">
        <v>44</v>
      </c>
      <c r="O212" s="89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7" t="s">
        <v>145</v>
      </c>
      <c r="AT212" s="227" t="s">
        <v>141</v>
      </c>
      <c r="AU212" s="227" t="s">
        <v>86</v>
      </c>
      <c r="AY212" s="15" t="s">
        <v>140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5" t="s">
        <v>86</v>
      </c>
      <c r="BK212" s="228">
        <f>ROUND(I212*H212,2)</f>
        <v>0</v>
      </c>
      <c r="BL212" s="15" t="s">
        <v>145</v>
      </c>
      <c r="BM212" s="227" t="s">
        <v>802</v>
      </c>
    </row>
    <row r="213" spans="1:65" s="2" customFormat="1" ht="16.5" customHeight="1">
      <c r="A213" s="36"/>
      <c r="B213" s="37"/>
      <c r="C213" s="215" t="s">
        <v>493</v>
      </c>
      <c r="D213" s="215" t="s">
        <v>141</v>
      </c>
      <c r="E213" s="216" t="s">
        <v>1664</v>
      </c>
      <c r="F213" s="217" t="s">
        <v>1665</v>
      </c>
      <c r="G213" s="218" t="s">
        <v>1525</v>
      </c>
      <c r="H213" s="260"/>
      <c r="I213" s="220"/>
      <c r="J213" s="221">
        <f>ROUND(I213*H213,2)</f>
        <v>0</v>
      </c>
      <c r="K213" s="222"/>
      <c r="L213" s="42"/>
      <c r="M213" s="223" t="s">
        <v>1</v>
      </c>
      <c r="N213" s="224" t="s">
        <v>44</v>
      </c>
      <c r="O213" s="89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7" t="s">
        <v>145</v>
      </c>
      <c r="AT213" s="227" t="s">
        <v>141</v>
      </c>
      <c r="AU213" s="227" t="s">
        <v>86</v>
      </c>
      <c r="AY213" s="15" t="s">
        <v>140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5" t="s">
        <v>86</v>
      </c>
      <c r="BK213" s="228">
        <f>ROUND(I213*H213,2)</f>
        <v>0</v>
      </c>
      <c r="BL213" s="15" t="s">
        <v>145</v>
      </c>
      <c r="BM213" s="227" t="s">
        <v>811</v>
      </c>
    </row>
    <row r="214" spans="1:63" s="12" customFormat="1" ht="25.9" customHeight="1">
      <c r="A214" s="12"/>
      <c r="B214" s="201"/>
      <c r="C214" s="202"/>
      <c r="D214" s="203" t="s">
        <v>78</v>
      </c>
      <c r="E214" s="204" t="s">
        <v>1666</v>
      </c>
      <c r="F214" s="204" t="s">
        <v>1667</v>
      </c>
      <c r="G214" s="202"/>
      <c r="H214" s="202"/>
      <c r="I214" s="205"/>
      <c r="J214" s="206">
        <f>BK214</f>
        <v>0</v>
      </c>
      <c r="K214" s="202"/>
      <c r="L214" s="207"/>
      <c r="M214" s="208"/>
      <c r="N214" s="209"/>
      <c r="O214" s="209"/>
      <c r="P214" s="210">
        <f>SUM(P215:P226)</f>
        <v>0</v>
      </c>
      <c r="Q214" s="209"/>
      <c r="R214" s="210">
        <f>SUM(R215:R226)</f>
        <v>0</v>
      </c>
      <c r="S214" s="209"/>
      <c r="T214" s="211">
        <f>SUM(T215:T226)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2" t="s">
        <v>86</v>
      </c>
      <c r="AT214" s="213" t="s">
        <v>78</v>
      </c>
      <c r="AU214" s="213" t="s">
        <v>79</v>
      </c>
      <c r="AY214" s="212" t="s">
        <v>140</v>
      </c>
      <c r="BK214" s="214">
        <f>SUM(BK215:BK226)</f>
        <v>0</v>
      </c>
    </row>
    <row r="215" spans="1:65" s="2" customFormat="1" ht="24.15" customHeight="1">
      <c r="A215" s="36"/>
      <c r="B215" s="37"/>
      <c r="C215" s="215" t="s">
        <v>497</v>
      </c>
      <c r="D215" s="215" t="s">
        <v>141</v>
      </c>
      <c r="E215" s="216" t="s">
        <v>1668</v>
      </c>
      <c r="F215" s="217" t="s">
        <v>1669</v>
      </c>
      <c r="G215" s="218" t="s">
        <v>805</v>
      </c>
      <c r="H215" s="219">
        <v>1</v>
      </c>
      <c r="I215" s="220"/>
      <c r="J215" s="221">
        <f>ROUND(I215*H215,2)</f>
        <v>0</v>
      </c>
      <c r="K215" s="222"/>
      <c r="L215" s="42"/>
      <c r="M215" s="223" t="s">
        <v>1</v>
      </c>
      <c r="N215" s="224" t="s">
        <v>44</v>
      </c>
      <c r="O215" s="89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145</v>
      </c>
      <c r="AT215" s="227" t="s">
        <v>141</v>
      </c>
      <c r="AU215" s="227" t="s">
        <v>86</v>
      </c>
      <c r="AY215" s="15" t="s">
        <v>140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5" t="s">
        <v>86</v>
      </c>
      <c r="BK215" s="228">
        <f>ROUND(I215*H215,2)</f>
        <v>0</v>
      </c>
      <c r="BL215" s="15" t="s">
        <v>145</v>
      </c>
      <c r="BM215" s="227" t="s">
        <v>821</v>
      </c>
    </row>
    <row r="216" spans="1:65" s="2" customFormat="1" ht="16.5" customHeight="1">
      <c r="A216" s="36"/>
      <c r="B216" s="37"/>
      <c r="C216" s="215" t="s">
        <v>501</v>
      </c>
      <c r="D216" s="215" t="s">
        <v>141</v>
      </c>
      <c r="E216" s="216" t="s">
        <v>1670</v>
      </c>
      <c r="F216" s="217" t="s">
        <v>1671</v>
      </c>
      <c r="G216" s="218" t="s">
        <v>382</v>
      </c>
      <c r="H216" s="219">
        <v>22</v>
      </c>
      <c r="I216" s="220"/>
      <c r="J216" s="221">
        <f>ROUND(I216*H216,2)</f>
        <v>0</v>
      </c>
      <c r="K216" s="222"/>
      <c r="L216" s="42"/>
      <c r="M216" s="223" t="s">
        <v>1</v>
      </c>
      <c r="N216" s="224" t="s">
        <v>44</v>
      </c>
      <c r="O216" s="89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7" t="s">
        <v>145</v>
      </c>
      <c r="AT216" s="227" t="s">
        <v>141</v>
      </c>
      <c r="AU216" s="227" t="s">
        <v>86</v>
      </c>
      <c r="AY216" s="15" t="s">
        <v>140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5" t="s">
        <v>86</v>
      </c>
      <c r="BK216" s="228">
        <f>ROUND(I216*H216,2)</f>
        <v>0</v>
      </c>
      <c r="BL216" s="15" t="s">
        <v>145</v>
      </c>
      <c r="BM216" s="227" t="s">
        <v>829</v>
      </c>
    </row>
    <row r="217" spans="1:65" s="2" customFormat="1" ht="16.5" customHeight="1">
      <c r="A217" s="36"/>
      <c r="B217" s="37"/>
      <c r="C217" s="215" t="s">
        <v>505</v>
      </c>
      <c r="D217" s="215" t="s">
        <v>141</v>
      </c>
      <c r="E217" s="216" t="s">
        <v>1672</v>
      </c>
      <c r="F217" s="217" t="s">
        <v>1673</v>
      </c>
      <c r="G217" s="218" t="s">
        <v>382</v>
      </c>
      <c r="H217" s="219">
        <v>40</v>
      </c>
      <c r="I217" s="220"/>
      <c r="J217" s="221">
        <f>ROUND(I217*H217,2)</f>
        <v>0</v>
      </c>
      <c r="K217" s="222"/>
      <c r="L217" s="42"/>
      <c r="M217" s="223" t="s">
        <v>1</v>
      </c>
      <c r="N217" s="224" t="s">
        <v>44</v>
      </c>
      <c r="O217" s="89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7" t="s">
        <v>145</v>
      </c>
      <c r="AT217" s="227" t="s">
        <v>141</v>
      </c>
      <c r="AU217" s="227" t="s">
        <v>86</v>
      </c>
      <c r="AY217" s="15" t="s">
        <v>140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5" t="s">
        <v>86</v>
      </c>
      <c r="BK217" s="228">
        <f>ROUND(I217*H217,2)</f>
        <v>0</v>
      </c>
      <c r="BL217" s="15" t="s">
        <v>145</v>
      </c>
      <c r="BM217" s="227" t="s">
        <v>837</v>
      </c>
    </row>
    <row r="218" spans="1:65" s="2" customFormat="1" ht="16.5" customHeight="1">
      <c r="A218" s="36"/>
      <c r="B218" s="37"/>
      <c r="C218" s="215" t="s">
        <v>509</v>
      </c>
      <c r="D218" s="215" t="s">
        <v>141</v>
      </c>
      <c r="E218" s="216" t="s">
        <v>1674</v>
      </c>
      <c r="F218" s="217" t="s">
        <v>1675</v>
      </c>
      <c r="G218" s="218" t="s">
        <v>805</v>
      </c>
      <c r="H218" s="219">
        <v>1</v>
      </c>
      <c r="I218" s="220"/>
      <c r="J218" s="221">
        <f>ROUND(I218*H218,2)</f>
        <v>0</v>
      </c>
      <c r="K218" s="222"/>
      <c r="L218" s="42"/>
      <c r="M218" s="223" t="s">
        <v>1</v>
      </c>
      <c r="N218" s="224" t="s">
        <v>44</v>
      </c>
      <c r="O218" s="89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7" t="s">
        <v>145</v>
      </c>
      <c r="AT218" s="227" t="s">
        <v>141</v>
      </c>
      <c r="AU218" s="227" t="s">
        <v>86</v>
      </c>
      <c r="AY218" s="15" t="s">
        <v>140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5" t="s">
        <v>86</v>
      </c>
      <c r="BK218" s="228">
        <f>ROUND(I218*H218,2)</f>
        <v>0</v>
      </c>
      <c r="BL218" s="15" t="s">
        <v>145</v>
      </c>
      <c r="BM218" s="227" t="s">
        <v>847</v>
      </c>
    </row>
    <row r="219" spans="1:65" s="2" customFormat="1" ht="16.5" customHeight="1">
      <c r="A219" s="36"/>
      <c r="B219" s="37"/>
      <c r="C219" s="215" t="s">
        <v>513</v>
      </c>
      <c r="D219" s="215" t="s">
        <v>141</v>
      </c>
      <c r="E219" s="216" t="s">
        <v>1676</v>
      </c>
      <c r="F219" s="217" t="s">
        <v>1677</v>
      </c>
      <c r="G219" s="218" t="s">
        <v>382</v>
      </c>
      <c r="H219" s="219">
        <v>62</v>
      </c>
      <c r="I219" s="220"/>
      <c r="J219" s="221">
        <f>ROUND(I219*H219,2)</f>
        <v>0</v>
      </c>
      <c r="K219" s="222"/>
      <c r="L219" s="42"/>
      <c r="M219" s="223" t="s">
        <v>1</v>
      </c>
      <c r="N219" s="224" t="s">
        <v>44</v>
      </c>
      <c r="O219" s="89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7" t="s">
        <v>145</v>
      </c>
      <c r="AT219" s="227" t="s">
        <v>141</v>
      </c>
      <c r="AU219" s="227" t="s">
        <v>86</v>
      </c>
      <c r="AY219" s="15" t="s">
        <v>140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5" t="s">
        <v>86</v>
      </c>
      <c r="BK219" s="228">
        <f>ROUND(I219*H219,2)</f>
        <v>0</v>
      </c>
      <c r="BL219" s="15" t="s">
        <v>145</v>
      </c>
      <c r="BM219" s="227" t="s">
        <v>855</v>
      </c>
    </row>
    <row r="220" spans="1:65" s="2" customFormat="1" ht="16.5" customHeight="1">
      <c r="A220" s="36"/>
      <c r="B220" s="37"/>
      <c r="C220" s="215" t="s">
        <v>517</v>
      </c>
      <c r="D220" s="215" t="s">
        <v>141</v>
      </c>
      <c r="E220" s="216" t="s">
        <v>1678</v>
      </c>
      <c r="F220" s="217" t="s">
        <v>1679</v>
      </c>
      <c r="G220" s="218" t="s">
        <v>382</v>
      </c>
      <c r="H220" s="219">
        <v>38</v>
      </c>
      <c r="I220" s="220"/>
      <c r="J220" s="221">
        <f>ROUND(I220*H220,2)</f>
        <v>0</v>
      </c>
      <c r="K220" s="222"/>
      <c r="L220" s="42"/>
      <c r="M220" s="223" t="s">
        <v>1</v>
      </c>
      <c r="N220" s="224" t="s">
        <v>44</v>
      </c>
      <c r="O220" s="89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7" t="s">
        <v>145</v>
      </c>
      <c r="AT220" s="227" t="s">
        <v>141</v>
      </c>
      <c r="AU220" s="227" t="s">
        <v>86</v>
      </c>
      <c r="AY220" s="15" t="s">
        <v>140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5" t="s">
        <v>86</v>
      </c>
      <c r="BK220" s="228">
        <f>ROUND(I220*H220,2)</f>
        <v>0</v>
      </c>
      <c r="BL220" s="15" t="s">
        <v>145</v>
      </c>
      <c r="BM220" s="227" t="s">
        <v>863</v>
      </c>
    </row>
    <row r="221" spans="1:65" s="2" customFormat="1" ht="16.5" customHeight="1">
      <c r="A221" s="36"/>
      <c r="B221" s="37"/>
      <c r="C221" s="215" t="s">
        <v>523</v>
      </c>
      <c r="D221" s="215" t="s">
        <v>141</v>
      </c>
      <c r="E221" s="216" t="s">
        <v>1680</v>
      </c>
      <c r="F221" s="217" t="s">
        <v>1681</v>
      </c>
      <c r="G221" s="218" t="s">
        <v>382</v>
      </c>
      <c r="H221" s="219">
        <v>65</v>
      </c>
      <c r="I221" s="220"/>
      <c r="J221" s="221">
        <f>ROUND(I221*H221,2)</f>
        <v>0</v>
      </c>
      <c r="K221" s="222"/>
      <c r="L221" s="42"/>
      <c r="M221" s="223" t="s">
        <v>1</v>
      </c>
      <c r="N221" s="224" t="s">
        <v>44</v>
      </c>
      <c r="O221" s="89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7" t="s">
        <v>145</v>
      </c>
      <c r="AT221" s="227" t="s">
        <v>141</v>
      </c>
      <c r="AU221" s="227" t="s">
        <v>86</v>
      </c>
      <c r="AY221" s="15" t="s">
        <v>140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5" t="s">
        <v>86</v>
      </c>
      <c r="BK221" s="228">
        <f>ROUND(I221*H221,2)</f>
        <v>0</v>
      </c>
      <c r="BL221" s="15" t="s">
        <v>145</v>
      </c>
      <c r="BM221" s="227" t="s">
        <v>871</v>
      </c>
    </row>
    <row r="222" spans="1:65" s="2" customFormat="1" ht="16.5" customHeight="1">
      <c r="A222" s="36"/>
      <c r="B222" s="37"/>
      <c r="C222" s="215" t="s">
        <v>527</v>
      </c>
      <c r="D222" s="215" t="s">
        <v>141</v>
      </c>
      <c r="E222" s="216" t="s">
        <v>1682</v>
      </c>
      <c r="F222" s="217" t="s">
        <v>1683</v>
      </c>
      <c r="G222" s="218" t="s">
        <v>382</v>
      </c>
      <c r="H222" s="219">
        <v>65</v>
      </c>
      <c r="I222" s="220"/>
      <c r="J222" s="221">
        <f>ROUND(I222*H222,2)</f>
        <v>0</v>
      </c>
      <c r="K222" s="222"/>
      <c r="L222" s="42"/>
      <c r="M222" s="223" t="s">
        <v>1</v>
      </c>
      <c r="N222" s="224" t="s">
        <v>44</v>
      </c>
      <c r="O222" s="89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7" t="s">
        <v>145</v>
      </c>
      <c r="AT222" s="227" t="s">
        <v>141</v>
      </c>
      <c r="AU222" s="227" t="s">
        <v>86</v>
      </c>
      <c r="AY222" s="15" t="s">
        <v>140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5" t="s">
        <v>86</v>
      </c>
      <c r="BK222" s="228">
        <f>ROUND(I222*H222,2)</f>
        <v>0</v>
      </c>
      <c r="BL222" s="15" t="s">
        <v>145</v>
      </c>
      <c r="BM222" s="227" t="s">
        <v>880</v>
      </c>
    </row>
    <row r="223" spans="1:65" s="2" customFormat="1" ht="16.5" customHeight="1">
      <c r="A223" s="36"/>
      <c r="B223" s="37"/>
      <c r="C223" s="215" t="s">
        <v>531</v>
      </c>
      <c r="D223" s="215" t="s">
        <v>141</v>
      </c>
      <c r="E223" s="216" t="s">
        <v>1684</v>
      </c>
      <c r="F223" s="217" t="s">
        <v>1685</v>
      </c>
      <c r="G223" s="218" t="s">
        <v>805</v>
      </c>
      <c r="H223" s="219">
        <v>1</v>
      </c>
      <c r="I223" s="220"/>
      <c r="J223" s="221">
        <f>ROUND(I223*H223,2)</f>
        <v>0</v>
      </c>
      <c r="K223" s="222"/>
      <c r="L223" s="42"/>
      <c r="M223" s="223" t="s">
        <v>1</v>
      </c>
      <c r="N223" s="224" t="s">
        <v>44</v>
      </c>
      <c r="O223" s="89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7" t="s">
        <v>145</v>
      </c>
      <c r="AT223" s="227" t="s">
        <v>141</v>
      </c>
      <c r="AU223" s="227" t="s">
        <v>86</v>
      </c>
      <c r="AY223" s="15" t="s">
        <v>140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5" t="s">
        <v>86</v>
      </c>
      <c r="BK223" s="228">
        <f>ROUND(I223*H223,2)</f>
        <v>0</v>
      </c>
      <c r="BL223" s="15" t="s">
        <v>145</v>
      </c>
      <c r="BM223" s="227" t="s">
        <v>890</v>
      </c>
    </row>
    <row r="224" spans="1:65" s="2" customFormat="1" ht="16.5" customHeight="1">
      <c r="A224" s="36"/>
      <c r="B224" s="37"/>
      <c r="C224" s="215" t="s">
        <v>535</v>
      </c>
      <c r="D224" s="215" t="s">
        <v>141</v>
      </c>
      <c r="E224" s="216" t="s">
        <v>1686</v>
      </c>
      <c r="F224" s="217" t="s">
        <v>1687</v>
      </c>
      <c r="G224" s="218" t="s">
        <v>805</v>
      </c>
      <c r="H224" s="219">
        <v>1</v>
      </c>
      <c r="I224" s="220"/>
      <c r="J224" s="221">
        <f>ROUND(I224*H224,2)</f>
        <v>0</v>
      </c>
      <c r="K224" s="222"/>
      <c r="L224" s="42"/>
      <c r="M224" s="223" t="s">
        <v>1</v>
      </c>
      <c r="N224" s="224" t="s">
        <v>44</v>
      </c>
      <c r="O224" s="89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27" t="s">
        <v>145</v>
      </c>
      <c r="AT224" s="227" t="s">
        <v>141</v>
      </c>
      <c r="AU224" s="227" t="s">
        <v>86</v>
      </c>
      <c r="AY224" s="15" t="s">
        <v>140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5" t="s">
        <v>86</v>
      </c>
      <c r="BK224" s="228">
        <f>ROUND(I224*H224,2)</f>
        <v>0</v>
      </c>
      <c r="BL224" s="15" t="s">
        <v>145</v>
      </c>
      <c r="BM224" s="227" t="s">
        <v>898</v>
      </c>
    </row>
    <row r="225" spans="1:65" s="2" customFormat="1" ht="24.15" customHeight="1">
      <c r="A225" s="36"/>
      <c r="B225" s="37"/>
      <c r="C225" s="215" t="s">
        <v>541</v>
      </c>
      <c r="D225" s="215" t="s">
        <v>141</v>
      </c>
      <c r="E225" s="216" t="s">
        <v>1688</v>
      </c>
      <c r="F225" s="217" t="s">
        <v>1689</v>
      </c>
      <c r="G225" s="218" t="s">
        <v>805</v>
      </c>
      <c r="H225" s="219">
        <v>1</v>
      </c>
      <c r="I225" s="220"/>
      <c r="J225" s="221">
        <f>ROUND(I225*H225,2)</f>
        <v>0</v>
      </c>
      <c r="K225" s="222"/>
      <c r="L225" s="42"/>
      <c r="M225" s="223" t="s">
        <v>1</v>
      </c>
      <c r="N225" s="224" t="s">
        <v>44</v>
      </c>
      <c r="O225" s="89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7" t="s">
        <v>145</v>
      </c>
      <c r="AT225" s="227" t="s">
        <v>141</v>
      </c>
      <c r="AU225" s="227" t="s">
        <v>86</v>
      </c>
      <c r="AY225" s="15" t="s">
        <v>140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5" t="s">
        <v>86</v>
      </c>
      <c r="BK225" s="228">
        <f>ROUND(I225*H225,2)</f>
        <v>0</v>
      </c>
      <c r="BL225" s="15" t="s">
        <v>145</v>
      </c>
      <c r="BM225" s="227" t="s">
        <v>1690</v>
      </c>
    </row>
    <row r="226" spans="1:65" s="2" customFormat="1" ht="16.5" customHeight="1">
      <c r="A226" s="36"/>
      <c r="B226" s="37"/>
      <c r="C226" s="215" t="s">
        <v>545</v>
      </c>
      <c r="D226" s="215" t="s">
        <v>141</v>
      </c>
      <c r="E226" s="216" t="s">
        <v>1691</v>
      </c>
      <c r="F226" s="217" t="s">
        <v>1692</v>
      </c>
      <c r="G226" s="218" t="s">
        <v>1525</v>
      </c>
      <c r="H226" s="260"/>
      <c r="I226" s="220"/>
      <c r="J226" s="221">
        <f>ROUND(I226*H226,2)</f>
        <v>0</v>
      </c>
      <c r="K226" s="222"/>
      <c r="L226" s="42"/>
      <c r="M226" s="223" t="s">
        <v>1</v>
      </c>
      <c r="N226" s="224" t="s">
        <v>44</v>
      </c>
      <c r="O226" s="89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7" t="s">
        <v>145</v>
      </c>
      <c r="AT226" s="227" t="s">
        <v>141</v>
      </c>
      <c r="AU226" s="227" t="s">
        <v>86</v>
      </c>
      <c r="AY226" s="15" t="s">
        <v>140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5" t="s">
        <v>86</v>
      </c>
      <c r="BK226" s="228">
        <f>ROUND(I226*H226,2)</f>
        <v>0</v>
      </c>
      <c r="BL226" s="15" t="s">
        <v>145</v>
      </c>
      <c r="BM226" s="227" t="s">
        <v>908</v>
      </c>
    </row>
    <row r="227" spans="1:63" s="12" customFormat="1" ht="25.9" customHeight="1">
      <c r="A227" s="12"/>
      <c r="B227" s="201"/>
      <c r="C227" s="202"/>
      <c r="D227" s="203" t="s">
        <v>78</v>
      </c>
      <c r="E227" s="204" t="s">
        <v>1693</v>
      </c>
      <c r="F227" s="204" t="s">
        <v>1694</v>
      </c>
      <c r="G227" s="202"/>
      <c r="H227" s="202"/>
      <c r="I227" s="205"/>
      <c r="J227" s="206">
        <f>BK227</f>
        <v>0</v>
      </c>
      <c r="K227" s="202"/>
      <c r="L227" s="207"/>
      <c r="M227" s="208"/>
      <c r="N227" s="209"/>
      <c r="O227" s="209"/>
      <c r="P227" s="210">
        <f>P228+SUM(P229:P243)+P251</f>
        <v>0</v>
      </c>
      <c r="Q227" s="209"/>
      <c r="R227" s="210">
        <f>R228+SUM(R229:R243)+R251</f>
        <v>0.07</v>
      </c>
      <c r="S227" s="209"/>
      <c r="T227" s="211">
        <f>T228+SUM(T229:T243)+T251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2" t="s">
        <v>86</v>
      </c>
      <c r="AT227" s="213" t="s">
        <v>78</v>
      </c>
      <c r="AU227" s="213" t="s">
        <v>79</v>
      </c>
      <c r="AY227" s="212" t="s">
        <v>140</v>
      </c>
      <c r="BK227" s="214">
        <f>BK228+SUM(BK229:BK243)+BK251</f>
        <v>0</v>
      </c>
    </row>
    <row r="228" spans="1:65" s="2" customFormat="1" ht="16.5" customHeight="1">
      <c r="A228" s="36"/>
      <c r="B228" s="37"/>
      <c r="C228" s="215" t="s">
        <v>549</v>
      </c>
      <c r="D228" s="215" t="s">
        <v>141</v>
      </c>
      <c r="E228" s="216" t="s">
        <v>1695</v>
      </c>
      <c r="F228" s="217" t="s">
        <v>1696</v>
      </c>
      <c r="G228" s="218" t="s">
        <v>805</v>
      </c>
      <c r="H228" s="219">
        <v>6</v>
      </c>
      <c r="I228" s="220"/>
      <c r="J228" s="221">
        <f>ROUND(I228*H228,2)</f>
        <v>0</v>
      </c>
      <c r="K228" s="222"/>
      <c r="L228" s="42"/>
      <c r="M228" s="223" t="s">
        <v>1</v>
      </c>
      <c r="N228" s="224" t="s">
        <v>44</v>
      </c>
      <c r="O228" s="89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27" t="s">
        <v>145</v>
      </c>
      <c r="AT228" s="227" t="s">
        <v>141</v>
      </c>
      <c r="AU228" s="227" t="s">
        <v>86</v>
      </c>
      <c r="AY228" s="15" t="s">
        <v>140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5" t="s">
        <v>86</v>
      </c>
      <c r="BK228" s="228">
        <f>ROUND(I228*H228,2)</f>
        <v>0</v>
      </c>
      <c r="BL228" s="15" t="s">
        <v>145</v>
      </c>
      <c r="BM228" s="227" t="s">
        <v>1194</v>
      </c>
    </row>
    <row r="229" spans="1:65" s="2" customFormat="1" ht="16.5" customHeight="1">
      <c r="A229" s="36"/>
      <c r="B229" s="37"/>
      <c r="C229" s="215" t="s">
        <v>553</v>
      </c>
      <c r="D229" s="215" t="s">
        <v>141</v>
      </c>
      <c r="E229" s="216" t="s">
        <v>1697</v>
      </c>
      <c r="F229" s="217" t="s">
        <v>1698</v>
      </c>
      <c r="G229" s="218" t="s">
        <v>805</v>
      </c>
      <c r="H229" s="219">
        <v>2</v>
      </c>
      <c r="I229" s="220"/>
      <c r="J229" s="221">
        <f>ROUND(I229*H229,2)</f>
        <v>0</v>
      </c>
      <c r="K229" s="222"/>
      <c r="L229" s="42"/>
      <c r="M229" s="223" t="s">
        <v>1</v>
      </c>
      <c r="N229" s="224" t="s">
        <v>44</v>
      </c>
      <c r="O229" s="89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7" t="s">
        <v>145</v>
      </c>
      <c r="AT229" s="227" t="s">
        <v>141</v>
      </c>
      <c r="AU229" s="227" t="s">
        <v>86</v>
      </c>
      <c r="AY229" s="15" t="s">
        <v>140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5" t="s">
        <v>86</v>
      </c>
      <c r="BK229" s="228">
        <f>ROUND(I229*H229,2)</f>
        <v>0</v>
      </c>
      <c r="BL229" s="15" t="s">
        <v>145</v>
      </c>
      <c r="BM229" s="227" t="s">
        <v>1198</v>
      </c>
    </row>
    <row r="230" spans="1:65" s="2" customFormat="1" ht="16.5" customHeight="1">
      <c r="A230" s="36"/>
      <c r="B230" s="37"/>
      <c r="C230" s="215" t="s">
        <v>557</v>
      </c>
      <c r="D230" s="215" t="s">
        <v>141</v>
      </c>
      <c r="E230" s="216" t="s">
        <v>1699</v>
      </c>
      <c r="F230" s="217" t="s">
        <v>1700</v>
      </c>
      <c r="G230" s="218" t="s">
        <v>805</v>
      </c>
      <c r="H230" s="219">
        <v>1</v>
      </c>
      <c r="I230" s="220"/>
      <c r="J230" s="221">
        <f>ROUND(I230*H230,2)</f>
        <v>0</v>
      </c>
      <c r="K230" s="222"/>
      <c r="L230" s="42"/>
      <c r="M230" s="223" t="s">
        <v>1</v>
      </c>
      <c r="N230" s="224" t="s">
        <v>44</v>
      </c>
      <c r="O230" s="89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7" t="s">
        <v>145</v>
      </c>
      <c r="AT230" s="227" t="s">
        <v>141</v>
      </c>
      <c r="AU230" s="227" t="s">
        <v>86</v>
      </c>
      <c r="AY230" s="15" t="s">
        <v>140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5" t="s">
        <v>86</v>
      </c>
      <c r="BK230" s="228">
        <f>ROUND(I230*H230,2)</f>
        <v>0</v>
      </c>
      <c r="BL230" s="15" t="s">
        <v>145</v>
      </c>
      <c r="BM230" s="227" t="s">
        <v>1202</v>
      </c>
    </row>
    <row r="231" spans="1:65" s="2" customFormat="1" ht="16.5" customHeight="1">
      <c r="A231" s="36"/>
      <c r="B231" s="37"/>
      <c r="C231" s="215" t="s">
        <v>563</v>
      </c>
      <c r="D231" s="215" t="s">
        <v>141</v>
      </c>
      <c r="E231" s="216" t="s">
        <v>1701</v>
      </c>
      <c r="F231" s="217" t="s">
        <v>1702</v>
      </c>
      <c r="G231" s="218" t="s">
        <v>189</v>
      </c>
      <c r="H231" s="219">
        <v>1</v>
      </c>
      <c r="I231" s="220"/>
      <c r="J231" s="221">
        <f>ROUND(I231*H231,2)</f>
        <v>0</v>
      </c>
      <c r="K231" s="222"/>
      <c r="L231" s="42"/>
      <c r="M231" s="223" t="s">
        <v>1</v>
      </c>
      <c r="N231" s="224" t="s">
        <v>44</v>
      </c>
      <c r="O231" s="89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7" t="s">
        <v>145</v>
      </c>
      <c r="AT231" s="227" t="s">
        <v>141</v>
      </c>
      <c r="AU231" s="227" t="s">
        <v>86</v>
      </c>
      <c r="AY231" s="15" t="s">
        <v>140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5" t="s">
        <v>86</v>
      </c>
      <c r="BK231" s="228">
        <f>ROUND(I231*H231,2)</f>
        <v>0</v>
      </c>
      <c r="BL231" s="15" t="s">
        <v>145</v>
      </c>
      <c r="BM231" s="227" t="s">
        <v>1206</v>
      </c>
    </row>
    <row r="232" spans="1:65" s="2" customFormat="1" ht="21.75" customHeight="1">
      <c r="A232" s="36"/>
      <c r="B232" s="37"/>
      <c r="C232" s="215" t="s">
        <v>567</v>
      </c>
      <c r="D232" s="215" t="s">
        <v>141</v>
      </c>
      <c r="E232" s="216" t="s">
        <v>1703</v>
      </c>
      <c r="F232" s="217" t="s">
        <v>1704</v>
      </c>
      <c r="G232" s="218" t="s">
        <v>189</v>
      </c>
      <c r="H232" s="219">
        <v>9</v>
      </c>
      <c r="I232" s="220"/>
      <c r="J232" s="221">
        <f>ROUND(I232*H232,2)</f>
        <v>0</v>
      </c>
      <c r="K232" s="222"/>
      <c r="L232" s="42"/>
      <c r="M232" s="223" t="s">
        <v>1</v>
      </c>
      <c r="N232" s="224" t="s">
        <v>44</v>
      </c>
      <c r="O232" s="89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7" t="s">
        <v>145</v>
      </c>
      <c r="AT232" s="227" t="s">
        <v>141</v>
      </c>
      <c r="AU232" s="227" t="s">
        <v>86</v>
      </c>
      <c r="AY232" s="15" t="s">
        <v>140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15" t="s">
        <v>86</v>
      </c>
      <c r="BK232" s="228">
        <f>ROUND(I232*H232,2)</f>
        <v>0</v>
      </c>
      <c r="BL232" s="15" t="s">
        <v>145</v>
      </c>
      <c r="BM232" s="227" t="s">
        <v>1210</v>
      </c>
    </row>
    <row r="233" spans="1:65" s="2" customFormat="1" ht="16.5" customHeight="1">
      <c r="A233" s="36"/>
      <c r="B233" s="37"/>
      <c r="C233" s="215" t="s">
        <v>569</v>
      </c>
      <c r="D233" s="215" t="s">
        <v>141</v>
      </c>
      <c r="E233" s="216" t="s">
        <v>1705</v>
      </c>
      <c r="F233" s="217" t="s">
        <v>1706</v>
      </c>
      <c r="G233" s="218" t="s">
        <v>189</v>
      </c>
      <c r="H233" s="219">
        <v>3</v>
      </c>
      <c r="I233" s="220"/>
      <c r="J233" s="221">
        <f>ROUND(I233*H233,2)</f>
        <v>0</v>
      </c>
      <c r="K233" s="222"/>
      <c r="L233" s="42"/>
      <c r="M233" s="223" t="s">
        <v>1</v>
      </c>
      <c r="N233" s="224" t="s">
        <v>44</v>
      </c>
      <c r="O233" s="89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7" t="s">
        <v>145</v>
      </c>
      <c r="AT233" s="227" t="s">
        <v>141</v>
      </c>
      <c r="AU233" s="227" t="s">
        <v>86</v>
      </c>
      <c r="AY233" s="15" t="s">
        <v>140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5" t="s">
        <v>86</v>
      </c>
      <c r="BK233" s="228">
        <f>ROUND(I233*H233,2)</f>
        <v>0</v>
      </c>
      <c r="BL233" s="15" t="s">
        <v>145</v>
      </c>
      <c r="BM233" s="227" t="s">
        <v>1215</v>
      </c>
    </row>
    <row r="234" spans="1:65" s="2" customFormat="1" ht="21.75" customHeight="1">
      <c r="A234" s="36"/>
      <c r="B234" s="37"/>
      <c r="C234" s="215" t="s">
        <v>573</v>
      </c>
      <c r="D234" s="215" t="s">
        <v>141</v>
      </c>
      <c r="E234" s="216" t="s">
        <v>1707</v>
      </c>
      <c r="F234" s="217" t="s">
        <v>1708</v>
      </c>
      <c r="G234" s="218" t="s">
        <v>805</v>
      </c>
      <c r="H234" s="219">
        <v>1</v>
      </c>
      <c r="I234" s="220"/>
      <c r="J234" s="221">
        <f>ROUND(I234*H234,2)</f>
        <v>0</v>
      </c>
      <c r="K234" s="222"/>
      <c r="L234" s="42"/>
      <c r="M234" s="223" t="s">
        <v>1</v>
      </c>
      <c r="N234" s="224" t="s">
        <v>44</v>
      </c>
      <c r="O234" s="89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27" t="s">
        <v>145</v>
      </c>
      <c r="AT234" s="227" t="s">
        <v>141</v>
      </c>
      <c r="AU234" s="227" t="s">
        <v>86</v>
      </c>
      <c r="AY234" s="15" t="s">
        <v>140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5" t="s">
        <v>86</v>
      </c>
      <c r="BK234" s="228">
        <f>ROUND(I234*H234,2)</f>
        <v>0</v>
      </c>
      <c r="BL234" s="15" t="s">
        <v>145</v>
      </c>
      <c r="BM234" s="227" t="s">
        <v>1219</v>
      </c>
    </row>
    <row r="235" spans="1:65" s="2" customFormat="1" ht="16.5" customHeight="1">
      <c r="A235" s="36"/>
      <c r="B235" s="37"/>
      <c r="C235" s="215" t="s">
        <v>577</v>
      </c>
      <c r="D235" s="215" t="s">
        <v>141</v>
      </c>
      <c r="E235" s="216" t="s">
        <v>1709</v>
      </c>
      <c r="F235" s="217" t="s">
        <v>1710</v>
      </c>
      <c r="G235" s="218" t="s">
        <v>805</v>
      </c>
      <c r="H235" s="219">
        <v>3</v>
      </c>
      <c r="I235" s="220"/>
      <c r="J235" s="221">
        <f>ROUND(I235*H235,2)</f>
        <v>0</v>
      </c>
      <c r="K235" s="222"/>
      <c r="L235" s="42"/>
      <c r="M235" s="223" t="s">
        <v>1</v>
      </c>
      <c r="N235" s="224" t="s">
        <v>44</v>
      </c>
      <c r="O235" s="89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7" t="s">
        <v>145</v>
      </c>
      <c r="AT235" s="227" t="s">
        <v>141</v>
      </c>
      <c r="AU235" s="227" t="s">
        <v>86</v>
      </c>
      <c r="AY235" s="15" t="s">
        <v>140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5" t="s">
        <v>86</v>
      </c>
      <c r="BK235" s="228">
        <f>ROUND(I235*H235,2)</f>
        <v>0</v>
      </c>
      <c r="BL235" s="15" t="s">
        <v>145</v>
      </c>
      <c r="BM235" s="227" t="s">
        <v>1223</v>
      </c>
    </row>
    <row r="236" spans="1:65" s="2" customFormat="1" ht="16.5" customHeight="1">
      <c r="A236" s="36"/>
      <c r="B236" s="37"/>
      <c r="C236" s="215" t="s">
        <v>581</v>
      </c>
      <c r="D236" s="215" t="s">
        <v>141</v>
      </c>
      <c r="E236" s="216" t="s">
        <v>1711</v>
      </c>
      <c r="F236" s="217" t="s">
        <v>1712</v>
      </c>
      <c r="G236" s="218" t="s">
        <v>805</v>
      </c>
      <c r="H236" s="219">
        <v>3</v>
      </c>
      <c r="I236" s="220"/>
      <c r="J236" s="221">
        <f>ROUND(I236*H236,2)</f>
        <v>0</v>
      </c>
      <c r="K236" s="222"/>
      <c r="L236" s="42"/>
      <c r="M236" s="223" t="s">
        <v>1</v>
      </c>
      <c r="N236" s="224" t="s">
        <v>44</v>
      </c>
      <c r="O236" s="89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7" t="s">
        <v>145</v>
      </c>
      <c r="AT236" s="227" t="s">
        <v>141</v>
      </c>
      <c r="AU236" s="227" t="s">
        <v>86</v>
      </c>
      <c r="AY236" s="15" t="s">
        <v>140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5" t="s">
        <v>86</v>
      </c>
      <c r="BK236" s="228">
        <f>ROUND(I236*H236,2)</f>
        <v>0</v>
      </c>
      <c r="BL236" s="15" t="s">
        <v>145</v>
      </c>
      <c r="BM236" s="227" t="s">
        <v>1227</v>
      </c>
    </row>
    <row r="237" spans="1:65" s="2" customFormat="1" ht="21.75" customHeight="1">
      <c r="A237" s="36"/>
      <c r="B237" s="37"/>
      <c r="C237" s="215" t="s">
        <v>585</v>
      </c>
      <c r="D237" s="215" t="s">
        <v>141</v>
      </c>
      <c r="E237" s="216" t="s">
        <v>1713</v>
      </c>
      <c r="F237" s="217" t="s">
        <v>1714</v>
      </c>
      <c r="G237" s="218" t="s">
        <v>805</v>
      </c>
      <c r="H237" s="219">
        <v>3</v>
      </c>
      <c r="I237" s="220"/>
      <c r="J237" s="221">
        <f>ROUND(I237*H237,2)</f>
        <v>0</v>
      </c>
      <c r="K237" s="222"/>
      <c r="L237" s="42"/>
      <c r="M237" s="223" t="s">
        <v>1</v>
      </c>
      <c r="N237" s="224" t="s">
        <v>44</v>
      </c>
      <c r="O237" s="89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145</v>
      </c>
      <c r="AT237" s="227" t="s">
        <v>141</v>
      </c>
      <c r="AU237" s="227" t="s">
        <v>86</v>
      </c>
      <c r="AY237" s="15" t="s">
        <v>140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5" t="s">
        <v>86</v>
      </c>
      <c r="BK237" s="228">
        <f>ROUND(I237*H237,2)</f>
        <v>0</v>
      </c>
      <c r="BL237" s="15" t="s">
        <v>145</v>
      </c>
      <c r="BM237" s="227" t="s">
        <v>1715</v>
      </c>
    </row>
    <row r="238" spans="1:65" s="2" customFormat="1" ht="16.5" customHeight="1">
      <c r="A238" s="36"/>
      <c r="B238" s="37"/>
      <c r="C238" s="215" t="s">
        <v>589</v>
      </c>
      <c r="D238" s="215" t="s">
        <v>141</v>
      </c>
      <c r="E238" s="216" t="s">
        <v>1716</v>
      </c>
      <c r="F238" s="217" t="s">
        <v>1717</v>
      </c>
      <c r="G238" s="218" t="s">
        <v>805</v>
      </c>
      <c r="H238" s="219">
        <v>10</v>
      </c>
      <c r="I238" s="220"/>
      <c r="J238" s="221">
        <f>ROUND(I238*H238,2)</f>
        <v>0</v>
      </c>
      <c r="K238" s="222"/>
      <c r="L238" s="42"/>
      <c r="M238" s="223" t="s">
        <v>1</v>
      </c>
      <c r="N238" s="224" t="s">
        <v>44</v>
      </c>
      <c r="O238" s="89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7" t="s">
        <v>145</v>
      </c>
      <c r="AT238" s="227" t="s">
        <v>141</v>
      </c>
      <c r="AU238" s="227" t="s">
        <v>86</v>
      </c>
      <c r="AY238" s="15" t="s">
        <v>140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5" t="s">
        <v>86</v>
      </c>
      <c r="BK238" s="228">
        <f>ROUND(I238*H238,2)</f>
        <v>0</v>
      </c>
      <c r="BL238" s="15" t="s">
        <v>145</v>
      </c>
      <c r="BM238" s="227" t="s">
        <v>1718</v>
      </c>
    </row>
    <row r="239" spans="1:65" s="2" customFormat="1" ht="16.5" customHeight="1">
      <c r="A239" s="36"/>
      <c r="B239" s="37"/>
      <c r="C239" s="215" t="s">
        <v>595</v>
      </c>
      <c r="D239" s="215" t="s">
        <v>141</v>
      </c>
      <c r="E239" s="216" t="s">
        <v>1719</v>
      </c>
      <c r="F239" s="217" t="s">
        <v>1720</v>
      </c>
      <c r="G239" s="218" t="s">
        <v>805</v>
      </c>
      <c r="H239" s="219">
        <v>3</v>
      </c>
      <c r="I239" s="220"/>
      <c r="J239" s="221">
        <f>ROUND(I239*H239,2)</f>
        <v>0</v>
      </c>
      <c r="K239" s="222"/>
      <c r="L239" s="42"/>
      <c r="M239" s="223" t="s">
        <v>1</v>
      </c>
      <c r="N239" s="224" t="s">
        <v>44</v>
      </c>
      <c r="O239" s="89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7" t="s">
        <v>145</v>
      </c>
      <c r="AT239" s="227" t="s">
        <v>141</v>
      </c>
      <c r="AU239" s="227" t="s">
        <v>86</v>
      </c>
      <c r="AY239" s="15" t="s">
        <v>140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5" t="s">
        <v>86</v>
      </c>
      <c r="BK239" s="228">
        <f>ROUND(I239*H239,2)</f>
        <v>0</v>
      </c>
      <c r="BL239" s="15" t="s">
        <v>145</v>
      </c>
      <c r="BM239" s="227" t="s">
        <v>1721</v>
      </c>
    </row>
    <row r="240" spans="1:65" s="2" customFormat="1" ht="16.5" customHeight="1">
      <c r="A240" s="36"/>
      <c r="B240" s="37"/>
      <c r="C240" s="215" t="s">
        <v>599</v>
      </c>
      <c r="D240" s="215" t="s">
        <v>141</v>
      </c>
      <c r="E240" s="216" t="s">
        <v>1722</v>
      </c>
      <c r="F240" s="217" t="s">
        <v>1723</v>
      </c>
      <c r="G240" s="218" t="s">
        <v>805</v>
      </c>
      <c r="H240" s="219">
        <v>3</v>
      </c>
      <c r="I240" s="220"/>
      <c r="J240" s="221">
        <f>ROUND(I240*H240,2)</f>
        <v>0</v>
      </c>
      <c r="K240" s="222"/>
      <c r="L240" s="42"/>
      <c r="M240" s="223" t="s">
        <v>1</v>
      </c>
      <c r="N240" s="224" t="s">
        <v>44</v>
      </c>
      <c r="O240" s="89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7" t="s">
        <v>145</v>
      </c>
      <c r="AT240" s="227" t="s">
        <v>141</v>
      </c>
      <c r="AU240" s="227" t="s">
        <v>86</v>
      </c>
      <c r="AY240" s="15" t="s">
        <v>140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5" t="s">
        <v>86</v>
      </c>
      <c r="BK240" s="228">
        <f>ROUND(I240*H240,2)</f>
        <v>0</v>
      </c>
      <c r="BL240" s="15" t="s">
        <v>145</v>
      </c>
      <c r="BM240" s="227" t="s">
        <v>1724</v>
      </c>
    </row>
    <row r="241" spans="1:65" s="2" customFormat="1" ht="16.5" customHeight="1">
      <c r="A241" s="36"/>
      <c r="B241" s="37"/>
      <c r="C241" s="215" t="s">
        <v>603</v>
      </c>
      <c r="D241" s="215" t="s">
        <v>141</v>
      </c>
      <c r="E241" s="216" t="s">
        <v>1725</v>
      </c>
      <c r="F241" s="217" t="s">
        <v>1726</v>
      </c>
      <c r="G241" s="218" t="s">
        <v>805</v>
      </c>
      <c r="H241" s="219">
        <v>4</v>
      </c>
      <c r="I241" s="220"/>
      <c r="J241" s="221">
        <f>ROUND(I241*H241,2)</f>
        <v>0</v>
      </c>
      <c r="K241" s="222"/>
      <c r="L241" s="42"/>
      <c r="M241" s="223" t="s">
        <v>1</v>
      </c>
      <c r="N241" s="224" t="s">
        <v>44</v>
      </c>
      <c r="O241" s="89"/>
      <c r="P241" s="225">
        <f>O241*H241</f>
        <v>0</v>
      </c>
      <c r="Q241" s="225">
        <v>0</v>
      </c>
      <c r="R241" s="225">
        <f>Q241*H241</f>
        <v>0</v>
      </c>
      <c r="S241" s="225">
        <v>0</v>
      </c>
      <c r="T241" s="22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7" t="s">
        <v>145</v>
      </c>
      <c r="AT241" s="227" t="s">
        <v>141</v>
      </c>
      <c r="AU241" s="227" t="s">
        <v>86</v>
      </c>
      <c r="AY241" s="15" t="s">
        <v>140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5" t="s">
        <v>86</v>
      </c>
      <c r="BK241" s="228">
        <f>ROUND(I241*H241,2)</f>
        <v>0</v>
      </c>
      <c r="BL241" s="15" t="s">
        <v>145</v>
      </c>
      <c r="BM241" s="227" t="s">
        <v>1727</v>
      </c>
    </row>
    <row r="242" spans="1:65" s="2" customFormat="1" ht="16.5" customHeight="1">
      <c r="A242" s="36"/>
      <c r="B242" s="37"/>
      <c r="C242" s="215" t="s">
        <v>607</v>
      </c>
      <c r="D242" s="215" t="s">
        <v>141</v>
      </c>
      <c r="E242" s="216" t="s">
        <v>1728</v>
      </c>
      <c r="F242" s="217" t="s">
        <v>1729</v>
      </c>
      <c r="G242" s="218" t="s">
        <v>805</v>
      </c>
      <c r="H242" s="219">
        <v>15</v>
      </c>
      <c r="I242" s="220"/>
      <c r="J242" s="221">
        <f>ROUND(I242*H242,2)</f>
        <v>0</v>
      </c>
      <c r="K242" s="222"/>
      <c r="L242" s="42"/>
      <c r="M242" s="223" t="s">
        <v>1</v>
      </c>
      <c r="N242" s="224" t="s">
        <v>44</v>
      </c>
      <c r="O242" s="89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7" t="s">
        <v>145</v>
      </c>
      <c r="AT242" s="227" t="s">
        <v>141</v>
      </c>
      <c r="AU242" s="227" t="s">
        <v>86</v>
      </c>
      <c r="AY242" s="15" t="s">
        <v>140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5" t="s">
        <v>86</v>
      </c>
      <c r="BK242" s="228">
        <f>ROUND(I242*H242,2)</f>
        <v>0</v>
      </c>
      <c r="BL242" s="15" t="s">
        <v>145</v>
      </c>
      <c r="BM242" s="227" t="s">
        <v>1730</v>
      </c>
    </row>
    <row r="243" spans="1:63" s="12" customFormat="1" ht="22.8" customHeight="1">
      <c r="A243" s="12"/>
      <c r="B243" s="201"/>
      <c r="C243" s="202"/>
      <c r="D243" s="203" t="s">
        <v>78</v>
      </c>
      <c r="E243" s="229" t="s">
        <v>1731</v>
      </c>
      <c r="F243" s="229" t="s">
        <v>1732</v>
      </c>
      <c r="G243" s="202"/>
      <c r="H243" s="202"/>
      <c r="I243" s="205"/>
      <c r="J243" s="230">
        <f>BK243</f>
        <v>0</v>
      </c>
      <c r="K243" s="202"/>
      <c r="L243" s="207"/>
      <c r="M243" s="208"/>
      <c r="N243" s="209"/>
      <c r="O243" s="209"/>
      <c r="P243" s="210">
        <f>SUM(P244:P250)</f>
        <v>0</v>
      </c>
      <c r="Q243" s="209"/>
      <c r="R243" s="210">
        <f>SUM(R244:R250)</f>
        <v>0</v>
      </c>
      <c r="S243" s="209"/>
      <c r="T243" s="211">
        <f>SUM(T244:T250)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2" t="s">
        <v>86</v>
      </c>
      <c r="AT243" s="213" t="s">
        <v>78</v>
      </c>
      <c r="AU243" s="213" t="s">
        <v>86</v>
      </c>
      <c r="AY243" s="212" t="s">
        <v>140</v>
      </c>
      <c r="BK243" s="214">
        <f>SUM(BK244:BK250)</f>
        <v>0</v>
      </c>
    </row>
    <row r="244" spans="1:65" s="2" customFormat="1" ht="16.5" customHeight="1">
      <c r="A244" s="36"/>
      <c r="B244" s="37"/>
      <c r="C244" s="215" t="s">
        <v>611</v>
      </c>
      <c r="D244" s="215" t="s">
        <v>141</v>
      </c>
      <c r="E244" s="216" t="s">
        <v>1733</v>
      </c>
      <c r="F244" s="217" t="s">
        <v>1734</v>
      </c>
      <c r="G244" s="218" t="s">
        <v>272</v>
      </c>
      <c r="H244" s="219">
        <v>10</v>
      </c>
      <c r="I244" s="220"/>
      <c r="J244" s="221">
        <f>ROUND(I244*H244,2)</f>
        <v>0</v>
      </c>
      <c r="K244" s="222"/>
      <c r="L244" s="42"/>
      <c r="M244" s="223" t="s">
        <v>1</v>
      </c>
      <c r="N244" s="224" t="s">
        <v>44</v>
      </c>
      <c r="O244" s="89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27" t="s">
        <v>145</v>
      </c>
      <c r="AT244" s="227" t="s">
        <v>141</v>
      </c>
      <c r="AU244" s="227" t="s">
        <v>88</v>
      </c>
      <c r="AY244" s="15" t="s">
        <v>140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5" t="s">
        <v>86</v>
      </c>
      <c r="BK244" s="228">
        <f>ROUND(I244*H244,2)</f>
        <v>0</v>
      </c>
      <c r="BL244" s="15" t="s">
        <v>145</v>
      </c>
      <c r="BM244" s="227" t="s">
        <v>1735</v>
      </c>
    </row>
    <row r="245" spans="1:65" s="2" customFormat="1" ht="16.5" customHeight="1">
      <c r="A245" s="36"/>
      <c r="B245" s="37"/>
      <c r="C245" s="215" t="s">
        <v>615</v>
      </c>
      <c r="D245" s="215" t="s">
        <v>141</v>
      </c>
      <c r="E245" s="216" t="s">
        <v>1736</v>
      </c>
      <c r="F245" s="217" t="s">
        <v>1737</v>
      </c>
      <c r="G245" s="218" t="s">
        <v>272</v>
      </c>
      <c r="H245" s="219">
        <v>6</v>
      </c>
      <c r="I245" s="220"/>
      <c r="J245" s="221">
        <f>ROUND(I245*H245,2)</f>
        <v>0</v>
      </c>
      <c r="K245" s="222"/>
      <c r="L245" s="42"/>
      <c r="M245" s="223" t="s">
        <v>1</v>
      </c>
      <c r="N245" s="224" t="s">
        <v>44</v>
      </c>
      <c r="O245" s="89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7" t="s">
        <v>145</v>
      </c>
      <c r="AT245" s="227" t="s">
        <v>141</v>
      </c>
      <c r="AU245" s="227" t="s">
        <v>88</v>
      </c>
      <c r="AY245" s="15" t="s">
        <v>140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5" t="s">
        <v>86</v>
      </c>
      <c r="BK245" s="228">
        <f>ROUND(I245*H245,2)</f>
        <v>0</v>
      </c>
      <c r="BL245" s="15" t="s">
        <v>145</v>
      </c>
      <c r="BM245" s="227" t="s">
        <v>1738</v>
      </c>
    </row>
    <row r="246" spans="1:65" s="2" customFormat="1" ht="16.5" customHeight="1">
      <c r="A246" s="36"/>
      <c r="B246" s="37"/>
      <c r="C246" s="215" t="s">
        <v>619</v>
      </c>
      <c r="D246" s="215" t="s">
        <v>141</v>
      </c>
      <c r="E246" s="216" t="s">
        <v>1739</v>
      </c>
      <c r="F246" s="217" t="s">
        <v>1740</v>
      </c>
      <c r="G246" s="218" t="s">
        <v>272</v>
      </c>
      <c r="H246" s="219">
        <v>6</v>
      </c>
      <c r="I246" s="220"/>
      <c r="J246" s="221">
        <f>ROUND(I246*H246,2)</f>
        <v>0</v>
      </c>
      <c r="K246" s="222"/>
      <c r="L246" s="42"/>
      <c r="M246" s="223" t="s">
        <v>1</v>
      </c>
      <c r="N246" s="224" t="s">
        <v>44</v>
      </c>
      <c r="O246" s="89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27" t="s">
        <v>145</v>
      </c>
      <c r="AT246" s="227" t="s">
        <v>141</v>
      </c>
      <c r="AU246" s="227" t="s">
        <v>88</v>
      </c>
      <c r="AY246" s="15" t="s">
        <v>140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5" t="s">
        <v>86</v>
      </c>
      <c r="BK246" s="228">
        <f>ROUND(I246*H246,2)</f>
        <v>0</v>
      </c>
      <c r="BL246" s="15" t="s">
        <v>145</v>
      </c>
      <c r="BM246" s="227" t="s">
        <v>1741</v>
      </c>
    </row>
    <row r="247" spans="1:65" s="2" customFormat="1" ht="16.5" customHeight="1">
      <c r="A247" s="36"/>
      <c r="B247" s="37"/>
      <c r="C247" s="215" t="s">
        <v>623</v>
      </c>
      <c r="D247" s="215" t="s">
        <v>141</v>
      </c>
      <c r="E247" s="216" t="s">
        <v>1742</v>
      </c>
      <c r="F247" s="217" t="s">
        <v>1743</v>
      </c>
      <c r="G247" s="218" t="s">
        <v>272</v>
      </c>
      <c r="H247" s="219">
        <v>10</v>
      </c>
      <c r="I247" s="220"/>
      <c r="J247" s="221">
        <f>ROUND(I247*H247,2)</f>
        <v>0</v>
      </c>
      <c r="K247" s="222"/>
      <c r="L247" s="42"/>
      <c r="M247" s="223" t="s">
        <v>1</v>
      </c>
      <c r="N247" s="224" t="s">
        <v>44</v>
      </c>
      <c r="O247" s="89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27" t="s">
        <v>145</v>
      </c>
      <c r="AT247" s="227" t="s">
        <v>141</v>
      </c>
      <c r="AU247" s="227" t="s">
        <v>88</v>
      </c>
      <c r="AY247" s="15" t="s">
        <v>140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5" t="s">
        <v>86</v>
      </c>
      <c r="BK247" s="228">
        <f>ROUND(I247*H247,2)</f>
        <v>0</v>
      </c>
      <c r="BL247" s="15" t="s">
        <v>145</v>
      </c>
      <c r="BM247" s="227" t="s">
        <v>1744</v>
      </c>
    </row>
    <row r="248" spans="1:65" s="2" customFormat="1" ht="16.5" customHeight="1">
      <c r="A248" s="36"/>
      <c r="B248" s="37"/>
      <c r="C248" s="215" t="s">
        <v>629</v>
      </c>
      <c r="D248" s="215" t="s">
        <v>141</v>
      </c>
      <c r="E248" s="216" t="s">
        <v>1745</v>
      </c>
      <c r="F248" s="217" t="s">
        <v>1746</v>
      </c>
      <c r="G248" s="218" t="s">
        <v>272</v>
      </c>
      <c r="H248" s="219">
        <v>3</v>
      </c>
      <c r="I248" s="220"/>
      <c r="J248" s="221">
        <f>ROUND(I248*H248,2)</f>
        <v>0</v>
      </c>
      <c r="K248" s="222"/>
      <c r="L248" s="42"/>
      <c r="M248" s="223" t="s">
        <v>1</v>
      </c>
      <c r="N248" s="224" t="s">
        <v>44</v>
      </c>
      <c r="O248" s="89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7" t="s">
        <v>145</v>
      </c>
      <c r="AT248" s="227" t="s">
        <v>141</v>
      </c>
      <c r="AU248" s="227" t="s">
        <v>88</v>
      </c>
      <c r="AY248" s="15" t="s">
        <v>140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5" t="s">
        <v>86</v>
      </c>
      <c r="BK248" s="228">
        <f>ROUND(I248*H248,2)</f>
        <v>0</v>
      </c>
      <c r="BL248" s="15" t="s">
        <v>145</v>
      </c>
      <c r="BM248" s="227" t="s">
        <v>1747</v>
      </c>
    </row>
    <row r="249" spans="1:65" s="2" customFormat="1" ht="16.5" customHeight="1">
      <c r="A249" s="36"/>
      <c r="B249" s="37"/>
      <c r="C249" s="215" t="s">
        <v>633</v>
      </c>
      <c r="D249" s="215" t="s">
        <v>141</v>
      </c>
      <c r="E249" s="216" t="s">
        <v>1748</v>
      </c>
      <c r="F249" s="217" t="s">
        <v>1749</v>
      </c>
      <c r="G249" s="218" t="s">
        <v>272</v>
      </c>
      <c r="H249" s="219">
        <v>10</v>
      </c>
      <c r="I249" s="220"/>
      <c r="J249" s="221">
        <f>ROUND(I249*H249,2)</f>
        <v>0</v>
      </c>
      <c r="K249" s="222"/>
      <c r="L249" s="42"/>
      <c r="M249" s="223" t="s">
        <v>1</v>
      </c>
      <c r="N249" s="224" t="s">
        <v>44</v>
      </c>
      <c r="O249" s="89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27" t="s">
        <v>145</v>
      </c>
      <c r="AT249" s="227" t="s">
        <v>141</v>
      </c>
      <c r="AU249" s="227" t="s">
        <v>88</v>
      </c>
      <c r="AY249" s="15" t="s">
        <v>140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5" t="s">
        <v>86</v>
      </c>
      <c r="BK249" s="228">
        <f>ROUND(I249*H249,2)</f>
        <v>0</v>
      </c>
      <c r="BL249" s="15" t="s">
        <v>145</v>
      </c>
      <c r="BM249" s="227" t="s">
        <v>1750</v>
      </c>
    </row>
    <row r="250" spans="1:65" s="2" customFormat="1" ht="16.5" customHeight="1">
      <c r="A250" s="36"/>
      <c r="B250" s="37"/>
      <c r="C250" s="215" t="s">
        <v>637</v>
      </c>
      <c r="D250" s="215" t="s">
        <v>141</v>
      </c>
      <c r="E250" s="216" t="s">
        <v>1751</v>
      </c>
      <c r="F250" s="217" t="s">
        <v>1752</v>
      </c>
      <c r="G250" s="218" t="s">
        <v>1525</v>
      </c>
      <c r="H250" s="260"/>
      <c r="I250" s="220"/>
      <c r="J250" s="221">
        <f>ROUND(I250*H250,2)</f>
        <v>0</v>
      </c>
      <c r="K250" s="222"/>
      <c r="L250" s="42"/>
      <c r="M250" s="223" t="s">
        <v>1</v>
      </c>
      <c r="N250" s="224" t="s">
        <v>44</v>
      </c>
      <c r="O250" s="89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7" t="s">
        <v>145</v>
      </c>
      <c r="AT250" s="227" t="s">
        <v>141</v>
      </c>
      <c r="AU250" s="227" t="s">
        <v>88</v>
      </c>
      <c r="AY250" s="15" t="s">
        <v>140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5" t="s">
        <v>86</v>
      </c>
      <c r="BK250" s="228">
        <f>ROUND(I250*H250,2)</f>
        <v>0</v>
      </c>
      <c r="BL250" s="15" t="s">
        <v>145</v>
      </c>
      <c r="BM250" s="227" t="s">
        <v>1753</v>
      </c>
    </row>
    <row r="251" spans="1:63" s="12" customFormat="1" ht="22.8" customHeight="1">
      <c r="A251" s="12"/>
      <c r="B251" s="201"/>
      <c r="C251" s="202"/>
      <c r="D251" s="203" t="s">
        <v>78</v>
      </c>
      <c r="E251" s="229" t="s">
        <v>1754</v>
      </c>
      <c r="F251" s="229" t="s">
        <v>1755</v>
      </c>
      <c r="G251" s="202"/>
      <c r="H251" s="202"/>
      <c r="I251" s="205"/>
      <c r="J251" s="230">
        <f>BK251</f>
        <v>0</v>
      </c>
      <c r="K251" s="202"/>
      <c r="L251" s="207"/>
      <c r="M251" s="208"/>
      <c r="N251" s="209"/>
      <c r="O251" s="209"/>
      <c r="P251" s="210">
        <f>SUM(P252:P269)</f>
        <v>0</v>
      </c>
      <c r="Q251" s="209"/>
      <c r="R251" s="210">
        <f>SUM(R252:R269)</f>
        <v>0.07</v>
      </c>
      <c r="S251" s="209"/>
      <c r="T251" s="211">
        <f>SUM(T252:T269)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2" t="s">
        <v>86</v>
      </c>
      <c r="AT251" s="213" t="s">
        <v>78</v>
      </c>
      <c r="AU251" s="213" t="s">
        <v>86</v>
      </c>
      <c r="AY251" s="212" t="s">
        <v>140</v>
      </c>
      <c r="BK251" s="214">
        <f>SUM(BK252:BK269)</f>
        <v>0</v>
      </c>
    </row>
    <row r="252" spans="1:65" s="2" customFormat="1" ht="21.75" customHeight="1">
      <c r="A252" s="36"/>
      <c r="B252" s="37"/>
      <c r="C252" s="215" t="s">
        <v>641</v>
      </c>
      <c r="D252" s="215" t="s">
        <v>141</v>
      </c>
      <c r="E252" s="216" t="s">
        <v>1756</v>
      </c>
      <c r="F252" s="217" t="s">
        <v>1757</v>
      </c>
      <c r="G252" s="218" t="s">
        <v>805</v>
      </c>
      <c r="H252" s="219">
        <v>3</v>
      </c>
      <c r="I252" s="220"/>
      <c r="J252" s="221">
        <f>ROUND(I252*H252,2)</f>
        <v>0</v>
      </c>
      <c r="K252" s="222"/>
      <c r="L252" s="42"/>
      <c r="M252" s="223" t="s">
        <v>1</v>
      </c>
      <c r="N252" s="224" t="s">
        <v>44</v>
      </c>
      <c r="O252" s="89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7" t="s">
        <v>145</v>
      </c>
      <c r="AT252" s="227" t="s">
        <v>141</v>
      </c>
      <c r="AU252" s="227" t="s">
        <v>88</v>
      </c>
      <c r="AY252" s="15" t="s">
        <v>140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5" t="s">
        <v>86</v>
      </c>
      <c r="BK252" s="228">
        <f>ROUND(I252*H252,2)</f>
        <v>0</v>
      </c>
      <c r="BL252" s="15" t="s">
        <v>145</v>
      </c>
      <c r="BM252" s="227" t="s">
        <v>1758</v>
      </c>
    </row>
    <row r="253" spans="1:65" s="2" customFormat="1" ht="16.5" customHeight="1">
      <c r="A253" s="36"/>
      <c r="B253" s="37"/>
      <c r="C253" s="215" t="s">
        <v>645</v>
      </c>
      <c r="D253" s="215" t="s">
        <v>141</v>
      </c>
      <c r="E253" s="216" t="s">
        <v>1759</v>
      </c>
      <c r="F253" s="217" t="s">
        <v>1760</v>
      </c>
      <c r="G253" s="218" t="s">
        <v>805</v>
      </c>
      <c r="H253" s="219">
        <v>3</v>
      </c>
      <c r="I253" s="220"/>
      <c r="J253" s="221">
        <f>ROUND(I253*H253,2)</f>
        <v>0</v>
      </c>
      <c r="K253" s="222"/>
      <c r="L253" s="42"/>
      <c r="M253" s="223" t="s">
        <v>1</v>
      </c>
      <c r="N253" s="224" t="s">
        <v>44</v>
      </c>
      <c r="O253" s="89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7" t="s">
        <v>145</v>
      </c>
      <c r="AT253" s="227" t="s">
        <v>141</v>
      </c>
      <c r="AU253" s="227" t="s">
        <v>88</v>
      </c>
      <c r="AY253" s="15" t="s">
        <v>140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5" t="s">
        <v>86</v>
      </c>
      <c r="BK253" s="228">
        <f>ROUND(I253*H253,2)</f>
        <v>0</v>
      </c>
      <c r="BL253" s="15" t="s">
        <v>145</v>
      </c>
      <c r="BM253" s="227" t="s">
        <v>1761</v>
      </c>
    </row>
    <row r="254" spans="1:65" s="2" customFormat="1" ht="16.5" customHeight="1">
      <c r="A254" s="36"/>
      <c r="B254" s="37"/>
      <c r="C254" s="215" t="s">
        <v>651</v>
      </c>
      <c r="D254" s="215" t="s">
        <v>141</v>
      </c>
      <c r="E254" s="216" t="s">
        <v>1762</v>
      </c>
      <c r="F254" s="217" t="s">
        <v>1763</v>
      </c>
      <c r="G254" s="218" t="s">
        <v>805</v>
      </c>
      <c r="H254" s="219">
        <v>3</v>
      </c>
      <c r="I254" s="220"/>
      <c r="J254" s="221">
        <f>ROUND(I254*H254,2)</f>
        <v>0</v>
      </c>
      <c r="K254" s="222"/>
      <c r="L254" s="42"/>
      <c r="M254" s="223" t="s">
        <v>1</v>
      </c>
      <c r="N254" s="224" t="s">
        <v>44</v>
      </c>
      <c r="O254" s="89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7" t="s">
        <v>145</v>
      </c>
      <c r="AT254" s="227" t="s">
        <v>141</v>
      </c>
      <c r="AU254" s="227" t="s">
        <v>88</v>
      </c>
      <c r="AY254" s="15" t="s">
        <v>140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5" t="s">
        <v>86</v>
      </c>
      <c r="BK254" s="228">
        <f>ROUND(I254*H254,2)</f>
        <v>0</v>
      </c>
      <c r="BL254" s="15" t="s">
        <v>145</v>
      </c>
      <c r="BM254" s="227" t="s">
        <v>1764</v>
      </c>
    </row>
    <row r="255" spans="1:65" s="2" customFormat="1" ht="16.5" customHeight="1">
      <c r="A255" s="36"/>
      <c r="B255" s="37"/>
      <c r="C255" s="215" t="s">
        <v>655</v>
      </c>
      <c r="D255" s="215" t="s">
        <v>141</v>
      </c>
      <c r="E255" s="216" t="s">
        <v>1765</v>
      </c>
      <c r="F255" s="217" t="s">
        <v>1766</v>
      </c>
      <c r="G255" s="218" t="s">
        <v>805</v>
      </c>
      <c r="H255" s="219">
        <v>3</v>
      </c>
      <c r="I255" s="220"/>
      <c r="J255" s="221">
        <f>ROUND(I255*H255,2)</f>
        <v>0</v>
      </c>
      <c r="K255" s="222"/>
      <c r="L255" s="42"/>
      <c r="M255" s="223" t="s">
        <v>1</v>
      </c>
      <c r="N255" s="224" t="s">
        <v>44</v>
      </c>
      <c r="O255" s="89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7" t="s">
        <v>145</v>
      </c>
      <c r="AT255" s="227" t="s">
        <v>141</v>
      </c>
      <c r="AU255" s="227" t="s">
        <v>88</v>
      </c>
      <c r="AY255" s="15" t="s">
        <v>140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5" t="s">
        <v>86</v>
      </c>
      <c r="BK255" s="228">
        <f>ROUND(I255*H255,2)</f>
        <v>0</v>
      </c>
      <c r="BL255" s="15" t="s">
        <v>145</v>
      </c>
      <c r="BM255" s="227" t="s">
        <v>1767</v>
      </c>
    </row>
    <row r="256" spans="1:65" s="2" customFormat="1" ht="16.5" customHeight="1">
      <c r="A256" s="36"/>
      <c r="B256" s="37"/>
      <c r="C256" s="215" t="s">
        <v>659</v>
      </c>
      <c r="D256" s="215" t="s">
        <v>141</v>
      </c>
      <c r="E256" s="216" t="s">
        <v>1768</v>
      </c>
      <c r="F256" s="217" t="s">
        <v>1769</v>
      </c>
      <c r="G256" s="218" t="s">
        <v>805</v>
      </c>
      <c r="H256" s="219">
        <v>3</v>
      </c>
      <c r="I256" s="220"/>
      <c r="J256" s="221">
        <f>ROUND(I256*H256,2)</f>
        <v>0</v>
      </c>
      <c r="K256" s="222"/>
      <c r="L256" s="42"/>
      <c r="M256" s="223" t="s">
        <v>1</v>
      </c>
      <c r="N256" s="224" t="s">
        <v>44</v>
      </c>
      <c r="O256" s="89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7" t="s">
        <v>145</v>
      </c>
      <c r="AT256" s="227" t="s">
        <v>141</v>
      </c>
      <c r="AU256" s="227" t="s">
        <v>88</v>
      </c>
      <c r="AY256" s="15" t="s">
        <v>140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5" t="s">
        <v>86</v>
      </c>
      <c r="BK256" s="228">
        <f>ROUND(I256*H256,2)</f>
        <v>0</v>
      </c>
      <c r="BL256" s="15" t="s">
        <v>145</v>
      </c>
      <c r="BM256" s="227" t="s">
        <v>1770</v>
      </c>
    </row>
    <row r="257" spans="1:65" s="2" customFormat="1" ht="16.5" customHeight="1">
      <c r="A257" s="36"/>
      <c r="B257" s="37"/>
      <c r="C257" s="215" t="s">
        <v>664</v>
      </c>
      <c r="D257" s="215" t="s">
        <v>141</v>
      </c>
      <c r="E257" s="216" t="s">
        <v>1771</v>
      </c>
      <c r="F257" s="217" t="s">
        <v>1772</v>
      </c>
      <c r="G257" s="218" t="s">
        <v>805</v>
      </c>
      <c r="H257" s="219">
        <v>6</v>
      </c>
      <c r="I257" s="220"/>
      <c r="J257" s="221">
        <f>ROUND(I257*H257,2)</f>
        <v>0</v>
      </c>
      <c r="K257" s="222"/>
      <c r="L257" s="42"/>
      <c r="M257" s="223" t="s">
        <v>1</v>
      </c>
      <c r="N257" s="224" t="s">
        <v>44</v>
      </c>
      <c r="O257" s="89"/>
      <c r="P257" s="225">
        <f>O257*H257</f>
        <v>0</v>
      </c>
      <c r="Q257" s="225">
        <v>0</v>
      </c>
      <c r="R257" s="225">
        <f>Q257*H257</f>
        <v>0</v>
      </c>
      <c r="S257" s="225">
        <v>0</v>
      </c>
      <c r="T257" s="22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7" t="s">
        <v>145</v>
      </c>
      <c r="AT257" s="227" t="s">
        <v>141</v>
      </c>
      <c r="AU257" s="227" t="s">
        <v>88</v>
      </c>
      <c r="AY257" s="15" t="s">
        <v>140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5" t="s">
        <v>86</v>
      </c>
      <c r="BK257" s="228">
        <f>ROUND(I257*H257,2)</f>
        <v>0</v>
      </c>
      <c r="BL257" s="15" t="s">
        <v>145</v>
      </c>
      <c r="BM257" s="227" t="s">
        <v>1773</v>
      </c>
    </row>
    <row r="258" spans="1:65" s="2" customFormat="1" ht="16.5" customHeight="1">
      <c r="A258" s="36"/>
      <c r="B258" s="37"/>
      <c r="C258" s="215" t="s">
        <v>670</v>
      </c>
      <c r="D258" s="215" t="s">
        <v>141</v>
      </c>
      <c r="E258" s="216" t="s">
        <v>1774</v>
      </c>
      <c r="F258" s="217" t="s">
        <v>1775</v>
      </c>
      <c r="G258" s="218" t="s">
        <v>805</v>
      </c>
      <c r="H258" s="219">
        <v>3</v>
      </c>
      <c r="I258" s="220"/>
      <c r="J258" s="221">
        <f>ROUND(I258*H258,2)</f>
        <v>0</v>
      </c>
      <c r="K258" s="222"/>
      <c r="L258" s="42"/>
      <c r="M258" s="223" t="s">
        <v>1</v>
      </c>
      <c r="N258" s="224" t="s">
        <v>44</v>
      </c>
      <c r="O258" s="89"/>
      <c r="P258" s="225">
        <f>O258*H258</f>
        <v>0</v>
      </c>
      <c r="Q258" s="225">
        <v>0</v>
      </c>
      <c r="R258" s="225">
        <f>Q258*H258</f>
        <v>0</v>
      </c>
      <c r="S258" s="225">
        <v>0</v>
      </c>
      <c r="T258" s="226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7" t="s">
        <v>145</v>
      </c>
      <c r="AT258" s="227" t="s">
        <v>141</v>
      </c>
      <c r="AU258" s="227" t="s">
        <v>88</v>
      </c>
      <c r="AY258" s="15" t="s">
        <v>140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5" t="s">
        <v>86</v>
      </c>
      <c r="BK258" s="228">
        <f>ROUND(I258*H258,2)</f>
        <v>0</v>
      </c>
      <c r="BL258" s="15" t="s">
        <v>145</v>
      </c>
      <c r="BM258" s="227" t="s">
        <v>1776</v>
      </c>
    </row>
    <row r="259" spans="1:65" s="2" customFormat="1" ht="16.5" customHeight="1">
      <c r="A259" s="36"/>
      <c r="B259" s="37"/>
      <c r="C259" s="215" t="s">
        <v>674</v>
      </c>
      <c r="D259" s="215" t="s">
        <v>141</v>
      </c>
      <c r="E259" s="216" t="s">
        <v>1777</v>
      </c>
      <c r="F259" s="217" t="s">
        <v>1778</v>
      </c>
      <c r="G259" s="218" t="s">
        <v>805</v>
      </c>
      <c r="H259" s="219">
        <v>3</v>
      </c>
      <c r="I259" s="220"/>
      <c r="J259" s="221">
        <f>ROUND(I259*H259,2)</f>
        <v>0</v>
      </c>
      <c r="K259" s="222"/>
      <c r="L259" s="42"/>
      <c r="M259" s="223" t="s">
        <v>1</v>
      </c>
      <c r="N259" s="224" t="s">
        <v>44</v>
      </c>
      <c r="O259" s="89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7" t="s">
        <v>145</v>
      </c>
      <c r="AT259" s="227" t="s">
        <v>141</v>
      </c>
      <c r="AU259" s="227" t="s">
        <v>88</v>
      </c>
      <c r="AY259" s="15" t="s">
        <v>140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5" t="s">
        <v>86</v>
      </c>
      <c r="BK259" s="228">
        <f>ROUND(I259*H259,2)</f>
        <v>0</v>
      </c>
      <c r="BL259" s="15" t="s">
        <v>145</v>
      </c>
      <c r="BM259" s="227" t="s">
        <v>1779</v>
      </c>
    </row>
    <row r="260" spans="1:65" s="2" customFormat="1" ht="16.5" customHeight="1">
      <c r="A260" s="36"/>
      <c r="B260" s="37"/>
      <c r="C260" s="215" t="s">
        <v>678</v>
      </c>
      <c r="D260" s="215" t="s">
        <v>141</v>
      </c>
      <c r="E260" s="216" t="s">
        <v>1780</v>
      </c>
      <c r="F260" s="217" t="s">
        <v>1781</v>
      </c>
      <c r="G260" s="218" t="s">
        <v>805</v>
      </c>
      <c r="H260" s="219">
        <v>3</v>
      </c>
      <c r="I260" s="220"/>
      <c r="J260" s="221">
        <f>ROUND(I260*H260,2)</f>
        <v>0</v>
      </c>
      <c r="K260" s="222"/>
      <c r="L260" s="42"/>
      <c r="M260" s="223" t="s">
        <v>1</v>
      </c>
      <c r="N260" s="224" t="s">
        <v>44</v>
      </c>
      <c r="O260" s="89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27" t="s">
        <v>145</v>
      </c>
      <c r="AT260" s="227" t="s">
        <v>141</v>
      </c>
      <c r="AU260" s="227" t="s">
        <v>88</v>
      </c>
      <c r="AY260" s="15" t="s">
        <v>140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5" t="s">
        <v>86</v>
      </c>
      <c r="BK260" s="228">
        <f>ROUND(I260*H260,2)</f>
        <v>0</v>
      </c>
      <c r="BL260" s="15" t="s">
        <v>145</v>
      </c>
      <c r="BM260" s="227" t="s">
        <v>1782</v>
      </c>
    </row>
    <row r="261" spans="1:65" s="2" customFormat="1" ht="21.75" customHeight="1">
      <c r="A261" s="36"/>
      <c r="B261" s="37"/>
      <c r="C261" s="215" t="s">
        <v>682</v>
      </c>
      <c r="D261" s="215" t="s">
        <v>141</v>
      </c>
      <c r="E261" s="216" t="s">
        <v>1783</v>
      </c>
      <c r="F261" s="217" t="s">
        <v>1784</v>
      </c>
      <c r="G261" s="218" t="s">
        <v>805</v>
      </c>
      <c r="H261" s="219">
        <v>3</v>
      </c>
      <c r="I261" s="220"/>
      <c r="J261" s="221">
        <f>ROUND(I261*H261,2)</f>
        <v>0</v>
      </c>
      <c r="K261" s="222"/>
      <c r="L261" s="42"/>
      <c r="M261" s="223" t="s">
        <v>1</v>
      </c>
      <c r="N261" s="224" t="s">
        <v>44</v>
      </c>
      <c r="O261" s="89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27" t="s">
        <v>145</v>
      </c>
      <c r="AT261" s="227" t="s">
        <v>141</v>
      </c>
      <c r="AU261" s="227" t="s">
        <v>88</v>
      </c>
      <c r="AY261" s="15" t="s">
        <v>140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15" t="s">
        <v>86</v>
      </c>
      <c r="BK261" s="228">
        <f>ROUND(I261*H261,2)</f>
        <v>0</v>
      </c>
      <c r="BL261" s="15" t="s">
        <v>145</v>
      </c>
      <c r="BM261" s="227" t="s">
        <v>1785</v>
      </c>
    </row>
    <row r="262" spans="1:65" s="2" customFormat="1" ht="16.5" customHeight="1">
      <c r="A262" s="36"/>
      <c r="B262" s="37"/>
      <c r="C262" s="215" t="s">
        <v>686</v>
      </c>
      <c r="D262" s="215" t="s">
        <v>141</v>
      </c>
      <c r="E262" s="216" t="s">
        <v>1786</v>
      </c>
      <c r="F262" s="217" t="s">
        <v>1787</v>
      </c>
      <c r="G262" s="218" t="s">
        <v>382</v>
      </c>
      <c r="H262" s="219">
        <v>80</v>
      </c>
      <c r="I262" s="220"/>
      <c r="J262" s="221">
        <f>ROUND(I262*H262,2)</f>
        <v>0</v>
      </c>
      <c r="K262" s="222"/>
      <c r="L262" s="42"/>
      <c r="M262" s="223" t="s">
        <v>1</v>
      </c>
      <c r="N262" s="224" t="s">
        <v>44</v>
      </c>
      <c r="O262" s="89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7" t="s">
        <v>145</v>
      </c>
      <c r="AT262" s="227" t="s">
        <v>141</v>
      </c>
      <c r="AU262" s="227" t="s">
        <v>88</v>
      </c>
      <c r="AY262" s="15" t="s">
        <v>140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5" t="s">
        <v>86</v>
      </c>
      <c r="BK262" s="228">
        <f>ROUND(I262*H262,2)</f>
        <v>0</v>
      </c>
      <c r="BL262" s="15" t="s">
        <v>145</v>
      </c>
      <c r="BM262" s="227" t="s">
        <v>1788</v>
      </c>
    </row>
    <row r="263" spans="1:65" s="2" customFormat="1" ht="16.5" customHeight="1">
      <c r="A263" s="36"/>
      <c r="B263" s="37"/>
      <c r="C263" s="215" t="s">
        <v>690</v>
      </c>
      <c r="D263" s="215" t="s">
        <v>141</v>
      </c>
      <c r="E263" s="216" t="s">
        <v>1789</v>
      </c>
      <c r="F263" s="217" t="s">
        <v>1790</v>
      </c>
      <c r="G263" s="218" t="s">
        <v>805</v>
      </c>
      <c r="H263" s="219">
        <v>6</v>
      </c>
      <c r="I263" s="220"/>
      <c r="J263" s="221">
        <f>ROUND(I263*H263,2)</f>
        <v>0</v>
      </c>
      <c r="K263" s="222"/>
      <c r="L263" s="42"/>
      <c r="M263" s="223" t="s">
        <v>1</v>
      </c>
      <c r="N263" s="224" t="s">
        <v>44</v>
      </c>
      <c r="O263" s="89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27" t="s">
        <v>145</v>
      </c>
      <c r="AT263" s="227" t="s">
        <v>141</v>
      </c>
      <c r="AU263" s="227" t="s">
        <v>88</v>
      </c>
      <c r="AY263" s="15" t="s">
        <v>140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5" t="s">
        <v>86</v>
      </c>
      <c r="BK263" s="228">
        <f>ROUND(I263*H263,2)</f>
        <v>0</v>
      </c>
      <c r="BL263" s="15" t="s">
        <v>145</v>
      </c>
      <c r="BM263" s="227" t="s">
        <v>1791</v>
      </c>
    </row>
    <row r="264" spans="1:65" s="2" customFormat="1" ht="16.5" customHeight="1">
      <c r="A264" s="36"/>
      <c r="B264" s="37"/>
      <c r="C264" s="215" t="s">
        <v>694</v>
      </c>
      <c r="D264" s="215" t="s">
        <v>141</v>
      </c>
      <c r="E264" s="216" t="s">
        <v>1792</v>
      </c>
      <c r="F264" s="217" t="s">
        <v>1793</v>
      </c>
      <c r="G264" s="218" t="s">
        <v>805</v>
      </c>
      <c r="H264" s="219">
        <v>16</v>
      </c>
      <c r="I264" s="220"/>
      <c r="J264" s="221">
        <f>ROUND(I264*H264,2)</f>
        <v>0</v>
      </c>
      <c r="K264" s="222"/>
      <c r="L264" s="42"/>
      <c r="M264" s="223" t="s">
        <v>1</v>
      </c>
      <c r="N264" s="224" t="s">
        <v>44</v>
      </c>
      <c r="O264" s="89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7" t="s">
        <v>145</v>
      </c>
      <c r="AT264" s="227" t="s">
        <v>141</v>
      </c>
      <c r="AU264" s="227" t="s">
        <v>88</v>
      </c>
      <c r="AY264" s="15" t="s">
        <v>140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5" t="s">
        <v>86</v>
      </c>
      <c r="BK264" s="228">
        <f>ROUND(I264*H264,2)</f>
        <v>0</v>
      </c>
      <c r="BL264" s="15" t="s">
        <v>145</v>
      </c>
      <c r="BM264" s="227" t="s">
        <v>1794</v>
      </c>
    </row>
    <row r="265" spans="1:65" s="2" customFormat="1" ht="16.5" customHeight="1">
      <c r="A265" s="36"/>
      <c r="B265" s="37"/>
      <c r="C265" s="215" t="s">
        <v>700</v>
      </c>
      <c r="D265" s="215" t="s">
        <v>141</v>
      </c>
      <c r="E265" s="216" t="s">
        <v>1795</v>
      </c>
      <c r="F265" s="217" t="s">
        <v>1796</v>
      </c>
      <c r="G265" s="218" t="s">
        <v>805</v>
      </c>
      <c r="H265" s="219">
        <v>10</v>
      </c>
      <c r="I265" s="220"/>
      <c r="J265" s="221">
        <f>ROUND(I265*H265,2)</f>
        <v>0</v>
      </c>
      <c r="K265" s="222"/>
      <c r="L265" s="42"/>
      <c r="M265" s="223" t="s">
        <v>1</v>
      </c>
      <c r="N265" s="224" t="s">
        <v>44</v>
      </c>
      <c r="O265" s="89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27" t="s">
        <v>145</v>
      </c>
      <c r="AT265" s="227" t="s">
        <v>141</v>
      </c>
      <c r="AU265" s="227" t="s">
        <v>88</v>
      </c>
      <c r="AY265" s="15" t="s">
        <v>140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5" t="s">
        <v>86</v>
      </c>
      <c r="BK265" s="228">
        <f>ROUND(I265*H265,2)</f>
        <v>0</v>
      </c>
      <c r="BL265" s="15" t="s">
        <v>145</v>
      </c>
      <c r="BM265" s="227" t="s">
        <v>1797</v>
      </c>
    </row>
    <row r="266" spans="1:65" s="2" customFormat="1" ht="16.5" customHeight="1">
      <c r="A266" s="36"/>
      <c r="B266" s="37"/>
      <c r="C266" s="215" t="s">
        <v>704</v>
      </c>
      <c r="D266" s="215" t="s">
        <v>141</v>
      </c>
      <c r="E266" s="216" t="s">
        <v>1798</v>
      </c>
      <c r="F266" s="217" t="s">
        <v>1799</v>
      </c>
      <c r="G266" s="218" t="s">
        <v>878</v>
      </c>
      <c r="H266" s="219">
        <v>95</v>
      </c>
      <c r="I266" s="220"/>
      <c r="J266" s="221">
        <f>ROUND(I266*H266,2)</f>
        <v>0</v>
      </c>
      <c r="K266" s="222"/>
      <c r="L266" s="42"/>
      <c r="M266" s="223" t="s">
        <v>1</v>
      </c>
      <c r="N266" s="224" t="s">
        <v>44</v>
      </c>
      <c r="O266" s="89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27" t="s">
        <v>145</v>
      </c>
      <c r="AT266" s="227" t="s">
        <v>141</v>
      </c>
      <c r="AU266" s="227" t="s">
        <v>88</v>
      </c>
      <c r="AY266" s="15" t="s">
        <v>140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5" t="s">
        <v>86</v>
      </c>
      <c r="BK266" s="228">
        <f>ROUND(I266*H266,2)</f>
        <v>0</v>
      </c>
      <c r="BL266" s="15" t="s">
        <v>145</v>
      </c>
      <c r="BM266" s="227" t="s">
        <v>1800</v>
      </c>
    </row>
    <row r="267" spans="1:65" s="2" customFormat="1" ht="16.5" customHeight="1">
      <c r="A267" s="36"/>
      <c r="B267" s="37"/>
      <c r="C267" s="215" t="s">
        <v>708</v>
      </c>
      <c r="D267" s="215" t="s">
        <v>141</v>
      </c>
      <c r="E267" s="216" t="s">
        <v>1801</v>
      </c>
      <c r="F267" s="217" t="s">
        <v>1802</v>
      </c>
      <c r="G267" s="218" t="s">
        <v>805</v>
      </c>
      <c r="H267" s="219">
        <v>1</v>
      </c>
      <c r="I267" s="220"/>
      <c r="J267" s="221">
        <f>ROUND(I267*H267,2)</f>
        <v>0</v>
      </c>
      <c r="K267" s="222"/>
      <c r="L267" s="42"/>
      <c r="M267" s="223" t="s">
        <v>1</v>
      </c>
      <c r="N267" s="224" t="s">
        <v>44</v>
      </c>
      <c r="O267" s="89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7" t="s">
        <v>145</v>
      </c>
      <c r="AT267" s="227" t="s">
        <v>141</v>
      </c>
      <c r="AU267" s="227" t="s">
        <v>88</v>
      </c>
      <c r="AY267" s="15" t="s">
        <v>140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5" t="s">
        <v>86</v>
      </c>
      <c r="BK267" s="228">
        <f>ROUND(I267*H267,2)</f>
        <v>0</v>
      </c>
      <c r="BL267" s="15" t="s">
        <v>145</v>
      </c>
      <c r="BM267" s="227" t="s">
        <v>1803</v>
      </c>
    </row>
    <row r="268" spans="1:65" s="2" customFormat="1" ht="16.5" customHeight="1">
      <c r="A268" s="36"/>
      <c r="B268" s="37"/>
      <c r="C268" s="215" t="s">
        <v>712</v>
      </c>
      <c r="D268" s="215" t="s">
        <v>141</v>
      </c>
      <c r="E268" s="216" t="s">
        <v>1804</v>
      </c>
      <c r="F268" s="217" t="s">
        <v>453</v>
      </c>
      <c r="G268" s="218" t="s">
        <v>1525</v>
      </c>
      <c r="H268" s="260"/>
      <c r="I268" s="220"/>
      <c r="J268" s="221">
        <f>ROUND(I268*H268,2)</f>
        <v>0</v>
      </c>
      <c r="K268" s="222"/>
      <c r="L268" s="42"/>
      <c r="M268" s="223" t="s">
        <v>1</v>
      </c>
      <c r="N268" s="224" t="s">
        <v>44</v>
      </c>
      <c r="O268" s="89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7" t="s">
        <v>145</v>
      </c>
      <c r="AT268" s="227" t="s">
        <v>141</v>
      </c>
      <c r="AU268" s="227" t="s">
        <v>88</v>
      </c>
      <c r="AY268" s="15" t="s">
        <v>140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5" t="s">
        <v>86</v>
      </c>
      <c r="BK268" s="228">
        <f>ROUND(I268*H268,2)</f>
        <v>0</v>
      </c>
      <c r="BL268" s="15" t="s">
        <v>145</v>
      </c>
      <c r="BM268" s="227" t="s">
        <v>1805</v>
      </c>
    </row>
    <row r="269" spans="1:65" s="2" customFormat="1" ht="16.5" customHeight="1">
      <c r="A269" s="36"/>
      <c r="B269" s="37"/>
      <c r="C269" s="236" t="s">
        <v>716</v>
      </c>
      <c r="D269" s="236" t="s">
        <v>283</v>
      </c>
      <c r="E269" s="237" t="s">
        <v>1806</v>
      </c>
      <c r="F269" s="238" t="s">
        <v>1807</v>
      </c>
      <c r="G269" s="239" t="s">
        <v>272</v>
      </c>
      <c r="H269" s="240">
        <v>7</v>
      </c>
      <c r="I269" s="241"/>
      <c r="J269" s="242">
        <f>ROUND(I269*H269,2)</f>
        <v>0</v>
      </c>
      <c r="K269" s="243"/>
      <c r="L269" s="244"/>
      <c r="M269" s="261" t="s">
        <v>1</v>
      </c>
      <c r="N269" s="262" t="s">
        <v>44</v>
      </c>
      <c r="O269" s="233"/>
      <c r="P269" s="234">
        <f>O269*H269</f>
        <v>0</v>
      </c>
      <c r="Q269" s="234">
        <v>0.01</v>
      </c>
      <c r="R269" s="234">
        <f>Q269*H269</f>
        <v>0.07</v>
      </c>
      <c r="S269" s="234">
        <v>0</v>
      </c>
      <c r="T269" s="235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27" t="s">
        <v>165</v>
      </c>
      <c r="AT269" s="227" t="s">
        <v>283</v>
      </c>
      <c r="AU269" s="227" t="s">
        <v>88</v>
      </c>
      <c r="AY269" s="15" t="s">
        <v>140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5" t="s">
        <v>86</v>
      </c>
      <c r="BK269" s="228">
        <f>ROUND(I269*H269,2)</f>
        <v>0</v>
      </c>
      <c r="BL269" s="15" t="s">
        <v>145</v>
      </c>
      <c r="BM269" s="227" t="s">
        <v>1808</v>
      </c>
    </row>
    <row r="270" spans="1:31" s="2" customFormat="1" ht="6.95" customHeight="1">
      <c r="A270" s="36"/>
      <c r="B270" s="64"/>
      <c r="C270" s="65"/>
      <c r="D270" s="65"/>
      <c r="E270" s="65"/>
      <c r="F270" s="65"/>
      <c r="G270" s="65"/>
      <c r="H270" s="65"/>
      <c r="I270" s="65"/>
      <c r="J270" s="65"/>
      <c r="K270" s="65"/>
      <c r="L270" s="42"/>
      <c r="M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</row>
  </sheetData>
  <sheetProtection password="CC35" sheet="1" objects="1" scenarios="1" formatColumns="0" formatRows="0" autoFilter="0"/>
  <autoFilter ref="C131:K269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OA a SOŠ Choceň, Stavební úpravy areálu Vysokomýtská 1206, Choceň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1809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16. 1. 2017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30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32</v>
      </c>
      <c r="E20" s="36"/>
      <c r="F20" s="36"/>
      <c r="G20" s="36"/>
      <c r="H20" s="36"/>
      <c r="I20" s="138" t="s">
        <v>25</v>
      </c>
      <c r="J20" s="141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34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38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39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41</v>
      </c>
      <c r="G32" s="36"/>
      <c r="H32" s="36"/>
      <c r="I32" s="150" t="s">
        <v>40</v>
      </c>
      <c r="J32" s="150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43</v>
      </c>
      <c r="E33" s="138" t="s">
        <v>44</v>
      </c>
      <c r="F33" s="152">
        <f>ROUND((SUM(BE121:BE144)),2)</f>
        <v>0</v>
      </c>
      <c r="G33" s="36"/>
      <c r="H33" s="36"/>
      <c r="I33" s="153">
        <v>0.21</v>
      </c>
      <c r="J33" s="152">
        <f>ROUND(((SUM(BE121:BE144))*I33),2)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45</v>
      </c>
      <c r="F34" s="152">
        <f>ROUND((SUM(BF121:BF144)),2)</f>
        <v>0</v>
      </c>
      <c r="G34" s="36"/>
      <c r="H34" s="36"/>
      <c r="I34" s="153">
        <v>0.15</v>
      </c>
      <c r="J34" s="152">
        <f>ROUND(((SUM(BF121:BF144))*I34),2)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46</v>
      </c>
      <c r="F35" s="152">
        <f>ROUND((SUM(BG121:BG144)),2)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47</v>
      </c>
      <c r="F36" s="152">
        <f>ROUND((SUM(BH121:BH144)),2)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48</v>
      </c>
      <c r="F37" s="152">
        <f>ROUND((SUM(BI121:BI144)),2)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52</v>
      </c>
      <c r="E50" s="162"/>
      <c r="F50" s="162"/>
      <c r="G50" s="161" t="s">
        <v>53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54</v>
      </c>
      <c r="E61" s="164"/>
      <c r="F61" s="165" t="s">
        <v>55</v>
      </c>
      <c r="G61" s="163" t="s">
        <v>54</v>
      </c>
      <c r="H61" s="164"/>
      <c r="I61" s="164"/>
      <c r="J61" s="166" t="s">
        <v>55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56</v>
      </c>
      <c r="E65" s="167"/>
      <c r="F65" s="167"/>
      <c r="G65" s="161" t="s">
        <v>57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54</v>
      </c>
      <c r="E76" s="164"/>
      <c r="F76" s="165" t="s">
        <v>55</v>
      </c>
      <c r="G76" s="163" t="s">
        <v>54</v>
      </c>
      <c r="H76" s="164"/>
      <c r="I76" s="164"/>
      <c r="J76" s="166" t="s">
        <v>55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OA a SOŠ Choceň, Stavební úpravy areálu Vysokomýtská 1206, Choceň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07 - TZB - Plynovodní přípojka STL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Choceň</v>
      </c>
      <c r="G89" s="38"/>
      <c r="H89" s="38"/>
      <c r="I89" s="30" t="s">
        <v>22</v>
      </c>
      <c r="J89" s="77" t="str">
        <f>IF(J12="","",J12)</f>
        <v>16. 1. 2017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Pardubický kraj, Komenského náměstí 125, Pardubice</v>
      </c>
      <c r="G91" s="38"/>
      <c r="H91" s="38"/>
      <c r="I91" s="30" t="s">
        <v>32</v>
      </c>
      <c r="J91" s="34" t="str">
        <f>E21</f>
        <v>Jiří Hejzlar, Ing. Jiří Hejzlar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117</v>
      </c>
      <c r="D94" s="174"/>
      <c r="E94" s="174"/>
      <c r="F94" s="174"/>
      <c r="G94" s="174"/>
      <c r="H94" s="174"/>
      <c r="I94" s="174"/>
      <c r="J94" s="175" t="s">
        <v>118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119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120</v>
      </c>
    </row>
    <row r="97" spans="1:31" s="9" customFormat="1" ht="24.95" customHeight="1">
      <c r="A97" s="9"/>
      <c r="B97" s="177"/>
      <c r="C97" s="178"/>
      <c r="D97" s="179" t="s">
        <v>1810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7"/>
      <c r="C98" s="178"/>
      <c r="D98" s="179" t="s">
        <v>1811</v>
      </c>
      <c r="E98" s="180"/>
      <c r="F98" s="180"/>
      <c r="G98" s="180"/>
      <c r="H98" s="180"/>
      <c r="I98" s="180"/>
      <c r="J98" s="181">
        <f>J126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7"/>
      <c r="C99" s="178"/>
      <c r="D99" s="179" t="s">
        <v>1812</v>
      </c>
      <c r="E99" s="180"/>
      <c r="F99" s="180"/>
      <c r="G99" s="180"/>
      <c r="H99" s="180"/>
      <c r="I99" s="180"/>
      <c r="J99" s="181">
        <f>J130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7"/>
      <c r="C100" s="178"/>
      <c r="D100" s="179" t="s">
        <v>1813</v>
      </c>
      <c r="E100" s="180"/>
      <c r="F100" s="180"/>
      <c r="G100" s="180"/>
      <c r="H100" s="180"/>
      <c r="I100" s="180"/>
      <c r="J100" s="181">
        <f>J137</f>
        <v>0</v>
      </c>
      <c r="K100" s="178"/>
      <c r="L100" s="18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7"/>
      <c r="C101" s="178"/>
      <c r="D101" s="179" t="s">
        <v>1814</v>
      </c>
      <c r="E101" s="180"/>
      <c r="F101" s="180"/>
      <c r="G101" s="180"/>
      <c r="H101" s="180"/>
      <c r="I101" s="180"/>
      <c r="J101" s="181">
        <f>J142</f>
        <v>0</v>
      </c>
      <c r="K101" s="178"/>
      <c r="L101" s="18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125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6.25" customHeight="1">
      <c r="A111" s="36"/>
      <c r="B111" s="37"/>
      <c r="C111" s="38"/>
      <c r="D111" s="38"/>
      <c r="E111" s="172" t="str">
        <f>E7</f>
        <v>OA a SOŠ Choceň, Stavební úpravy areálu Vysokomýtská 1206, Choceň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114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07 - TZB - Plynovodní přípojka STL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Choceň</v>
      </c>
      <c r="G115" s="38"/>
      <c r="H115" s="38"/>
      <c r="I115" s="30" t="s">
        <v>22</v>
      </c>
      <c r="J115" s="77" t="str">
        <f>IF(J12="","",J12)</f>
        <v>16. 1. 2017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25.65" customHeight="1">
      <c r="A117" s="36"/>
      <c r="B117" s="37"/>
      <c r="C117" s="30" t="s">
        <v>24</v>
      </c>
      <c r="D117" s="38"/>
      <c r="E117" s="38"/>
      <c r="F117" s="25" t="str">
        <f>E15</f>
        <v>Pardubický kraj, Komenského náměstí 125, Pardubice</v>
      </c>
      <c r="G117" s="38"/>
      <c r="H117" s="38"/>
      <c r="I117" s="30" t="s">
        <v>32</v>
      </c>
      <c r="J117" s="34" t="str">
        <f>E21</f>
        <v>Jiří Hejzlar, Ing. Jiří Hejzlar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30</v>
      </c>
      <c r="D118" s="38"/>
      <c r="E118" s="38"/>
      <c r="F118" s="25" t="str">
        <f>IF(E18="","",E18)</f>
        <v>Vyplň údaj</v>
      </c>
      <c r="G118" s="38"/>
      <c r="H118" s="38"/>
      <c r="I118" s="30" t="s">
        <v>36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126</v>
      </c>
      <c r="D120" s="192" t="s">
        <v>64</v>
      </c>
      <c r="E120" s="192" t="s">
        <v>60</v>
      </c>
      <c r="F120" s="192" t="s">
        <v>61</v>
      </c>
      <c r="G120" s="192" t="s">
        <v>127</v>
      </c>
      <c r="H120" s="192" t="s">
        <v>128</v>
      </c>
      <c r="I120" s="192" t="s">
        <v>129</v>
      </c>
      <c r="J120" s="193" t="s">
        <v>118</v>
      </c>
      <c r="K120" s="194" t="s">
        <v>130</v>
      </c>
      <c r="L120" s="195"/>
      <c r="M120" s="98" t="s">
        <v>1</v>
      </c>
      <c r="N120" s="99" t="s">
        <v>43</v>
      </c>
      <c r="O120" s="99" t="s">
        <v>131</v>
      </c>
      <c r="P120" s="99" t="s">
        <v>132</v>
      </c>
      <c r="Q120" s="99" t="s">
        <v>133</v>
      </c>
      <c r="R120" s="99" t="s">
        <v>134</v>
      </c>
      <c r="S120" s="99" t="s">
        <v>135</v>
      </c>
      <c r="T120" s="100" t="s">
        <v>136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137</v>
      </c>
      <c r="D121" s="38"/>
      <c r="E121" s="38"/>
      <c r="F121" s="38"/>
      <c r="G121" s="38"/>
      <c r="H121" s="38"/>
      <c r="I121" s="38"/>
      <c r="J121" s="196">
        <f>BK121</f>
        <v>0</v>
      </c>
      <c r="K121" s="38"/>
      <c r="L121" s="42"/>
      <c r="M121" s="101"/>
      <c r="N121" s="197"/>
      <c r="O121" s="102"/>
      <c r="P121" s="198">
        <f>P122+P126+P130+P137+P142</f>
        <v>0</v>
      </c>
      <c r="Q121" s="102"/>
      <c r="R121" s="198">
        <f>R122+R126+R130+R137+R142</f>
        <v>0</v>
      </c>
      <c r="S121" s="102"/>
      <c r="T121" s="199">
        <f>T122+T126+T130+T137+T142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78</v>
      </c>
      <c r="AU121" s="15" t="s">
        <v>120</v>
      </c>
      <c r="BK121" s="200">
        <f>BK122+BK126+BK130+BK137+BK142</f>
        <v>0</v>
      </c>
    </row>
    <row r="122" spans="1:63" s="12" customFormat="1" ht="25.9" customHeight="1">
      <c r="A122" s="12"/>
      <c r="B122" s="201"/>
      <c r="C122" s="202"/>
      <c r="D122" s="203" t="s">
        <v>78</v>
      </c>
      <c r="E122" s="204" t="s">
        <v>86</v>
      </c>
      <c r="F122" s="204" t="s">
        <v>1815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SUM(P123:P125)</f>
        <v>0</v>
      </c>
      <c r="Q122" s="209"/>
      <c r="R122" s="210">
        <f>SUM(R123:R125)</f>
        <v>0</v>
      </c>
      <c r="S122" s="209"/>
      <c r="T122" s="211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86</v>
      </c>
      <c r="AT122" s="213" t="s">
        <v>78</v>
      </c>
      <c r="AU122" s="213" t="s">
        <v>79</v>
      </c>
      <c r="AY122" s="212" t="s">
        <v>140</v>
      </c>
      <c r="BK122" s="214">
        <f>SUM(BK123:BK125)</f>
        <v>0</v>
      </c>
    </row>
    <row r="123" spans="1:65" s="2" customFormat="1" ht="16.5" customHeight="1">
      <c r="A123" s="36"/>
      <c r="B123" s="37"/>
      <c r="C123" s="215" t="s">
        <v>86</v>
      </c>
      <c r="D123" s="215" t="s">
        <v>141</v>
      </c>
      <c r="E123" s="216" t="s">
        <v>1816</v>
      </c>
      <c r="F123" s="217" t="s">
        <v>1817</v>
      </c>
      <c r="G123" s="218" t="s">
        <v>261</v>
      </c>
      <c r="H123" s="219">
        <v>2</v>
      </c>
      <c r="I123" s="220"/>
      <c r="J123" s="221">
        <f>ROUND(I123*H123,2)</f>
        <v>0</v>
      </c>
      <c r="K123" s="222"/>
      <c r="L123" s="42"/>
      <c r="M123" s="223" t="s">
        <v>1</v>
      </c>
      <c r="N123" s="224" t="s">
        <v>44</v>
      </c>
      <c r="O123" s="8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145</v>
      </c>
      <c r="AT123" s="227" t="s">
        <v>141</v>
      </c>
      <c r="AU123" s="227" t="s">
        <v>86</v>
      </c>
      <c r="AY123" s="15" t="s">
        <v>140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5" t="s">
        <v>86</v>
      </c>
      <c r="BK123" s="228">
        <f>ROUND(I123*H123,2)</f>
        <v>0</v>
      </c>
      <c r="BL123" s="15" t="s">
        <v>145</v>
      </c>
      <c r="BM123" s="227" t="s">
        <v>88</v>
      </c>
    </row>
    <row r="124" spans="1:65" s="2" customFormat="1" ht="24.15" customHeight="1">
      <c r="A124" s="36"/>
      <c r="B124" s="37"/>
      <c r="C124" s="215" t="s">
        <v>88</v>
      </c>
      <c r="D124" s="215" t="s">
        <v>141</v>
      </c>
      <c r="E124" s="216" t="s">
        <v>1818</v>
      </c>
      <c r="F124" s="217" t="s">
        <v>1819</v>
      </c>
      <c r="G124" s="218" t="s">
        <v>231</v>
      </c>
      <c r="H124" s="219">
        <v>3</v>
      </c>
      <c r="I124" s="220"/>
      <c r="J124" s="221">
        <f>ROUND(I124*H124,2)</f>
        <v>0</v>
      </c>
      <c r="K124" s="222"/>
      <c r="L124" s="42"/>
      <c r="M124" s="223" t="s">
        <v>1</v>
      </c>
      <c r="N124" s="224" t="s">
        <v>44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145</v>
      </c>
      <c r="AT124" s="227" t="s">
        <v>141</v>
      </c>
      <c r="AU124" s="227" t="s">
        <v>86</v>
      </c>
      <c r="AY124" s="15" t="s">
        <v>140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145</v>
      </c>
      <c r="BM124" s="227" t="s">
        <v>145</v>
      </c>
    </row>
    <row r="125" spans="1:65" s="2" customFormat="1" ht="24.15" customHeight="1">
      <c r="A125" s="36"/>
      <c r="B125" s="37"/>
      <c r="C125" s="215" t="s">
        <v>148</v>
      </c>
      <c r="D125" s="215" t="s">
        <v>141</v>
      </c>
      <c r="E125" s="216" t="s">
        <v>1820</v>
      </c>
      <c r="F125" s="217" t="s">
        <v>1821</v>
      </c>
      <c r="G125" s="218" t="s">
        <v>231</v>
      </c>
      <c r="H125" s="219">
        <v>3</v>
      </c>
      <c r="I125" s="220"/>
      <c r="J125" s="221">
        <f>ROUND(I125*H125,2)</f>
        <v>0</v>
      </c>
      <c r="K125" s="222"/>
      <c r="L125" s="42"/>
      <c r="M125" s="223" t="s">
        <v>1</v>
      </c>
      <c r="N125" s="224" t="s">
        <v>44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145</v>
      </c>
      <c r="AT125" s="227" t="s">
        <v>141</v>
      </c>
      <c r="AU125" s="227" t="s">
        <v>86</v>
      </c>
      <c r="AY125" s="15" t="s">
        <v>140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5" t="s">
        <v>86</v>
      </c>
      <c r="BK125" s="228">
        <f>ROUND(I125*H125,2)</f>
        <v>0</v>
      </c>
      <c r="BL125" s="15" t="s">
        <v>145</v>
      </c>
      <c r="BM125" s="227" t="s">
        <v>151</v>
      </c>
    </row>
    <row r="126" spans="1:63" s="12" customFormat="1" ht="25.9" customHeight="1">
      <c r="A126" s="12"/>
      <c r="B126" s="201"/>
      <c r="C126" s="202"/>
      <c r="D126" s="203" t="s">
        <v>78</v>
      </c>
      <c r="E126" s="204" t="s">
        <v>154</v>
      </c>
      <c r="F126" s="204" t="s">
        <v>1440</v>
      </c>
      <c r="G126" s="202"/>
      <c r="H126" s="202"/>
      <c r="I126" s="205"/>
      <c r="J126" s="206">
        <f>BK126</f>
        <v>0</v>
      </c>
      <c r="K126" s="202"/>
      <c r="L126" s="207"/>
      <c r="M126" s="208"/>
      <c r="N126" s="209"/>
      <c r="O126" s="209"/>
      <c r="P126" s="210">
        <f>SUM(P127:P129)</f>
        <v>0</v>
      </c>
      <c r="Q126" s="209"/>
      <c r="R126" s="210">
        <f>SUM(R127:R129)</f>
        <v>0</v>
      </c>
      <c r="S126" s="209"/>
      <c r="T126" s="211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86</v>
      </c>
      <c r="AT126" s="213" t="s">
        <v>78</v>
      </c>
      <c r="AU126" s="213" t="s">
        <v>79</v>
      </c>
      <c r="AY126" s="212" t="s">
        <v>140</v>
      </c>
      <c r="BK126" s="214">
        <f>SUM(BK127:BK129)</f>
        <v>0</v>
      </c>
    </row>
    <row r="127" spans="1:65" s="2" customFormat="1" ht="21.75" customHeight="1">
      <c r="A127" s="36"/>
      <c r="B127" s="37"/>
      <c r="C127" s="215" t="s">
        <v>145</v>
      </c>
      <c r="D127" s="215" t="s">
        <v>141</v>
      </c>
      <c r="E127" s="216" t="s">
        <v>1822</v>
      </c>
      <c r="F127" s="217" t="s">
        <v>1823</v>
      </c>
      <c r="G127" s="218" t="s">
        <v>261</v>
      </c>
      <c r="H127" s="219">
        <v>5</v>
      </c>
      <c r="I127" s="220"/>
      <c r="J127" s="221">
        <f>ROUND(I127*H127,2)</f>
        <v>0</v>
      </c>
      <c r="K127" s="222"/>
      <c r="L127" s="42"/>
      <c r="M127" s="223" t="s">
        <v>1</v>
      </c>
      <c r="N127" s="224" t="s">
        <v>44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145</v>
      </c>
      <c r="AT127" s="227" t="s">
        <v>141</v>
      </c>
      <c r="AU127" s="227" t="s">
        <v>86</v>
      </c>
      <c r="AY127" s="15" t="s">
        <v>140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145</v>
      </c>
      <c r="BM127" s="227" t="s">
        <v>165</v>
      </c>
    </row>
    <row r="128" spans="1:65" s="2" customFormat="1" ht="21.75" customHeight="1">
      <c r="A128" s="36"/>
      <c r="B128" s="37"/>
      <c r="C128" s="215" t="s">
        <v>154</v>
      </c>
      <c r="D128" s="215" t="s">
        <v>141</v>
      </c>
      <c r="E128" s="216" t="s">
        <v>1824</v>
      </c>
      <c r="F128" s="217" t="s">
        <v>1825</v>
      </c>
      <c r="G128" s="218" t="s">
        <v>261</v>
      </c>
      <c r="H128" s="219">
        <v>8</v>
      </c>
      <c r="I128" s="220"/>
      <c r="J128" s="221">
        <f>ROUND(I128*H128,2)</f>
        <v>0</v>
      </c>
      <c r="K128" s="222"/>
      <c r="L128" s="42"/>
      <c r="M128" s="223" t="s">
        <v>1</v>
      </c>
      <c r="N128" s="224" t="s">
        <v>44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145</v>
      </c>
      <c r="AT128" s="227" t="s">
        <v>141</v>
      </c>
      <c r="AU128" s="227" t="s">
        <v>86</v>
      </c>
      <c r="AY128" s="15" t="s">
        <v>140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145</v>
      </c>
      <c r="BM128" s="227" t="s">
        <v>157</v>
      </c>
    </row>
    <row r="129" spans="1:65" s="2" customFormat="1" ht="16.5" customHeight="1">
      <c r="A129" s="36"/>
      <c r="B129" s="37"/>
      <c r="C129" s="215" t="s">
        <v>151</v>
      </c>
      <c r="D129" s="215" t="s">
        <v>141</v>
      </c>
      <c r="E129" s="216" t="s">
        <v>1826</v>
      </c>
      <c r="F129" s="217" t="s">
        <v>1827</v>
      </c>
      <c r="G129" s="218" t="s">
        <v>261</v>
      </c>
      <c r="H129" s="219">
        <v>2</v>
      </c>
      <c r="I129" s="220"/>
      <c r="J129" s="221">
        <f>ROUND(I129*H129,2)</f>
        <v>0</v>
      </c>
      <c r="K129" s="222"/>
      <c r="L129" s="42"/>
      <c r="M129" s="223" t="s">
        <v>1</v>
      </c>
      <c r="N129" s="224" t="s">
        <v>44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145</v>
      </c>
      <c r="AT129" s="227" t="s">
        <v>141</v>
      </c>
      <c r="AU129" s="227" t="s">
        <v>86</v>
      </c>
      <c r="AY129" s="15" t="s">
        <v>140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86</v>
      </c>
      <c r="BK129" s="228">
        <f>ROUND(I129*H129,2)</f>
        <v>0</v>
      </c>
      <c r="BL129" s="15" t="s">
        <v>145</v>
      </c>
      <c r="BM129" s="227" t="s">
        <v>160</v>
      </c>
    </row>
    <row r="130" spans="1:63" s="12" customFormat="1" ht="25.9" customHeight="1">
      <c r="A130" s="12"/>
      <c r="B130" s="201"/>
      <c r="C130" s="202"/>
      <c r="D130" s="203" t="s">
        <v>78</v>
      </c>
      <c r="E130" s="204" t="s">
        <v>165</v>
      </c>
      <c r="F130" s="204" t="s">
        <v>1828</v>
      </c>
      <c r="G130" s="202"/>
      <c r="H130" s="202"/>
      <c r="I130" s="205"/>
      <c r="J130" s="206">
        <f>BK130</f>
        <v>0</v>
      </c>
      <c r="K130" s="202"/>
      <c r="L130" s="207"/>
      <c r="M130" s="208"/>
      <c r="N130" s="209"/>
      <c r="O130" s="209"/>
      <c r="P130" s="210">
        <f>SUM(P131:P136)</f>
        <v>0</v>
      </c>
      <c r="Q130" s="209"/>
      <c r="R130" s="210">
        <f>SUM(R131:R136)</f>
        <v>0</v>
      </c>
      <c r="S130" s="209"/>
      <c r="T130" s="211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86</v>
      </c>
      <c r="AT130" s="213" t="s">
        <v>78</v>
      </c>
      <c r="AU130" s="213" t="s">
        <v>79</v>
      </c>
      <c r="AY130" s="212" t="s">
        <v>140</v>
      </c>
      <c r="BK130" s="214">
        <f>SUM(BK131:BK136)</f>
        <v>0</v>
      </c>
    </row>
    <row r="131" spans="1:65" s="2" customFormat="1" ht="24.15" customHeight="1">
      <c r="A131" s="36"/>
      <c r="B131" s="37"/>
      <c r="C131" s="215" t="s">
        <v>161</v>
      </c>
      <c r="D131" s="215" t="s">
        <v>141</v>
      </c>
      <c r="E131" s="216" t="s">
        <v>1829</v>
      </c>
      <c r="F131" s="217" t="s">
        <v>1830</v>
      </c>
      <c r="G131" s="218" t="s">
        <v>272</v>
      </c>
      <c r="H131" s="219">
        <v>1</v>
      </c>
      <c r="I131" s="220"/>
      <c r="J131" s="221">
        <f>ROUND(I131*H131,2)</f>
        <v>0</v>
      </c>
      <c r="K131" s="222"/>
      <c r="L131" s="42"/>
      <c r="M131" s="223" t="s">
        <v>1</v>
      </c>
      <c r="N131" s="224" t="s">
        <v>44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145</v>
      </c>
      <c r="AT131" s="227" t="s">
        <v>141</v>
      </c>
      <c r="AU131" s="227" t="s">
        <v>86</v>
      </c>
      <c r="AY131" s="15" t="s">
        <v>140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145</v>
      </c>
      <c r="BM131" s="227" t="s">
        <v>164</v>
      </c>
    </row>
    <row r="132" spans="1:65" s="2" customFormat="1" ht="16.5" customHeight="1">
      <c r="A132" s="36"/>
      <c r="B132" s="37"/>
      <c r="C132" s="215" t="s">
        <v>165</v>
      </c>
      <c r="D132" s="215" t="s">
        <v>141</v>
      </c>
      <c r="E132" s="216" t="s">
        <v>86</v>
      </c>
      <c r="F132" s="217" t="s">
        <v>1831</v>
      </c>
      <c r="G132" s="218" t="s">
        <v>1832</v>
      </c>
      <c r="H132" s="219">
        <v>1</v>
      </c>
      <c r="I132" s="220"/>
      <c r="J132" s="221">
        <f>ROUND(I132*H132,2)</f>
        <v>0</v>
      </c>
      <c r="K132" s="222"/>
      <c r="L132" s="42"/>
      <c r="M132" s="223" t="s">
        <v>1</v>
      </c>
      <c r="N132" s="224" t="s">
        <v>44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145</v>
      </c>
      <c r="AT132" s="227" t="s">
        <v>141</v>
      </c>
      <c r="AU132" s="227" t="s">
        <v>86</v>
      </c>
      <c r="AY132" s="15" t="s">
        <v>140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86</v>
      </c>
      <c r="BK132" s="228">
        <f>ROUND(I132*H132,2)</f>
        <v>0</v>
      </c>
      <c r="BL132" s="15" t="s">
        <v>145</v>
      </c>
      <c r="BM132" s="227" t="s">
        <v>168</v>
      </c>
    </row>
    <row r="133" spans="1:65" s="2" customFormat="1" ht="16.5" customHeight="1">
      <c r="A133" s="36"/>
      <c r="B133" s="37"/>
      <c r="C133" s="215" t="s">
        <v>169</v>
      </c>
      <c r="D133" s="215" t="s">
        <v>141</v>
      </c>
      <c r="E133" s="216" t="s">
        <v>145</v>
      </c>
      <c r="F133" s="217" t="s">
        <v>1833</v>
      </c>
      <c r="G133" s="218" t="s">
        <v>1834</v>
      </c>
      <c r="H133" s="219">
        <v>11</v>
      </c>
      <c r="I133" s="220"/>
      <c r="J133" s="221">
        <f>ROUND(I133*H133,2)</f>
        <v>0</v>
      </c>
      <c r="K133" s="222"/>
      <c r="L133" s="42"/>
      <c r="M133" s="223" t="s">
        <v>1</v>
      </c>
      <c r="N133" s="224" t="s">
        <v>44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145</v>
      </c>
      <c r="AT133" s="227" t="s">
        <v>141</v>
      </c>
      <c r="AU133" s="227" t="s">
        <v>86</v>
      </c>
      <c r="AY133" s="15" t="s">
        <v>140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145</v>
      </c>
      <c r="BM133" s="227" t="s">
        <v>172</v>
      </c>
    </row>
    <row r="134" spans="1:65" s="2" customFormat="1" ht="16.5" customHeight="1">
      <c r="A134" s="36"/>
      <c r="B134" s="37"/>
      <c r="C134" s="215" t="s">
        <v>157</v>
      </c>
      <c r="D134" s="215" t="s">
        <v>141</v>
      </c>
      <c r="E134" s="216" t="s">
        <v>154</v>
      </c>
      <c r="F134" s="217" t="s">
        <v>1835</v>
      </c>
      <c r="G134" s="218" t="s">
        <v>1834</v>
      </c>
      <c r="H134" s="219">
        <v>13</v>
      </c>
      <c r="I134" s="220"/>
      <c r="J134" s="221">
        <f>ROUND(I134*H134,2)</f>
        <v>0</v>
      </c>
      <c r="K134" s="222"/>
      <c r="L134" s="42"/>
      <c r="M134" s="223" t="s">
        <v>1</v>
      </c>
      <c r="N134" s="224" t="s">
        <v>44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145</v>
      </c>
      <c r="AT134" s="227" t="s">
        <v>141</v>
      </c>
      <c r="AU134" s="227" t="s">
        <v>86</v>
      </c>
      <c r="AY134" s="15" t="s">
        <v>140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145</v>
      </c>
      <c r="BM134" s="227" t="s">
        <v>175</v>
      </c>
    </row>
    <row r="135" spans="1:65" s="2" customFormat="1" ht="16.5" customHeight="1">
      <c r="A135" s="36"/>
      <c r="B135" s="37"/>
      <c r="C135" s="215" t="s">
        <v>176</v>
      </c>
      <c r="D135" s="215" t="s">
        <v>141</v>
      </c>
      <c r="E135" s="216" t="s">
        <v>161</v>
      </c>
      <c r="F135" s="217" t="s">
        <v>1836</v>
      </c>
      <c r="G135" s="218" t="s">
        <v>1832</v>
      </c>
      <c r="H135" s="219">
        <v>1</v>
      </c>
      <c r="I135" s="220"/>
      <c r="J135" s="221">
        <f>ROUND(I135*H135,2)</f>
        <v>0</v>
      </c>
      <c r="K135" s="222"/>
      <c r="L135" s="42"/>
      <c r="M135" s="223" t="s">
        <v>1</v>
      </c>
      <c r="N135" s="224" t="s">
        <v>44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145</v>
      </c>
      <c r="AT135" s="227" t="s">
        <v>141</v>
      </c>
      <c r="AU135" s="227" t="s">
        <v>86</v>
      </c>
      <c r="AY135" s="15" t="s">
        <v>140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86</v>
      </c>
      <c r="BK135" s="228">
        <f>ROUND(I135*H135,2)</f>
        <v>0</v>
      </c>
      <c r="BL135" s="15" t="s">
        <v>145</v>
      </c>
      <c r="BM135" s="227" t="s">
        <v>179</v>
      </c>
    </row>
    <row r="136" spans="1:65" s="2" customFormat="1" ht="16.5" customHeight="1">
      <c r="A136" s="36"/>
      <c r="B136" s="37"/>
      <c r="C136" s="215" t="s">
        <v>160</v>
      </c>
      <c r="D136" s="215" t="s">
        <v>141</v>
      </c>
      <c r="E136" s="216" t="s">
        <v>151</v>
      </c>
      <c r="F136" s="217" t="s">
        <v>1837</v>
      </c>
      <c r="G136" s="218" t="s">
        <v>1832</v>
      </c>
      <c r="H136" s="219">
        <v>1</v>
      </c>
      <c r="I136" s="220"/>
      <c r="J136" s="221">
        <f>ROUND(I136*H136,2)</f>
        <v>0</v>
      </c>
      <c r="K136" s="222"/>
      <c r="L136" s="42"/>
      <c r="M136" s="223" t="s">
        <v>1</v>
      </c>
      <c r="N136" s="224" t="s">
        <v>44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145</v>
      </c>
      <c r="AT136" s="227" t="s">
        <v>141</v>
      </c>
      <c r="AU136" s="227" t="s">
        <v>86</v>
      </c>
      <c r="AY136" s="15" t="s">
        <v>140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145</v>
      </c>
      <c r="BM136" s="227" t="s">
        <v>183</v>
      </c>
    </row>
    <row r="137" spans="1:63" s="12" customFormat="1" ht="25.9" customHeight="1">
      <c r="A137" s="12"/>
      <c r="B137" s="201"/>
      <c r="C137" s="202"/>
      <c r="D137" s="203" t="s">
        <v>78</v>
      </c>
      <c r="E137" s="204" t="s">
        <v>1838</v>
      </c>
      <c r="F137" s="204" t="s">
        <v>1839</v>
      </c>
      <c r="G137" s="202"/>
      <c r="H137" s="202"/>
      <c r="I137" s="205"/>
      <c r="J137" s="206">
        <f>BK137</f>
        <v>0</v>
      </c>
      <c r="K137" s="202"/>
      <c r="L137" s="207"/>
      <c r="M137" s="208"/>
      <c r="N137" s="209"/>
      <c r="O137" s="209"/>
      <c r="P137" s="210">
        <f>SUM(P138:P141)</f>
        <v>0</v>
      </c>
      <c r="Q137" s="209"/>
      <c r="R137" s="210">
        <f>SUM(R138:R141)</f>
        <v>0</v>
      </c>
      <c r="S137" s="209"/>
      <c r="T137" s="211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86</v>
      </c>
      <c r="AT137" s="213" t="s">
        <v>78</v>
      </c>
      <c r="AU137" s="213" t="s">
        <v>79</v>
      </c>
      <c r="AY137" s="212" t="s">
        <v>140</v>
      </c>
      <c r="BK137" s="214">
        <f>SUM(BK138:BK141)</f>
        <v>0</v>
      </c>
    </row>
    <row r="138" spans="1:65" s="2" customFormat="1" ht="21.75" customHeight="1">
      <c r="A138" s="36"/>
      <c r="B138" s="37"/>
      <c r="C138" s="215" t="s">
        <v>180</v>
      </c>
      <c r="D138" s="215" t="s">
        <v>141</v>
      </c>
      <c r="E138" s="216" t="s">
        <v>1840</v>
      </c>
      <c r="F138" s="217" t="s">
        <v>1841</v>
      </c>
      <c r="G138" s="218" t="s">
        <v>272</v>
      </c>
      <c r="H138" s="219">
        <v>1</v>
      </c>
      <c r="I138" s="220"/>
      <c r="J138" s="221">
        <f>ROUND(I138*H138,2)</f>
        <v>0</v>
      </c>
      <c r="K138" s="222"/>
      <c r="L138" s="42"/>
      <c r="M138" s="223" t="s">
        <v>1</v>
      </c>
      <c r="N138" s="224" t="s">
        <v>44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145</v>
      </c>
      <c r="AT138" s="227" t="s">
        <v>141</v>
      </c>
      <c r="AU138" s="227" t="s">
        <v>86</v>
      </c>
      <c r="AY138" s="15" t="s">
        <v>140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86</v>
      </c>
      <c r="BK138" s="228">
        <f>ROUND(I138*H138,2)</f>
        <v>0</v>
      </c>
      <c r="BL138" s="15" t="s">
        <v>145</v>
      </c>
      <c r="BM138" s="227" t="s">
        <v>186</v>
      </c>
    </row>
    <row r="139" spans="1:65" s="2" customFormat="1" ht="16.5" customHeight="1">
      <c r="A139" s="36"/>
      <c r="B139" s="37"/>
      <c r="C139" s="215" t="s">
        <v>164</v>
      </c>
      <c r="D139" s="215" t="s">
        <v>141</v>
      </c>
      <c r="E139" s="216" t="s">
        <v>1842</v>
      </c>
      <c r="F139" s="217" t="s">
        <v>1843</v>
      </c>
      <c r="G139" s="218" t="s">
        <v>272</v>
      </c>
      <c r="H139" s="219">
        <v>1</v>
      </c>
      <c r="I139" s="220"/>
      <c r="J139" s="221">
        <f>ROUND(I139*H139,2)</f>
        <v>0</v>
      </c>
      <c r="K139" s="222"/>
      <c r="L139" s="42"/>
      <c r="M139" s="223" t="s">
        <v>1</v>
      </c>
      <c r="N139" s="224" t="s">
        <v>44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145</v>
      </c>
      <c r="AT139" s="227" t="s">
        <v>141</v>
      </c>
      <c r="AU139" s="227" t="s">
        <v>86</v>
      </c>
      <c r="AY139" s="15" t="s">
        <v>140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145</v>
      </c>
      <c r="BM139" s="227" t="s">
        <v>322</v>
      </c>
    </row>
    <row r="140" spans="1:65" s="2" customFormat="1" ht="16.5" customHeight="1">
      <c r="A140" s="36"/>
      <c r="B140" s="37"/>
      <c r="C140" s="215" t="s">
        <v>8</v>
      </c>
      <c r="D140" s="215" t="s">
        <v>141</v>
      </c>
      <c r="E140" s="216" t="s">
        <v>88</v>
      </c>
      <c r="F140" s="217" t="s">
        <v>1844</v>
      </c>
      <c r="G140" s="218" t="s">
        <v>662</v>
      </c>
      <c r="H140" s="219">
        <v>1</v>
      </c>
      <c r="I140" s="220"/>
      <c r="J140" s="221">
        <f>ROUND(I140*H140,2)</f>
        <v>0</v>
      </c>
      <c r="K140" s="222"/>
      <c r="L140" s="42"/>
      <c r="M140" s="223" t="s">
        <v>1</v>
      </c>
      <c r="N140" s="224" t="s">
        <v>44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145</v>
      </c>
      <c r="AT140" s="227" t="s">
        <v>141</v>
      </c>
      <c r="AU140" s="227" t="s">
        <v>86</v>
      </c>
      <c r="AY140" s="15" t="s">
        <v>140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145</v>
      </c>
      <c r="BM140" s="227" t="s">
        <v>330</v>
      </c>
    </row>
    <row r="141" spans="1:65" s="2" customFormat="1" ht="16.5" customHeight="1">
      <c r="A141" s="36"/>
      <c r="B141" s="37"/>
      <c r="C141" s="215" t="s">
        <v>168</v>
      </c>
      <c r="D141" s="215" t="s">
        <v>141</v>
      </c>
      <c r="E141" s="216" t="s">
        <v>148</v>
      </c>
      <c r="F141" s="217" t="s">
        <v>1845</v>
      </c>
      <c r="G141" s="218" t="s">
        <v>662</v>
      </c>
      <c r="H141" s="219">
        <v>1</v>
      </c>
      <c r="I141" s="220"/>
      <c r="J141" s="221">
        <f>ROUND(I141*H141,2)</f>
        <v>0</v>
      </c>
      <c r="K141" s="222"/>
      <c r="L141" s="42"/>
      <c r="M141" s="223" t="s">
        <v>1</v>
      </c>
      <c r="N141" s="224" t="s">
        <v>44</v>
      </c>
      <c r="O141" s="8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145</v>
      </c>
      <c r="AT141" s="227" t="s">
        <v>141</v>
      </c>
      <c r="AU141" s="227" t="s">
        <v>86</v>
      </c>
      <c r="AY141" s="15" t="s">
        <v>140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86</v>
      </c>
      <c r="BK141" s="228">
        <f>ROUND(I141*H141,2)</f>
        <v>0</v>
      </c>
      <c r="BL141" s="15" t="s">
        <v>145</v>
      </c>
      <c r="BM141" s="227" t="s">
        <v>338</v>
      </c>
    </row>
    <row r="142" spans="1:63" s="12" customFormat="1" ht="25.9" customHeight="1">
      <c r="A142" s="12"/>
      <c r="B142" s="201"/>
      <c r="C142" s="202"/>
      <c r="D142" s="203" t="s">
        <v>78</v>
      </c>
      <c r="E142" s="204" t="s">
        <v>1846</v>
      </c>
      <c r="F142" s="204" t="s">
        <v>1847</v>
      </c>
      <c r="G142" s="202"/>
      <c r="H142" s="202"/>
      <c r="I142" s="205"/>
      <c r="J142" s="206">
        <f>BK142</f>
        <v>0</v>
      </c>
      <c r="K142" s="202"/>
      <c r="L142" s="207"/>
      <c r="M142" s="208"/>
      <c r="N142" s="209"/>
      <c r="O142" s="209"/>
      <c r="P142" s="210">
        <f>SUM(P143:P144)</f>
        <v>0</v>
      </c>
      <c r="Q142" s="209"/>
      <c r="R142" s="210">
        <f>SUM(R143:R144)</f>
        <v>0</v>
      </c>
      <c r="S142" s="209"/>
      <c r="T142" s="211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86</v>
      </c>
      <c r="AT142" s="213" t="s">
        <v>78</v>
      </c>
      <c r="AU142" s="213" t="s">
        <v>79</v>
      </c>
      <c r="AY142" s="212" t="s">
        <v>140</v>
      </c>
      <c r="BK142" s="214">
        <f>SUM(BK143:BK144)</f>
        <v>0</v>
      </c>
    </row>
    <row r="143" spans="1:65" s="2" customFormat="1" ht="24.15" customHeight="1">
      <c r="A143" s="36"/>
      <c r="B143" s="37"/>
      <c r="C143" s="215" t="s">
        <v>199</v>
      </c>
      <c r="D143" s="215" t="s">
        <v>141</v>
      </c>
      <c r="E143" s="216" t="s">
        <v>1848</v>
      </c>
      <c r="F143" s="217" t="s">
        <v>1849</v>
      </c>
      <c r="G143" s="218" t="s">
        <v>382</v>
      </c>
      <c r="H143" s="219">
        <v>8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44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145</v>
      </c>
      <c r="AT143" s="227" t="s">
        <v>141</v>
      </c>
      <c r="AU143" s="227" t="s">
        <v>86</v>
      </c>
      <c r="AY143" s="15" t="s">
        <v>140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145</v>
      </c>
      <c r="BM143" s="227" t="s">
        <v>346</v>
      </c>
    </row>
    <row r="144" spans="1:65" s="2" customFormat="1" ht="24.15" customHeight="1">
      <c r="A144" s="36"/>
      <c r="B144" s="37"/>
      <c r="C144" s="215" t="s">
        <v>172</v>
      </c>
      <c r="D144" s="215" t="s">
        <v>141</v>
      </c>
      <c r="E144" s="216" t="s">
        <v>1850</v>
      </c>
      <c r="F144" s="217" t="s">
        <v>1851</v>
      </c>
      <c r="G144" s="218" t="s">
        <v>272</v>
      </c>
      <c r="H144" s="219">
        <v>2</v>
      </c>
      <c r="I144" s="220"/>
      <c r="J144" s="221">
        <f>ROUND(I144*H144,2)</f>
        <v>0</v>
      </c>
      <c r="K144" s="222"/>
      <c r="L144" s="42"/>
      <c r="M144" s="231" t="s">
        <v>1</v>
      </c>
      <c r="N144" s="232" t="s">
        <v>44</v>
      </c>
      <c r="O144" s="233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145</v>
      </c>
      <c r="AT144" s="227" t="s">
        <v>141</v>
      </c>
      <c r="AU144" s="227" t="s">
        <v>86</v>
      </c>
      <c r="AY144" s="15" t="s">
        <v>140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86</v>
      </c>
      <c r="BK144" s="228">
        <f>ROUND(I144*H144,2)</f>
        <v>0</v>
      </c>
      <c r="BL144" s="15" t="s">
        <v>145</v>
      </c>
      <c r="BM144" s="227" t="s">
        <v>354</v>
      </c>
    </row>
    <row r="145" spans="1:31" s="2" customFormat="1" ht="6.95" customHeight="1">
      <c r="A145" s="36"/>
      <c r="B145" s="64"/>
      <c r="C145" s="65"/>
      <c r="D145" s="65"/>
      <c r="E145" s="65"/>
      <c r="F145" s="65"/>
      <c r="G145" s="65"/>
      <c r="H145" s="65"/>
      <c r="I145" s="65"/>
      <c r="J145" s="65"/>
      <c r="K145" s="65"/>
      <c r="L145" s="42"/>
      <c r="M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</sheetData>
  <sheetProtection password="CC35" sheet="1" objects="1" scenarios="1" formatColumns="0" formatRows="0" autoFilter="0"/>
  <autoFilter ref="C120:K1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113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OA a SOŠ Choceň, Stavební úpravy areálu Vysokomýtská 1206, Choceň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114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1852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16. 1. 2017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30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32</v>
      </c>
      <c r="E20" s="36"/>
      <c r="F20" s="36"/>
      <c r="G20" s="36"/>
      <c r="H20" s="36"/>
      <c r="I20" s="138" t="s">
        <v>25</v>
      </c>
      <c r="J20" s="141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34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38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39</v>
      </c>
      <c r="E30" s="36"/>
      <c r="F30" s="36"/>
      <c r="G30" s="36"/>
      <c r="H30" s="36"/>
      <c r="I30" s="36"/>
      <c r="J30" s="149">
        <f>ROUND(J126,2)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41</v>
      </c>
      <c r="G32" s="36"/>
      <c r="H32" s="36"/>
      <c r="I32" s="150" t="s">
        <v>40</v>
      </c>
      <c r="J32" s="150" t="s">
        <v>42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43</v>
      </c>
      <c r="E33" s="138" t="s">
        <v>44</v>
      </c>
      <c r="F33" s="152">
        <f>ROUND((SUM(BE126:BE211)),2)</f>
        <v>0</v>
      </c>
      <c r="G33" s="36"/>
      <c r="H33" s="36"/>
      <c r="I33" s="153">
        <v>0.21</v>
      </c>
      <c r="J33" s="152">
        <f>ROUND(((SUM(BE126:BE211))*I33),2)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45</v>
      </c>
      <c r="F34" s="152">
        <f>ROUND((SUM(BF126:BF211)),2)</f>
        <v>0</v>
      </c>
      <c r="G34" s="36"/>
      <c r="H34" s="36"/>
      <c r="I34" s="153">
        <v>0.15</v>
      </c>
      <c r="J34" s="152">
        <f>ROUND(((SUM(BF126:BF211))*I34),2)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46</v>
      </c>
      <c r="F35" s="152">
        <f>ROUND((SUM(BG126:BG211)),2)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47</v>
      </c>
      <c r="F36" s="152">
        <f>ROUND((SUM(BH126:BH211)),2)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48</v>
      </c>
      <c r="F37" s="152">
        <f>ROUND((SUM(BI126:BI211)),2)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52</v>
      </c>
      <c r="E50" s="162"/>
      <c r="F50" s="162"/>
      <c r="G50" s="161" t="s">
        <v>53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54</v>
      </c>
      <c r="E61" s="164"/>
      <c r="F61" s="165" t="s">
        <v>55</v>
      </c>
      <c r="G61" s="163" t="s">
        <v>54</v>
      </c>
      <c r="H61" s="164"/>
      <c r="I61" s="164"/>
      <c r="J61" s="166" t="s">
        <v>55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56</v>
      </c>
      <c r="E65" s="167"/>
      <c r="F65" s="167"/>
      <c r="G65" s="161" t="s">
        <v>57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54</v>
      </c>
      <c r="E76" s="164"/>
      <c r="F76" s="165" t="s">
        <v>55</v>
      </c>
      <c r="G76" s="163" t="s">
        <v>54</v>
      </c>
      <c r="H76" s="164"/>
      <c r="I76" s="164"/>
      <c r="J76" s="166" t="s">
        <v>55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116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2" t="str">
        <f>E7</f>
        <v>OA a SOŠ Choceň, Stavební úpravy areálu Vysokomýtská 1206, Choceň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114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08 - TZB - Venkovní a vnitřní plynovod NTL, topení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Choceň</v>
      </c>
      <c r="G89" s="38"/>
      <c r="H89" s="38"/>
      <c r="I89" s="30" t="s">
        <v>22</v>
      </c>
      <c r="J89" s="77" t="str">
        <f>IF(J12="","",J12)</f>
        <v>16. 1. 2017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Pardubický kraj, Komenského náměstí 125, Pardubice</v>
      </c>
      <c r="G91" s="38"/>
      <c r="H91" s="38"/>
      <c r="I91" s="30" t="s">
        <v>32</v>
      </c>
      <c r="J91" s="34" t="str">
        <f>E21</f>
        <v>Jiří Hejzlar, Ing. Jiří Hejzlar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117</v>
      </c>
      <c r="D94" s="174"/>
      <c r="E94" s="174"/>
      <c r="F94" s="174"/>
      <c r="G94" s="174"/>
      <c r="H94" s="174"/>
      <c r="I94" s="174"/>
      <c r="J94" s="175" t="s">
        <v>118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119</v>
      </c>
      <c r="D96" s="38"/>
      <c r="E96" s="38"/>
      <c r="F96" s="38"/>
      <c r="G96" s="38"/>
      <c r="H96" s="38"/>
      <c r="I96" s="38"/>
      <c r="J96" s="108">
        <f>J126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120</v>
      </c>
    </row>
    <row r="97" spans="1:31" s="9" customFormat="1" ht="24.95" customHeight="1">
      <c r="A97" s="9"/>
      <c r="B97" s="177"/>
      <c r="C97" s="178"/>
      <c r="D97" s="179" t="s">
        <v>1810</v>
      </c>
      <c r="E97" s="180"/>
      <c r="F97" s="180"/>
      <c r="G97" s="180"/>
      <c r="H97" s="180"/>
      <c r="I97" s="180"/>
      <c r="J97" s="181">
        <f>J127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7"/>
      <c r="C98" s="178"/>
      <c r="D98" s="179" t="s">
        <v>1812</v>
      </c>
      <c r="E98" s="180"/>
      <c r="F98" s="180"/>
      <c r="G98" s="180"/>
      <c r="H98" s="180"/>
      <c r="I98" s="180"/>
      <c r="J98" s="181">
        <f>J129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7"/>
      <c r="C99" s="178"/>
      <c r="D99" s="179" t="s">
        <v>1813</v>
      </c>
      <c r="E99" s="180"/>
      <c r="F99" s="180"/>
      <c r="G99" s="180"/>
      <c r="H99" s="180"/>
      <c r="I99" s="180"/>
      <c r="J99" s="181">
        <f>J134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7"/>
      <c r="C100" s="178"/>
      <c r="D100" s="179" t="s">
        <v>1853</v>
      </c>
      <c r="E100" s="180"/>
      <c r="F100" s="180"/>
      <c r="G100" s="180"/>
      <c r="H100" s="180"/>
      <c r="I100" s="180"/>
      <c r="J100" s="181">
        <f>J158</f>
        <v>0</v>
      </c>
      <c r="K100" s="178"/>
      <c r="L100" s="18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7"/>
      <c r="C101" s="178"/>
      <c r="D101" s="179" t="s">
        <v>1854</v>
      </c>
      <c r="E101" s="180"/>
      <c r="F101" s="180"/>
      <c r="G101" s="180"/>
      <c r="H101" s="180"/>
      <c r="I101" s="180"/>
      <c r="J101" s="181">
        <f>J168</f>
        <v>0</v>
      </c>
      <c r="K101" s="178"/>
      <c r="L101" s="18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7"/>
      <c r="C102" s="178"/>
      <c r="D102" s="179" t="s">
        <v>1855</v>
      </c>
      <c r="E102" s="180"/>
      <c r="F102" s="180"/>
      <c r="G102" s="180"/>
      <c r="H102" s="180"/>
      <c r="I102" s="180"/>
      <c r="J102" s="181">
        <f>J175</f>
        <v>0</v>
      </c>
      <c r="K102" s="178"/>
      <c r="L102" s="18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7"/>
      <c r="C103" s="178"/>
      <c r="D103" s="179" t="s">
        <v>1856</v>
      </c>
      <c r="E103" s="180"/>
      <c r="F103" s="180"/>
      <c r="G103" s="180"/>
      <c r="H103" s="180"/>
      <c r="I103" s="180"/>
      <c r="J103" s="181">
        <f>J187</f>
        <v>0</v>
      </c>
      <c r="K103" s="178"/>
      <c r="L103" s="18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7"/>
      <c r="C104" s="178"/>
      <c r="D104" s="179" t="s">
        <v>1857</v>
      </c>
      <c r="E104" s="180"/>
      <c r="F104" s="180"/>
      <c r="G104" s="180"/>
      <c r="H104" s="180"/>
      <c r="I104" s="180"/>
      <c r="J104" s="181">
        <f>J206</f>
        <v>0</v>
      </c>
      <c r="K104" s="178"/>
      <c r="L104" s="18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7"/>
      <c r="C105" s="178"/>
      <c r="D105" s="179" t="s">
        <v>1858</v>
      </c>
      <c r="E105" s="180"/>
      <c r="F105" s="180"/>
      <c r="G105" s="180"/>
      <c r="H105" s="180"/>
      <c r="I105" s="180"/>
      <c r="J105" s="181">
        <f>J208</f>
        <v>0</v>
      </c>
      <c r="K105" s="178"/>
      <c r="L105" s="18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77"/>
      <c r="C106" s="178"/>
      <c r="D106" s="179" t="s">
        <v>1814</v>
      </c>
      <c r="E106" s="180"/>
      <c r="F106" s="180"/>
      <c r="G106" s="180"/>
      <c r="H106" s="180"/>
      <c r="I106" s="180"/>
      <c r="J106" s="181">
        <f>J210</f>
        <v>0</v>
      </c>
      <c r="K106" s="178"/>
      <c r="L106" s="18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125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6.25" customHeight="1">
      <c r="A116" s="36"/>
      <c r="B116" s="37"/>
      <c r="C116" s="38"/>
      <c r="D116" s="38"/>
      <c r="E116" s="172" t="str">
        <f>E7</f>
        <v>OA a SOŠ Choceň, Stavební úpravy areálu Vysokomýtská 1206, Choceň</v>
      </c>
      <c r="F116" s="30"/>
      <c r="G116" s="30"/>
      <c r="H116" s="30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114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74" t="str">
        <f>E9</f>
        <v>08 - TZB - Venkovní a vnitřní plynovod NTL, topení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20</v>
      </c>
      <c r="D120" s="38"/>
      <c r="E120" s="38"/>
      <c r="F120" s="25" t="str">
        <f>F12</f>
        <v>Choceň</v>
      </c>
      <c r="G120" s="38"/>
      <c r="H120" s="38"/>
      <c r="I120" s="30" t="s">
        <v>22</v>
      </c>
      <c r="J120" s="77" t="str">
        <f>IF(J12="","",J12)</f>
        <v>16. 1. 2017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25.65" customHeight="1">
      <c r="A122" s="36"/>
      <c r="B122" s="37"/>
      <c r="C122" s="30" t="s">
        <v>24</v>
      </c>
      <c r="D122" s="38"/>
      <c r="E122" s="38"/>
      <c r="F122" s="25" t="str">
        <f>E15</f>
        <v>Pardubický kraj, Komenského náměstí 125, Pardubice</v>
      </c>
      <c r="G122" s="38"/>
      <c r="H122" s="38"/>
      <c r="I122" s="30" t="s">
        <v>32</v>
      </c>
      <c r="J122" s="34" t="str">
        <f>E21</f>
        <v>Jiří Hejzlar, Ing. Jiří Hejzlar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30</v>
      </c>
      <c r="D123" s="38"/>
      <c r="E123" s="38"/>
      <c r="F123" s="25" t="str">
        <f>IF(E18="","",E18)</f>
        <v>Vyplň údaj</v>
      </c>
      <c r="G123" s="38"/>
      <c r="H123" s="38"/>
      <c r="I123" s="30" t="s">
        <v>36</v>
      </c>
      <c r="J123" s="34" t="str">
        <f>E24</f>
        <v xml:space="preserve"> 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89"/>
      <c r="B125" s="190"/>
      <c r="C125" s="191" t="s">
        <v>126</v>
      </c>
      <c r="D125" s="192" t="s">
        <v>64</v>
      </c>
      <c r="E125" s="192" t="s">
        <v>60</v>
      </c>
      <c r="F125" s="192" t="s">
        <v>61</v>
      </c>
      <c r="G125" s="192" t="s">
        <v>127</v>
      </c>
      <c r="H125" s="192" t="s">
        <v>128</v>
      </c>
      <c r="I125" s="192" t="s">
        <v>129</v>
      </c>
      <c r="J125" s="193" t="s">
        <v>118</v>
      </c>
      <c r="K125" s="194" t="s">
        <v>130</v>
      </c>
      <c r="L125" s="195"/>
      <c r="M125" s="98" t="s">
        <v>1</v>
      </c>
      <c r="N125" s="99" t="s">
        <v>43</v>
      </c>
      <c r="O125" s="99" t="s">
        <v>131</v>
      </c>
      <c r="P125" s="99" t="s">
        <v>132</v>
      </c>
      <c r="Q125" s="99" t="s">
        <v>133</v>
      </c>
      <c r="R125" s="99" t="s">
        <v>134</v>
      </c>
      <c r="S125" s="99" t="s">
        <v>135</v>
      </c>
      <c r="T125" s="100" t="s">
        <v>136</v>
      </c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</row>
    <row r="126" spans="1:63" s="2" customFormat="1" ht="22.8" customHeight="1">
      <c r="A126" s="36"/>
      <c r="B126" s="37"/>
      <c r="C126" s="105" t="s">
        <v>137</v>
      </c>
      <c r="D126" s="38"/>
      <c r="E126" s="38"/>
      <c r="F126" s="38"/>
      <c r="G126" s="38"/>
      <c r="H126" s="38"/>
      <c r="I126" s="38"/>
      <c r="J126" s="196">
        <f>BK126</f>
        <v>0</v>
      </c>
      <c r="K126" s="38"/>
      <c r="L126" s="42"/>
      <c r="M126" s="101"/>
      <c r="N126" s="197"/>
      <c r="O126" s="102"/>
      <c r="P126" s="198">
        <f>P127+P129+P134+P158+P168+P175+P187+P206+P208+P210</f>
        <v>0</v>
      </c>
      <c r="Q126" s="102"/>
      <c r="R126" s="198">
        <f>R127+R129+R134+R158+R168+R175+R187+R206+R208+R210</f>
        <v>0</v>
      </c>
      <c r="S126" s="102"/>
      <c r="T126" s="199">
        <f>T127+T129+T134+T158+T168+T175+T187+T206+T208+T210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78</v>
      </c>
      <c r="AU126" s="15" t="s">
        <v>120</v>
      </c>
      <c r="BK126" s="200">
        <f>BK127+BK129+BK134+BK158+BK168+BK175+BK187+BK206+BK208+BK210</f>
        <v>0</v>
      </c>
    </row>
    <row r="127" spans="1:63" s="12" customFormat="1" ht="25.9" customHeight="1">
      <c r="A127" s="12"/>
      <c r="B127" s="201"/>
      <c r="C127" s="202"/>
      <c r="D127" s="203" t="s">
        <v>78</v>
      </c>
      <c r="E127" s="204" t="s">
        <v>86</v>
      </c>
      <c r="F127" s="204" t="s">
        <v>1815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P128</f>
        <v>0</v>
      </c>
      <c r="Q127" s="209"/>
      <c r="R127" s="210">
        <f>R128</f>
        <v>0</v>
      </c>
      <c r="S127" s="209"/>
      <c r="T127" s="21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86</v>
      </c>
      <c r="AT127" s="213" t="s">
        <v>78</v>
      </c>
      <c r="AU127" s="213" t="s">
        <v>79</v>
      </c>
      <c r="AY127" s="212" t="s">
        <v>140</v>
      </c>
      <c r="BK127" s="214">
        <f>BK128</f>
        <v>0</v>
      </c>
    </row>
    <row r="128" spans="1:65" s="2" customFormat="1" ht="16.5" customHeight="1">
      <c r="A128" s="36"/>
      <c r="B128" s="37"/>
      <c r="C128" s="215" t="s">
        <v>86</v>
      </c>
      <c r="D128" s="215" t="s">
        <v>141</v>
      </c>
      <c r="E128" s="216" t="s">
        <v>1859</v>
      </c>
      <c r="F128" s="217" t="s">
        <v>1860</v>
      </c>
      <c r="G128" s="218" t="s">
        <v>231</v>
      </c>
      <c r="H128" s="219">
        <v>2</v>
      </c>
      <c r="I128" s="220"/>
      <c r="J128" s="221">
        <f>ROUND(I128*H128,2)</f>
        <v>0</v>
      </c>
      <c r="K128" s="222"/>
      <c r="L128" s="42"/>
      <c r="M128" s="223" t="s">
        <v>1</v>
      </c>
      <c r="N128" s="224" t="s">
        <v>44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145</v>
      </c>
      <c r="AT128" s="227" t="s">
        <v>141</v>
      </c>
      <c r="AU128" s="227" t="s">
        <v>86</v>
      </c>
      <c r="AY128" s="15" t="s">
        <v>140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145</v>
      </c>
      <c r="BM128" s="227" t="s">
        <v>88</v>
      </c>
    </row>
    <row r="129" spans="1:63" s="12" customFormat="1" ht="25.9" customHeight="1">
      <c r="A129" s="12"/>
      <c r="B129" s="201"/>
      <c r="C129" s="202"/>
      <c r="D129" s="203" t="s">
        <v>78</v>
      </c>
      <c r="E129" s="204" t="s">
        <v>165</v>
      </c>
      <c r="F129" s="204" t="s">
        <v>1828</v>
      </c>
      <c r="G129" s="202"/>
      <c r="H129" s="202"/>
      <c r="I129" s="205"/>
      <c r="J129" s="206">
        <f>BK129</f>
        <v>0</v>
      </c>
      <c r="K129" s="202"/>
      <c r="L129" s="207"/>
      <c r="M129" s="208"/>
      <c r="N129" s="209"/>
      <c r="O129" s="209"/>
      <c r="P129" s="210">
        <f>SUM(P130:P133)</f>
        <v>0</v>
      </c>
      <c r="Q129" s="209"/>
      <c r="R129" s="210">
        <f>SUM(R130:R133)</f>
        <v>0</v>
      </c>
      <c r="S129" s="209"/>
      <c r="T129" s="211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86</v>
      </c>
      <c r="AT129" s="213" t="s">
        <v>78</v>
      </c>
      <c r="AU129" s="213" t="s">
        <v>79</v>
      </c>
      <c r="AY129" s="212" t="s">
        <v>140</v>
      </c>
      <c r="BK129" s="214">
        <f>SUM(BK130:BK133)</f>
        <v>0</v>
      </c>
    </row>
    <row r="130" spans="1:65" s="2" customFormat="1" ht="33" customHeight="1">
      <c r="A130" s="36"/>
      <c r="B130" s="37"/>
      <c r="C130" s="215" t="s">
        <v>88</v>
      </c>
      <c r="D130" s="215" t="s">
        <v>141</v>
      </c>
      <c r="E130" s="216" t="s">
        <v>1861</v>
      </c>
      <c r="F130" s="217" t="s">
        <v>1862</v>
      </c>
      <c r="G130" s="218" t="s">
        <v>382</v>
      </c>
      <c r="H130" s="219">
        <v>18</v>
      </c>
      <c r="I130" s="220"/>
      <c r="J130" s="221">
        <f>ROUND(I130*H130,2)</f>
        <v>0</v>
      </c>
      <c r="K130" s="222"/>
      <c r="L130" s="42"/>
      <c r="M130" s="223" t="s">
        <v>1</v>
      </c>
      <c r="N130" s="224" t="s">
        <v>44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145</v>
      </c>
      <c r="AT130" s="227" t="s">
        <v>141</v>
      </c>
      <c r="AU130" s="227" t="s">
        <v>86</v>
      </c>
      <c r="AY130" s="15" t="s">
        <v>140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145</v>
      </c>
      <c r="BM130" s="227" t="s">
        <v>145</v>
      </c>
    </row>
    <row r="131" spans="1:65" s="2" customFormat="1" ht="16.5" customHeight="1">
      <c r="A131" s="36"/>
      <c r="B131" s="37"/>
      <c r="C131" s="215" t="s">
        <v>148</v>
      </c>
      <c r="D131" s="215" t="s">
        <v>141</v>
      </c>
      <c r="E131" s="216" t="s">
        <v>86</v>
      </c>
      <c r="F131" s="217" t="s">
        <v>1863</v>
      </c>
      <c r="G131" s="218" t="s">
        <v>662</v>
      </c>
      <c r="H131" s="219">
        <v>2</v>
      </c>
      <c r="I131" s="220"/>
      <c r="J131" s="221">
        <f>ROUND(I131*H131,2)</f>
        <v>0</v>
      </c>
      <c r="K131" s="222"/>
      <c r="L131" s="42"/>
      <c r="M131" s="223" t="s">
        <v>1</v>
      </c>
      <c r="N131" s="224" t="s">
        <v>44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145</v>
      </c>
      <c r="AT131" s="227" t="s">
        <v>141</v>
      </c>
      <c r="AU131" s="227" t="s">
        <v>86</v>
      </c>
      <c r="AY131" s="15" t="s">
        <v>140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145</v>
      </c>
      <c r="BM131" s="227" t="s">
        <v>151</v>
      </c>
    </row>
    <row r="132" spans="1:65" s="2" customFormat="1" ht="16.5" customHeight="1">
      <c r="A132" s="36"/>
      <c r="B132" s="37"/>
      <c r="C132" s="215" t="s">
        <v>145</v>
      </c>
      <c r="D132" s="215" t="s">
        <v>141</v>
      </c>
      <c r="E132" s="216" t="s">
        <v>88</v>
      </c>
      <c r="F132" s="217" t="s">
        <v>1833</v>
      </c>
      <c r="G132" s="218" t="s">
        <v>1834</v>
      </c>
      <c r="H132" s="219">
        <v>16</v>
      </c>
      <c r="I132" s="220"/>
      <c r="J132" s="221">
        <f>ROUND(I132*H132,2)</f>
        <v>0</v>
      </c>
      <c r="K132" s="222"/>
      <c r="L132" s="42"/>
      <c r="M132" s="223" t="s">
        <v>1</v>
      </c>
      <c r="N132" s="224" t="s">
        <v>44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145</v>
      </c>
      <c r="AT132" s="227" t="s">
        <v>141</v>
      </c>
      <c r="AU132" s="227" t="s">
        <v>86</v>
      </c>
      <c r="AY132" s="15" t="s">
        <v>140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86</v>
      </c>
      <c r="BK132" s="228">
        <f>ROUND(I132*H132,2)</f>
        <v>0</v>
      </c>
      <c r="BL132" s="15" t="s">
        <v>145</v>
      </c>
      <c r="BM132" s="227" t="s">
        <v>165</v>
      </c>
    </row>
    <row r="133" spans="1:65" s="2" customFormat="1" ht="16.5" customHeight="1">
      <c r="A133" s="36"/>
      <c r="B133" s="37"/>
      <c r="C133" s="215" t="s">
        <v>154</v>
      </c>
      <c r="D133" s="215" t="s">
        <v>141</v>
      </c>
      <c r="E133" s="216" t="s">
        <v>148</v>
      </c>
      <c r="F133" s="217" t="s">
        <v>1835</v>
      </c>
      <c r="G133" s="218" t="s">
        <v>1834</v>
      </c>
      <c r="H133" s="219">
        <v>20</v>
      </c>
      <c r="I133" s="220"/>
      <c r="J133" s="221">
        <f>ROUND(I133*H133,2)</f>
        <v>0</v>
      </c>
      <c r="K133" s="222"/>
      <c r="L133" s="42"/>
      <c r="M133" s="223" t="s">
        <v>1</v>
      </c>
      <c r="N133" s="224" t="s">
        <v>44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145</v>
      </c>
      <c r="AT133" s="227" t="s">
        <v>141</v>
      </c>
      <c r="AU133" s="227" t="s">
        <v>86</v>
      </c>
      <c r="AY133" s="15" t="s">
        <v>140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145</v>
      </c>
      <c r="BM133" s="227" t="s">
        <v>157</v>
      </c>
    </row>
    <row r="134" spans="1:63" s="12" customFormat="1" ht="25.9" customHeight="1">
      <c r="A134" s="12"/>
      <c r="B134" s="201"/>
      <c r="C134" s="202"/>
      <c r="D134" s="203" t="s">
        <v>78</v>
      </c>
      <c r="E134" s="204" t="s">
        <v>1838</v>
      </c>
      <c r="F134" s="204" t="s">
        <v>1839</v>
      </c>
      <c r="G134" s="202"/>
      <c r="H134" s="202"/>
      <c r="I134" s="205"/>
      <c r="J134" s="206">
        <f>BK134</f>
        <v>0</v>
      </c>
      <c r="K134" s="202"/>
      <c r="L134" s="207"/>
      <c r="M134" s="208"/>
      <c r="N134" s="209"/>
      <c r="O134" s="209"/>
      <c r="P134" s="210">
        <f>SUM(P135:P157)</f>
        <v>0</v>
      </c>
      <c r="Q134" s="209"/>
      <c r="R134" s="210">
        <f>SUM(R135:R157)</f>
        <v>0</v>
      </c>
      <c r="S134" s="209"/>
      <c r="T134" s="211">
        <f>SUM(T135:T157)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2" t="s">
        <v>86</v>
      </c>
      <c r="AT134" s="213" t="s">
        <v>78</v>
      </c>
      <c r="AU134" s="213" t="s">
        <v>79</v>
      </c>
      <c r="AY134" s="212" t="s">
        <v>140</v>
      </c>
      <c r="BK134" s="214">
        <f>SUM(BK135:BK157)</f>
        <v>0</v>
      </c>
    </row>
    <row r="135" spans="1:65" s="2" customFormat="1" ht="21.75" customHeight="1">
      <c r="A135" s="36"/>
      <c r="B135" s="37"/>
      <c r="C135" s="215" t="s">
        <v>151</v>
      </c>
      <c r="D135" s="215" t="s">
        <v>141</v>
      </c>
      <c r="E135" s="216" t="s">
        <v>1864</v>
      </c>
      <c r="F135" s="217" t="s">
        <v>1865</v>
      </c>
      <c r="G135" s="218" t="s">
        <v>382</v>
      </c>
      <c r="H135" s="219">
        <v>20</v>
      </c>
      <c r="I135" s="220"/>
      <c r="J135" s="221">
        <f>ROUND(I135*H135,2)</f>
        <v>0</v>
      </c>
      <c r="K135" s="222"/>
      <c r="L135" s="42"/>
      <c r="M135" s="223" t="s">
        <v>1</v>
      </c>
      <c r="N135" s="224" t="s">
        <v>44</v>
      </c>
      <c r="O135" s="8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145</v>
      </c>
      <c r="AT135" s="227" t="s">
        <v>141</v>
      </c>
      <c r="AU135" s="227" t="s">
        <v>86</v>
      </c>
      <c r="AY135" s="15" t="s">
        <v>140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5" t="s">
        <v>86</v>
      </c>
      <c r="BK135" s="228">
        <f>ROUND(I135*H135,2)</f>
        <v>0</v>
      </c>
      <c r="BL135" s="15" t="s">
        <v>145</v>
      </c>
      <c r="BM135" s="227" t="s">
        <v>160</v>
      </c>
    </row>
    <row r="136" spans="1:65" s="2" customFormat="1" ht="21.75" customHeight="1">
      <c r="A136" s="36"/>
      <c r="B136" s="37"/>
      <c r="C136" s="215" t="s">
        <v>161</v>
      </c>
      <c r="D136" s="215" t="s">
        <v>141</v>
      </c>
      <c r="E136" s="216" t="s">
        <v>1866</v>
      </c>
      <c r="F136" s="217" t="s">
        <v>1867</v>
      </c>
      <c r="G136" s="218" t="s">
        <v>382</v>
      </c>
      <c r="H136" s="219">
        <v>40</v>
      </c>
      <c r="I136" s="220"/>
      <c r="J136" s="221">
        <f>ROUND(I136*H136,2)</f>
        <v>0</v>
      </c>
      <c r="K136" s="222"/>
      <c r="L136" s="42"/>
      <c r="M136" s="223" t="s">
        <v>1</v>
      </c>
      <c r="N136" s="224" t="s">
        <v>44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145</v>
      </c>
      <c r="AT136" s="227" t="s">
        <v>141</v>
      </c>
      <c r="AU136" s="227" t="s">
        <v>86</v>
      </c>
      <c r="AY136" s="15" t="s">
        <v>140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145</v>
      </c>
      <c r="BM136" s="227" t="s">
        <v>164</v>
      </c>
    </row>
    <row r="137" spans="1:65" s="2" customFormat="1" ht="16.5" customHeight="1">
      <c r="A137" s="36"/>
      <c r="B137" s="37"/>
      <c r="C137" s="215" t="s">
        <v>165</v>
      </c>
      <c r="D137" s="215" t="s">
        <v>141</v>
      </c>
      <c r="E137" s="216" t="s">
        <v>1868</v>
      </c>
      <c r="F137" s="217" t="s">
        <v>1869</v>
      </c>
      <c r="G137" s="218" t="s">
        <v>189</v>
      </c>
      <c r="H137" s="219">
        <v>1</v>
      </c>
      <c r="I137" s="220"/>
      <c r="J137" s="221">
        <f>ROUND(I137*H137,2)</f>
        <v>0</v>
      </c>
      <c r="K137" s="222"/>
      <c r="L137" s="42"/>
      <c r="M137" s="223" t="s">
        <v>1</v>
      </c>
      <c r="N137" s="224" t="s">
        <v>44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145</v>
      </c>
      <c r="AT137" s="227" t="s">
        <v>141</v>
      </c>
      <c r="AU137" s="227" t="s">
        <v>86</v>
      </c>
      <c r="AY137" s="15" t="s">
        <v>140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145</v>
      </c>
      <c r="BM137" s="227" t="s">
        <v>168</v>
      </c>
    </row>
    <row r="138" spans="1:65" s="2" customFormat="1" ht="16.5" customHeight="1">
      <c r="A138" s="36"/>
      <c r="B138" s="37"/>
      <c r="C138" s="215" t="s">
        <v>169</v>
      </c>
      <c r="D138" s="215" t="s">
        <v>141</v>
      </c>
      <c r="E138" s="216" t="s">
        <v>1868</v>
      </c>
      <c r="F138" s="217" t="s">
        <v>1869</v>
      </c>
      <c r="G138" s="218" t="s">
        <v>189</v>
      </c>
      <c r="H138" s="219">
        <v>1</v>
      </c>
      <c r="I138" s="220"/>
      <c r="J138" s="221">
        <f>ROUND(I138*H138,2)</f>
        <v>0</v>
      </c>
      <c r="K138" s="222"/>
      <c r="L138" s="42"/>
      <c r="M138" s="223" t="s">
        <v>1</v>
      </c>
      <c r="N138" s="224" t="s">
        <v>44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145</v>
      </c>
      <c r="AT138" s="227" t="s">
        <v>141</v>
      </c>
      <c r="AU138" s="227" t="s">
        <v>86</v>
      </c>
      <c r="AY138" s="15" t="s">
        <v>140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86</v>
      </c>
      <c r="BK138" s="228">
        <f>ROUND(I138*H138,2)</f>
        <v>0</v>
      </c>
      <c r="BL138" s="15" t="s">
        <v>145</v>
      </c>
      <c r="BM138" s="227" t="s">
        <v>172</v>
      </c>
    </row>
    <row r="139" spans="1:65" s="2" customFormat="1" ht="21.75" customHeight="1">
      <c r="A139" s="36"/>
      <c r="B139" s="37"/>
      <c r="C139" s="215" t="s">
        <v>157</v>
      </c>
      <c r="D139" s="215" t="s">
        <v>141</v>
      </c>
      <c r="E139" s="216" t="s">
        <v>1870</v>
      </c>
      <c r="F139" s="217" t="s">
        <v>1871</v>
      </c>
      <c r="G139" s="218" t="s">
        <v>272</v>
      </c>
      <c r="H139" s="219">
        <v>1</v>
      </c>
      <c r="I139" s="220"/>
      <c r="J139" s="221">
        <f>ROUND(I139*H139,2)</f>
        <v>0</v>
      </c>
      <c r="K139" s="222"/>
      <c r="L139" s="42"/>
      <c r="M139" s="223" t="s">
        <v>1</v>
      </c>
      <c r="N139" s="224" t="s">
        <v>44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145</v>
      </c>
      <c r="AT139" s="227" t="s">
        <v>141</v>
      </c>
      <c r="AU139" s="227" t="s">
        <v>86</v>
      </c>
      <c r="AY139" s="15" t="s">
        <v>140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145</v>
      </c>
      <c r="BM139" s="227" t="s">
        <v>175</v>
      </c>
    </row>
    <row r="140" spans="1:65" s="2" customFormat="1" ht="16.5" customHeight="1">
      <c r="A140" s="36"/>
      <c r="B140" s="37"/>
      <c r="C140" s="215" t="s">
        <v>176</v>
      </c>
      <c r="D140" s="215" t="s">
        <v>141</v>
      </c>
      <c r="E140" s="216" t="s">
        <v>1872</v>
      </c>
      <c r="F140" s="217" t="s">
        <v>1873</v>
      </c>
      <c r="G140" s="218" t="s">
        <v>272</v>
      </c>
      <c r="H140" s="219">
        <v>1</v>
      </c>
      <c r="I140" s="220"/>
      <c r="J140" s="221">
        <f>ROUND(I140*H140,2)</f>
        <v>0</v>
      </c>
      <c r="K140" s="222"/>
      <c r="L140" s="42"/>
      <c r="M140" s="223" t="s">
        <v>1</v>
      </c>
      <c r="N140" s="224" t="s">
        <v>44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145</v>
      </c>
      <c r="AT140" s="227" t="s">
        <v>141</v>
      </c>
      <c r="AU140" s="227" t="s">
        <v>86</v>
      </c>
      <c r="AY140" s="15" t="s">
        <v>140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145</v>
      </c>
      <c r="BM140" s="227" t="s">
        <v>179</v>
      </c>
    </row>
    <row r="141" spans="1:65" s="2" customFormat="1" ht="16.5" customHeight="1">
      <c r="A141" s="36"/>
      <c r="B141" s="37"/>
      <c r="C141" s="215" t="s">
        <v>160</v>
      </c>
      <c r="D141" s="215" t="s">
        <v>141</v>
      </c>
      <c r="E141" s="216" t="s">
        <v>1874</v>
      </c>
      <c r="F141" s="217" t="s">
        <v>1875</v>
      </c>
      <c r="G141" s="218" t="s">
        <v>272</v>
      </c>
      <c r="H141" s="219">
        <v>1</v>
      </c>
      <c r="I141" s="220"/>
      <c r="J141" s="221">
        <f>ROUND(I141*H141,2)</f>
        <v>0</v>
      </c>
      <c r="K141" s="222"/>
      <c r="L141" s="42"/>
      <c r="M141" s="223" t="s">
        <v>1</v>
      </c>
      <c r="N141" s="224" t="s">
        <v>44</v>
      </c>
      <c r="O141" s="8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145</v>
      </c>
      <c r="AT141" s="227" t="s">
        <v>141</v>
      </c>
      <c r="AU141" s="227" t="s">
        <v>86</v>
      </c>
      <c r="AY141" s="15" t="s">
        <v>140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86</v>
      </c>
      <c r="BK141" s="228">
        <f>ROUND(I141*H141,2)</f>
        <v>0</v>
      </c>
      <c r="BL141" s="15" t="s">
        <v>145</v>
      </c>
      <c r="BM141" s="227" t="s">
        <v>183</v>
      </c>
    </row>
    <row r="142" spans="1:65" s="2" customFormat="1" ht="16.5" customHeight="1">
      <c r="A142" s="36"/>
      <c r="B142" s="37"/>
      <c r="C142" s="215" t="s">
        <v>180</v>
      </c>
      <c r="D142" s="215" t="s">
        <v>141</v>
      </c>
      <c r="E142" s="216" t="s">
        <v>1876</v>
      </c>
      <c r="F142" s="217" t="s">
        <v>1877</v>
      </c>
      <c r="G142" s="218" t="s">
        <v>272</v>
      </c>
      <c r="H142" s="219">
        <v>1</v>
      </c>
      <c r="I142" s="220"/>
      <c r="J142" s="221">
        <f>ROUND(I142*H142,2)</f>
        <v>0</v>
      </c>
      <c r="K142" s="222"/>
      <c r="L142" s="42"/>
      <c r="M142" s="223" t="s">
        <v>1</v>
      </c>
      <c r="N142" s="224" t="s">
        <v>44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145</v>
      </c>
      <c r="AT142" s="227" t="s">
        <v>141</v>
      </c>
      <c r="AU142" s="227" t="s">
        <v>86</v>
      </c>
      <c r="AY142" s="15" t="s">
        <v>140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145</v>
      </c>
      <c r="BM142" s="227" t="s">
        <v>186</v>
      </c>
    </row>
    <row r="143" spans="1:65" s="2" customFormat="1" ht="16.5" customHeight="1">
      <c r="A143" s="36"/>
      <c r="B143" s="37"/>
      <c r="C143" s="215" t="s">
        <v>164</v>
      </c>
      <c r="D143" s="215" t="s">
        <v>141</v>
      </c>
      <c r="E143" s="216" t="s">
        <v>1878</v>
      </c>
      <c r="F143" s="217" t="s">
        <v>1879</v>
      </c>
      <c r="G143" s="218" t="s">
        <v>382</v>
      </c>
      <c r="H143" s="219">
        <v>5</v>
      </c>
      <c r="I143" s="220"/>
      <c r="J143" s="221">
        <f>ROUND(I143*H143,2)</f>
        <v>0</v>
      </c>
      <c r="K143" s="222"/>
      <c r="L143" s="42"/>
      <c r="M143" s="223" t="s">
        <v>1</v>
      </c>
      <c r="N143" s="224" t="s">
        <v>44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145</v>
      </c>
      <c r="AT143" s="227" t="s">
        <v>141</v>
      </c>
      <c r="AU143" s="227" t="s">
        <v>86</v>
      </c>
      <c r="AY143" s="15" t="s">
        <v>140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145</v>
      </c>
      <c r="BM143" s="227" t="s">
        <v>322</v>
      </c>
    </row>
    <row r="144" spans="1:65" s="2" customFormat="1" ht="16.5" customHeight="1">
      <c r="A144" s="36"/>
      <c r="B144" s="37"/>
      <c r="C144" s="215" t="s">
        <v>8</v>
      </c>
      <c r="D144" s="215" t="s">
        <v>141</v>
      </c>
      <c r="E144" s="216" t="s">
        <v>1880</v>
      </c>
      <c r="F144" s="217" t="s">
        <v>1881</v>
      </c>
      <c r="G144" s="218" t="s">
        <v>382</v>
      </c>
      <c r="H144" s="219">
        <v>12</v>
      </c>
      <c r="I144" s="220"/>
      <c r="J144" s="221">
        <f>ROUND(I144*H144,2)</f>
        <v>0</v>
      </c>
      <c r="K144" s="222"/>
      <c r="L144" s="42"/>
      <c r="M144" s="223" t="s">
        <v>1</v>
      </c>
      <c r="N144" s="224" t="s">
        <v>44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145</v>
      </c>
      <c r="AT144" s="227" t="s">
        <v>141</v>
      </c>
      <c r="AU144" s="227" t="s">
        <v>86</v>
      </c>
      <c r="AY144" s="15" t="s">
        <v>140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86</v>
      </c>
      <c r="BK144" s="228">
        <f>ROUND(I144*H144,2)</f>
        <v>0</v>
      </c>
      <c r="BL144" s="15" t="s">
        <v>145</v>
      </c>
      <c r="BM144" s="227" t="s">
        <v>330</v>
      </c>
    </row>
    <row r="145" spans="1:65" s="2" customFormat="1" ht="21.75" customHeight="1">
      <c r="A145" s="36"/>
      <c r="B145" s="37"/>
      <c r="C145" s="215" t="s">
        <v>168</v>
      </c>
      <c r="D145" s="215" t="s">
        <v>141</v>
      </c>
      <c r="E145" s="216" t="s">
        <v>1882</v>
      </c>
      <c r="F145" s="217" t="s">
        <v>1883</v>
      </c>
      <c r="G145" s="218" t="s">
        <v>382</v>
      </c>
      <c r="H145" s="219">
        <v>20</v>
      </c>
      <c r="I145" s="220"/>
      <c r="J145" s="221">
        <f>ROUND(I145*H145,2)</f>
        <v>0</v>
      </c>
      <c r="K145" s="222"/>
      <c r="L145" s="42"/>
      <c r="M145" s="223" t="s">
        <v>1</v>
      </c>
      <c r="N145" s="224" t="s">
        <v>44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145</v>
      </c>
      <c r="AT145" s="227" t="s">
        <v>141</v>
      </c>
      <c r="AU145" s="227" t="s">
        <v>86</v>
      </c>
      <c r="AY145" s="15" t="s">
        <v>140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145</v>
      </c>
      <c r="BM145" s="227" t="s">
        <v>338</v>
      </c>
    </row>
    <row r="146" spans="1:65" s="2" customFormat="1" ht="16.5" customHeight="1">
      <c r="A146" s="36"/>
      <c r="B146" s="37"/>
      <c r="C146" s="215" t="s">
        <v>199</v>
      </c>
      <c r="D146" s="215" t="s">
        <v>141</v>
      </c>
      <c r="E146" s="216" t="s">
        <v>1884</v>
      </c>
      <c r="F146" s="217" t="s">
        <v>1885</v>
      </c>
      <c r="G146" s="218" t="s">
        <v>382</v>
      </c>
      <c r="H146" s="219">
        <v>12</v>
      </c>
      <c r="I146" s="220"/>
      <c r="J146" s="221">
        <f>ROUND(I146*H146,2)</f>
        <v>0</v>
      </c>
      <c r="K146" s="222"/>
      <c r="L146" s="42"/>
      <c r="M146" s="223" t="s">
        <v>1</v>
      </c>
      <c r="N146" s="224" t="s">
        <v>44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145</v>
      </c>
      <c r="AT146" s="227" t="s">
        <v>141</v>
      </c>
      <c r="AU146" s="227" t="s">
        <v>86</v>
      </c>
      <c r="AY146" s="15" t="s">
        <v>140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145</v>
      </c>
      <c r="BM146" s="227" t="s">
        <v>346</v>
      </c>
    </row>
    <row r="147" spans="1:65" s="2" customFormat="1" ht="16.5" customHeight="1">
      <c r="A147" s="36"/>
      <c r="B147" s="37"/>
      <c r="C147" s="215" t="s">
        <v>172</v>
      </c>
      <c r="D147" s="215" t="s">
        <v>141</v>
      </c>
      <c r="E147" s="216" t="s">
        <v>1886</v>
      </c>
      <c r="F147" s="217" t="s">
        <v>1887</v>
      </c>
      <c r="G147" s="218" t="s">
        <v>382</v>
      </c>
      <c r="H147" s="219">
        <v>11</v>
      </c>
      <c r="I147" s="220"/>
      <c r="J147" s="221">
        <f>ROUND(I147*H147,2)</f>
        <v>0</v>
      </c>
      <c r="K147" s="222"/>
      <c r="L147" s="42"/>
      <c r="M147" s="223" t="s">
        <v>1</v>
      </c>
      <c r="N147" s="224" t="s">
        <v>44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145</v>
      </c>
      <c r="AT147" s="227" t="s">
        <v>141</v>
      </c>
      <c r="AU147" s="227" t="s">
        <v>86</v>
      </c>
      <c r="AY147" s="15" t="s">
        <v>140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86</v>
      </c>
      <c r="BK147" s="228">
        <f>ROUND(I147*H147,2)</f>
        <v>0</v>
      </c>
      <c r="BL147" s="15" t="s">
        <v>145</v>
      </c>
      <c r="BM147" s="227" t="s">
        <v>354</v>
      </c>
    </row>
    <row r="148" spans="1:65" s="2" customFormat="1" ht="16.5" customHeight="1">
      <c r="A148" s="36"/>
      <c r="B148" s="37"/>
      <c r="C148" s="215" t="s">
        <v>290</v>
      </c>
      <c r="D148" s="215" t="s">
        <v>141</v>
      </c>
      <c r="E148" s="216" t="s">
        <v>1888</v>
      </c>
      <c r="F148" s="217" t="s">
        <v>1889</v>
      </c>
      <c r="G148" s="218" t="s">
        <v>382</v>
      </c>
      <c r="H148" s="219">
        <v>26</v>
      </c>
      <c r="I148" s="220"/>
      <c r="J148" s="221">
        <f>ROUND(I148*H148,2)</f>
        <v>0</v>
      </c>
      <c r="K148" s="222"/>
      <c r="L148" s="42"/>
      <c r="M148" s="223" t="s">
        <v>1</v>
      </c>
      <c r="N148" s="224" t="s">
        <v>44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145</v>
      </c>
      <c r="AT148" s="227" t="s">
        <v>141</v>
      </c>
      <c r="AU148" s="227" t="s">
        <v>86</v>
      </c>
      <c r="AY148" s="15" t="s">
        <v>140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145</v>
      </c>
      <c r="BM148" s="227" t="s">
        <v>362</v>
      </c>
    </row>
    <row r="149" spans="1:65" s="2" customFormat="1" ht="16.5" customHeight="1">
      <c r="A149" s="36"/>
      <c r="B149" s="37"/>
      <c r="C149" s="215" t="s">
        <v>175</v>
      </c>
      <c r="D149" s="215" t="s">
        <v>141</v>
      </c>
      <c r="E149" s="216" t="s">
        <v>1890</v>
      </c>
      <c r="F149" s="217" t="s">
        <v>1891</v>
      </c>
      <c r="G149" s="218" t="s">
        <v>189</v>
      </c>
      <c r="H149" s="219">
        <v>2</v>
      </c>
      <c r="I149" s="220"/>
      <c r="J149" s="221">
        <f>ROUND(I149*H149,2)</f>
        <v>0</v>
      </c>
      <c r="K149" s="222"/>
      <c r="L149" s="42"/>
      <c r="M149" s="223" t="s">
        <v>1</v>
      </c>
      <c r="N149" s="224" t="s">
        <v>44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145</v>
      </c>
      <c r="AT149" s="227" t="s">
        <v>141</v>
      </c>
      <c r="AU149" s="227" t="s">
        <v>86</v>
      </c>
      <c r="AY149" s="15" t="s">
        <v>140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145</v>
      </c>
      <c r="BM149" s="227" t="s">
        <v>371</v>
      </c>
    </row>
    <row r="150" spans="1:65" s="2" customFormat="1" ht="16.5" customHeight="1">
      <c r="A150" s="36"/>
      <c r="B150" s="37"/>
      <c r="C150" s="215" t="s">
        <v>7</v>
      </c>
      <c r="D150" s="215" t="s">
        <v>141</v>
      </c>
      <c r="E150" s="216" t="s">
        <v>1892</v>
      </c>
      <c r="F150" s="217" t="s">
        <v>1893</v>
      </c>
      <c r="G150" s="218" t="s">
        <v>189</v>
      </c>
      <c r="H150" s="219">
        <v>2</v>
      </c>
      <c r="I150" s="220"/>
      <c r="J150" s="221">
        <f>ROUND(I150*H150,2)</f>
        <v>0</v>
      </c>
      <c r="K150" s="222"/>
      <c r="L150" s="42"/>
      <c r="M150" s="223" t="s">
        <v>1</v>
      </c>
      <c r="N150" s="224" t="s">
        <v>44</v>
      </c>
      <c r="O150" s="8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145</v>
      </c>
      <c r="AT150" s="227" t="s">
        <v>141</v>
      </c>
      <c r="AU150" s="227" t="s">
        <v>86</v>
      </c>
      <c r="AY150" s="15" t="s">
        <v>140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86</v>
      </c>
      <c r="BK150" s="228">
        <f>ROUND(I150*H150,2)</f>
        <v>0</v>
      </c>
      <c r="BL150" s="15" t="s">
        <v>145</v>
      </c>
      <c r="BM150" s="227" t="s">
        <v>379</v>
      </c>
    </row>
    <row r="151" spans="1:65" s="2" customFormat="1" ht="16.5" customHeight="1">
      <c r="A151" s="36"/>
      <c r="B151" s="37"/>
      <c r="C151" s="215" t="s">
        <v>179</v>
      </c>
      <c r="D151" s="215" t="s">
        <v>141</v>
      </c>
      <c r="E151" s="216" t="s">
        <v>1894</v>
      </c>
      <c r="F151" s="217" t="s">
        <v>1895</v>
      </c>
      <c r="G151" s="218" t="s">
        <v>272</v>
      </c>
      <c r="H151" s="219">
        <v>1</v>
      </c>
      <c r="I151" s="220"/>
      <c r="J151" s="221">
        <f>ROUND(I151*H151,2)</f>
        <v>0</v>
      </c>
      <c r="K151" s="222"/>
      <c r="L151" s="42"/>
      <c r="M151" s="223" t="s">
        <v>1</v>
      </c>
      <c r="N151" s="224" t="s">
        <v>44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145</v>
      </c>
      <c r="AT151" s="227" t="s">
        <v>141</v>
      </c>
      <c r="AU151" s="227" t="s">
        <v>86</v>
      </c>
      <c r="AY151" s="15" t="s">
        <v>140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145</v>
      </c>
      <c r="BM151" s="227" t="s">
        <v>388</v>
      </c>
    </row>
    <row r="152" spans="1:65" s="2" customFormat="1" ht="21.75" customHeight="1">
      <c r="A152" s="36"/>
      <c r="B152" s="37"/>
      <c r="C152" s="215" t="s">
        <v>304</v>
      </c>
      <c r="D152" s="215" t="s">
        <v>141</v>
      </c>
      <c r="E152" s="216" t="s">
        <v>1896</v>
      </c>
      <c r="F152" s="217" t="s">
        <v>1897</v>
      </c>
      <c r="G152" s="218" t="s">
        <v>382</v>
      </c>
      <c r="H152" s="219">
        <v>2</v>
      </c>
      <c r="I152" s="220"/>
      <c r="J152" s="221">
        <f>ROUND(I152*H152,2)</f>
        <v>0</v>
      </c>
      <c r="K152" s="222"/>
      <c r="L152" s="42"/>
      <c r="M152" s="223" t="s">
        <v>1</v>
      </c>
      <c r="N152" s="224" t="s">
        <v>44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145</v>
      </c>
      <c r="AT152" s="227" t="s">
        <v>141</v>
      </c>
      <c r="AU152" s="227" t="s">
        <v>86</v>
      </c>
      <c r="AY152" s="15" t="s">
        <v>140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145</v>
      </c>
      <c r="BM152" s="227" t="s">
        <v>396</v>
      </c>
    </row>
    <row r="153" spans="1:65" s="2" customFormat="1" ht="16.5" customHeight="1">
      <c r="A153" s="36"/>
      <c r="B153" s="37"/>
      <c r="C153" s="215" t="s">
        <v>183</v>
      </c>
      <c r="D153" s="215" t="s">
        <v>141</v>
      </c>
      <c r="E153" s="216" t="s">
        <v>1898</v>
      </c>
      <c r="F153" s="217" t="s">
        <v>1899</v>
      </c>
      <c r="G153" s="218" t="s">
        <v>272</v>
      </c>
      <c r="H153" s="219">
        <v>2</v>
      </c>
      <c r="I153" s="220"/>
      <c r="J153" s="221">
        <f>ROUND(I153*H153,2)</f>
        <v>0</v>
      </c>
      <c r="K153" s="222"/>
      <c r="L153" s="42"/>
      <c r="M153" s="223" t="s">
        <v>1</v>
      </c>
      <c r="N153" s="224" t="s">
        <v>44</v>
      </c>
      <c r="O153" s="8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145</v>
      </c>
      <c r="AT153" s="227" t="s">
        <v>141</v>
      </c>
      <c r="AU153" s="227" t="s">
        <v>86</v>
      </c>
      <c r="AY153" s="15" t="s">
        <v>140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86</v>
      </c>
      <c r="BK153" s="228">
        <f>ROUND(I153*H153,2)</f>
        <v>0</v>
      </c>
      <c r="BL153" s="15" t="s">
        <v>145</v>
      </c>
      <c r="BM153" s="227" t="s">
        <v>404</v>
      </c>
    </row>
    <row r="154" spans="1:65" s="2" customFormat="1" ht="16.5" customHeight="1">
      <c r="A154" s="36"/>
      <c r="B154" s="37"/>
      <c r="C154" s="215" t="s">
        <v>311</v>
      </c>
      <c r="D154" s="215" t="s">
        <v>141</v>
      </c>
      <c r="E154" s="216" t="s">
        <v>1900</v>
      </c>
      <c r="F154" s="217" t="s">
        <v>1901</v>
      </c>
      <c r="G154" s="218" t="s">
        <v>272</v>
      </c>
      <c r="H154" s="219">
        <v>2</v>
      </c>
      <c r="I154" s="220"/>
      <c r="J154" s="221">
        <f>ROUND(I154*H154,2)</f>
        <v>0</v>
      </c>
      <c r="K154" s="222"/>
      <c r="L154" s="42"/>
      <c r="M154" s="223" t="s">
        <v>1</v>
      </c>
      <c r="N154" s="224" t="s">
        <v>44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145</v>
      </c>
      <c r="AT154" s="227" t="s">
        <v>141</v>
      </c>
      <c r="AU154" s="227" t="s">
        <v>86</v>
      </c>
      <c r="AY154" s="15" t="s">
        <v>140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145</v>
      </c>
      <c r="BM154" s="227" t="s">
        <v>412</v>
      </c>
    </row>
    <row r="155" spans="1:65" s="2" customFormat="1" ht="16.5" customHeight="1">
      <c r="A155" s="36"/>
      <c r="B155" s="37"/>
      <c r="C155" s="215" t="s">
        <v>186</v>
      </c>
      <c r="D155" s="215" t="s">
        <v>141</v>
      </c>
      <c r="E155" s="216" t="s">
        <v>145</v>
      </c>
      <c r="F155" s="217" t="s">
        <v>1836</v>
      </c>
      <c r="G155" s="218" t="s">
        <v>1832</v>
      </c>
      <c r="H155" s="219">
        <v>1</v>
      </c>
      <c r="I155" s="220"/>
      <c r="J155" s="221">
        <f>ROUND(I155*H155,2)</f>
        <v>0</v>
      </c>
      <c r="K155" s="222"/>
      <c r="L155" s="42"/>
      <c r="M155" s="223" t="s">
        <v>1</v>
      </c>
      <c r="N155" s="224" t="s">
        <v>44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145</v>
      </c>
      <c r="AT155" s="227" t="s">
        <v>141</v>
      </c>
      <c r="AU155" s="227" t="s">
        <v>86</v>
      </c>
      <c r="AY155" s="15" t="s">
        <v>140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145</v>
      </c>
      <c r="BM155" s="227" t="s">
        <v>420</v>
      </c>
    </row>
    <row r="156" spans="1:65" s="2" customFormat="1" ht="16.5" customHeight="1">
      <c r="A156" s="36"/>
      <c r="B156" s="37"/>
      <c r="C156" s="215" t="s">
        <v>318</v>
      </c>
      <c r="D156" s="215" t="s">
        <v>141</v>
      </c>
      <c r="E156" s="216" t="s">
        <v>154</v>
      </c>
      <c r="F156" s="217" t="s">
        <v>1837</v>
      </c>
      <c r="G156" s="218" t="s">
        <v>1832</v>
      </c>
      <c r="H156" s="219">
        <v>1</v>
      </c>
      <c r="I156" s="220"/>
      <c r="J156" s="221">
        <f>ROUND(I156*H156,2)</f>
        <v>0</v>
      </c>
      <c r="K156" s="222"/>
      <c r="L156" s="42"/>
      <c r="M156" s="223" t="s">
        <v>1</v>
      </c>
      <c r="N156" s="224" t="s">
        <v>44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145</v>
      </c>
      <c r="AT156" s="227" t="s">
        <v>141</v>
      </c>
      <c r="AU156" s="227" t="s">
        <v>86</v>
      </c>
      <c r="AY156" s="15" t="s">
        <v>140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86</v>
      </c>
      <c r="BK156" s="228">
        <f>ROUND(I156*H156,2)</f>
        <v>0</v>
      </c>
      <c r="BL156" s="15" t="s">
        <v>145</v>
      </c>
      <c r="BM156" s="227" t="s">
        <v>428</v>
      </c>
    </row>
    <row r="157" spans="1:65" s="2" customFormat="1" ht="21.75" customHeight="1">
      <c r="A157" s="36"/>
      <c r="B157" s="37"/>
      <c r="C157" s="215" t="s">
        <v>322</v>
      </c>
      <c r="D157" s="215" t="s">
        <v>141</v>
      </c>
      <c r="E157" s="216" t="s">
        <v>1902</v>
      </c>
      <c r="F157" s="217" t="s">
        <v>1903</v>
      </c>
      <c r="G157" s="218" t="s">
        <v>244</v>
      </c>
      <c r="H157" s="219">
        <v>1</v>
      </c>
      <c r="I157" s="220"/>
      <c r="J157" s="221">
        <f>ROUND(I157*H157,2)</f>
        <v>0</v>
      </c>
      <c r="K157" s="222"/>
      <c r="L157" s="42"/>
      <c r="M157" s="223" t="s">
        <v>1</v>
      </c>
      <c r="N157" s="224" t="s">
        <v>44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145</v>
      </c>
      <c r="AT157" s="227" t="s">
        <v>141</v>
      </c>
      <c r="AU157" s="227" t="s">
        <v>86</v>
      </c>
      <c r="AY157" s="15" t="s">
        <v>140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86</v>
      </c>
      <c r="BK157" s="228">
        <f>ROUND(I157*H157,2)</f>
        <v>0</v>
      </c>
      <c r="BL157" s="15" t="s">
        <v>145</v>
      </c>
      <c r="BM157" s="227" t="s">
        <v>436</v>
      </c>
    </row>
    <row r="158" spans="1:63" s="12" customFormat="1" ht="25.9" customHeight="1">
      <c r="A158" s="12"/>
      <c r="B158" s="201"/>
      <c r="C158" s="202"/>
      <c r="D158" s="203" t="s">
        <v>78</v>
      </c>
      <c r="E158" s="204" t="s">
        <v>1904</v>
      </c>
      <c r="F158" s="204" t="s">
        <v>1905</v>
      </c>
      <c r="G158" s="202"/>
      <c r="H158" s="202"/>
      <c r="I158" s="205"/>
      <c r="J158" s="206">
        <f>BK158</f>
        <v>0</v>
      </c>
      <c r="K158" s="202"/>
      <c r="L158" s="207"/>
      <c r="M158" s="208"/>
      <c r="N158" s="209"/>
      <c r="O158" s="209"/>
      <c r="P158" s="210">
        <f>SUM(P159:P167)</f>
        <v>0</v>
      </c>
      <c r="Q158" s="209"/>
      <c r="R158" s="210">
        <f>SUM(R159:R167)</f>
        <v>0</v>
      </c>
      <c r="S158" s="209"/>
      <c r="T158" s="211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2" t="s">
        <v>86</v>
      </c>
      <c r="AT158" s="213" t="s">
        <v>78</v>
      </c>
      <c r="AU158" s="213" t="s">
        <v>79</v>
      </c>
      <c r="AY158" s="212" t="s">
        <v>140</v>
      </c>
      <c r="BK158" s="214">
        <f>SUM(BK159:BK167)</f>
        <v>0</v>
      </c>
    </row>
    <row r="159" spans="1:65" s="2" customFormat="1" ht="21.75" customHeight="1">
      <c r="A159" s="36"/>
      <c r="B159" s="37"/>
      <c r="C159" s="215" t="s">
        <v>326</v>
      </c>
      <c r="D159" s="215" t="s">
        <v>141</v>
      </c>
      <c r="E159" s="216" t="s">
        <v>1906</v>
      </c>
      <c r="F159" s="217" t="s">
        <v>1907</v>
      </c>
      <c r="G159" s="218" t="s">
        <v>189</v>
      </c>
      <c r="H159" s="219">
        <v>2</v>
      </c>
      <c r="I159" s="220"/>
      <c r="J159" s="221">
        <f>ROUND(I159*H159,2)</f>
        <v>0</v>
      </c>
      <c r="K159" s="222"/>
      <c r="L159" s="42"/>
      <c r="M159" s="223" t="s">
        <v>1</v>
      </c>
      <c r="N159" s="224" t="s">
        <v>44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145</v>
      </c>
      <c r="AT159" s="227" t="s">
        <v>141</v>
      </c>
      <c r="AU159" s="227" t="s">
        <v>86</v>
      </c>
      <c r="AY159" s="15" t="s">
        <v>140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145</v>
      </c>
      <c r="BM159" s="227" t="s">
        <v>444</v>
      </c>
    </row>
    <row r="160" spans="1:65" s="2" customFormat="1" ht="24.15" customHeight="1">
      <c r="A160" s="36"/>
      <c r="B160" s="37"/>
      <c r="C160" s="215" t="s">
        <v>330</v>
      </c>
      <c r="D160" s="215" t="s">
        <v>141</v>
      </c>
      <c r="E160" s="216" t="s">
        <v>151</v>
      </c>
      <c r="F160" s="217" t="s">
        <v>1908</v>
      </c>
      <c r="G160" s="218" t="s">
        <v>1832</v>
      </c>
      <c r="H160" s="219">
        <v>2</v>
      </c>
      <c r="I160" s="220"/>
      <c r="J160" s="221">
        <f>ROUND(I160*H160,2)</f>
        <v>0</v>
      </c>
      <c r="K160" s="222"/>
      <c r="L160" s="42"/>
      <c r="M160" s="223" t="s">
        <v>1</v>
      </c>
      <c r="N160" s="224" t="s">
        <v>44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145</v>
      </c>
      <c r="AT160" s="227" t="s">
        <v>141</v>
      </c>
      <c r="AU160" s="227" t="s">
        <v>86</v>
      </c>
      <c r="AY160" s="15" t="s">
        <v>140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86</v>
      </c>
      <c r="BK160" s="228">
        <f>ROUND(I160*H160,2)</f>
        <v>0</v>
      </c>
      <c r="BL160" s="15" t="s">
        <v>145</v>
      </c>
      <c r="BM160" s="227" t="s">
        <v>454</v>
      </c>
    </row>
    <row r="161" spans="1:65" s="2" customFormat="1" ht="16.5" customHeight="1">
      <c r="A161" s="36"/>
      <c r="B161" s="37"/>
      <c r="C161" s="215" t="s">
        <v>334</v>
      </c>
      <c r="D161" s="215" t="s">
        <v>141</v>
      </c>
      <c r="E161" s="216" t="s">
        <v>161</v>
      </c>
      <c r="F161" s="217" t="s">
        <v>1909</v>
      </c>
      <c r="G161" s="218" t="s">
        <v>1910</v>
      </c>
      <c r="H161" s="219">
        <v>1</v>
      </c>
      <c r="I161" s="220"/>
      <c r="J161" s="221">
        <f>ROUND(I161*H161,2)</f>
        <v>0</v>
      </c>
      <c r="K161" s="222"/>
      <c r="L161" s="42"/>
      <c r="M161" s="223" t="s">
        <v>1</v>
      </c>
      <c r="N161" s="224" t="s">
        <v>44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145</v>
      </c>
      <c r="AT161" s="227" t="s">
        <v>141</v>
      </c>
      <c r="AU161" s="227" t="s">
        <v>86</v>
      </c>
      <c r="AY161" s="15" t="s">
        <v>140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145</v>
      </c>
      <c r="BM161" s="227" t="s">
        <v>465</v>
      </c>
    </row>
    <row r="162" spans="1:65" s="2" customFormat="1" ht="16.5" customHeight="1">
      <c r="A162" s="36"/>
      <c r="B162" s="37"/>
      <c r="C162" s="215" t="s">
        <v>338</v>
      </c>
      <c r="D162" s="215" t="s">
        <v>141</v>
      </c>
      <c r="E162" s="216" t="s">
        <v>165</v>
      </c>
      <c r="F162" s="217" t="s">
        <v>1911</v>
      </c>
      <c r="G162" s="218" t="s">
        <v>662</v>
      </c>
      <c r="H162" s="219">
        <v>2</v>
      </c>
      <c r="I162" s="220"/>
      <c r="J162" s="221">
        <f>ROUND(I162*H162,2)</f>
        <v>0</v>
      </c>
      <c r="K162" s="222"/>
      <c r="L162" s="42"/>
      <c r="M162" s="223" t="s">
        <v>1</v>
      </c>
      <c r="N162" s="224" t="s">
        <v>44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145</v>
      </c>
      <c r="AT162" s="227" t="s">
        <v>141</v>
      </c>
      <c r="AU162" s="227" t="s">
        <v>86</v>
      </c>
      <c r="AY162" s="15" t="s">
        <v>140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145</v>
      </c>
      <c r="BM162" s="227" t="s">
        <v>473</v>
      </c>
    </row>
    <row r="163" spans="1:65" s="2" customFormat="1" ht="16.5" customHeight="1">
      <c r="A163" s="36"/>
      <c r="B163" s="37"/>
      <c r="C163" s="215" t="s">
        <v>342</v>
      </c>
      <c r="D163" s="215" t="s">
        <v>141</v>
      </c>
      <c r="E163" s="216" t="s">
        <v>1912</v>
      </c>
      <c r="F163" s="217" t="s">
        <v>1913</v>
      </c>
      <c r="G163" s="218" t="s">
        <v>189</v>
      </c>
      <c r="H163" s="219">
        <v>2</v>
      </c>
      <c r="I163" s="220"/>
      <c r="J163" s="221">
        <f>ROUND(I163*H163,2)</f>
        <v>0</v>
      </c>
      <c r="K163" s="222"/>
      <c r="L163" s="42"/>
      <c r="M163" s="223" t="s">
        <v>1</v>
      </c>
      <c r="N163" s="224" t="s">
        <v>44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145</v>
      </c>
      <c r="AT163" s="227" t="s">
        <v>141</v>
      </c>
      <c r="AU163" s="227" t="s">
        <v>86</v>
      </c>
      <c r="AY163" s="15" t="s">
        <v>140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86</v>
      </c>
      <c r="BK163" s="228">
        <f>ROUND(I163*H163,2)</f>
        <v>0</v>
      </c>
      <c r="BL163" s="15" t="s">
        <v>145</v>
      </c>
      <c r="BM163" s="227" t="s">
        <v>481</v>
      </c>
    </row>
    <row r="164" spans="1:65" s="2" customFormat="1" ht="16.5" customHeight="1">
      <c r="A164" s="36"/>
      <c r="B164" s="37"/>
      <c r="C164" s="215" t="s">
        <v>346</v>
      </c>
      <c r="D164" s="215" t="s">
        <v>141</v>
      </c>
      <c r="E164" s="216" t="s">
        <v>169</v>
      </c>
      <c r="F164" s="217" t="s">
        <v>1914</v>
      </c>
      <c r="G164" s="218" t="s">
        <v>662</v>
      </c>
      <c r="H164" s="219">
        <v>1</v>
      </c>
      <c r="I164" s="220"/>
      <c r="J164" s="221">
        <f>ROUND(I164*H164,2)</f>
        <v>0</v>
      </c>
      <c r="K164" s="222"/>
      <c r="L164" s="42"/>
      <c r="M164" s="223" t="s">
        <v>1</v>
      </c>
      <c r="N164" s="224" t="s">
        <v>44</v>
      </c>
      <c r="O164" s="8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145</v>
      </c>
      <c r="AT164" s="227" t="s">
        <v>141</v>
      </c>
      <c r="AU164" s="227" t="s">
        <v>86</v>
      </c>
      <c r="AY164" s="15" t="s">
        <v>140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86</v>
      </c>
      <c r="BK164" s="228">
        <f>ROUND(I164*H164,2)</f>
        <v>0</v>
      </c>
      <c r="BL164" s="15" t="s">
        <v>145</v>
      </c>
      <c r="BM164" s="227" t="s">
        <v>489</v>
      </c>
    </row>
    <row r="165" spans="1:65" s="2" customFormat="1" ht="16.5" customHeight="1">
      <c r="A165" s="36"/>
      <c r="B165" s="37"/>
      <c r="C165" s="215" t="s">
        <v>350</v>
      </c>
      <c r="D165" s="215" t="s">
        <v>141</v>
      </c>
      <c r="E165" s="216" t="s">
        <v>157</v>
      </c>
      <c r="F165" s="217" t="s">
        <v>1915</v>
      </c>
      <c r="G165" s="218" t="s">
        <v>662</v>
      </c>
      <c r="H165" s="219">
        <v>1</v>
      </c>
      <c r="I165" s="220"/>
      <c r="J165" s="221">
        <f>ROUND(I165*H165,2)</f>
        <v>0</v>
      </c>
      <c r="K165" s="222"/>
      <c r="L165" s="42"/>
      <c r="M165" s="223" t="s">
        <v>1</v>
      </c>
      <c r="N165" s="224" t="s">
        <v>44</v>
      </c>
      <c r="O165" s="8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145</v>
      </c>
      <c r="AT165" s="227" t="s">
        <v>141</v>
      </c>
      <c r="AU165" s="227" t="s">
        <v>86</v>
      </c>
      <c r="AY165" s="15" t="s">
        <v>140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145</v>
      </c>
      <c r="BM165" s="227" t="s">
        <v>497</v>
      </c>
    </row>
    <row r="166" spans="1:65" s="2" customFormat="1" ht="16.5" customHeight="1">
      <c r="A166" s="36"/>
      <c r="B166" s="37"/>
      <c r="C166" s="215" t="s">
        <v>354</v>
      </c>
      <c r="D166" s="215" t="s">
        <v>141</v>
      </c>
      <c r="E166" s="216" t="s">
        <v>176</v>
      </c>
      <c r="F166" s="217" t="s">
        <v>1916</v>
      </c>
      <c r="G166" s="218" t="s">
        <v>1832</v>
      </c>
      <c r="H166" s="219">
        <v>2</v>
      </c>
      <c r="I166" s="220"/>
      <c r="J166" s="221">
        <f>ROUND(I166*H166,2)</f>
        <v>0</v>
      </c>
      <c r="K166" s="222"/>
      <c r="L166" s="42"/>
      <c r="M166" s="223" t="s">
        <v>1</v>
      </c>
      <c r="N166" s="224" t="s">
        <v>44</v>
      </c>
      <c r="O166" s="8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145</v>
      </c>
      <c r="AT166" s="227" t="s">
        <v>141</v>
      </c>
      <c r="AU166" s="227" t="s">
        <v>86</v>
      </c>
      <c r="AY166" s="15" t="s">
        <v>140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145</v>
      </c>
      <c r="BM166" s="227" t="s">
        <v>505</v>
      </c>
    </row>
    <row r="167" spans="1:65" s="2" customFormat="1" ht="16.5" customHeight="1">
      <c r="A167" s="36"/>
      <c r="B167" s="37"/>
      <c r="C167" s="215" t="s">
        <v>358</v>
      </c>
      <c r="D167" s="215" t="s">
        <v>141</v>
      </c>
      <c r="E167" s="216" t="s">
        <v>1917</v>
      </c>
      <c r="F167" s="217" t="s">
        <v>1918</v>
      </c>
      <c r="G167" s="218" t="s">
        <v>244</v>
      </c>
      <c r="H167" s="219">
        <v>0.2</v>
      </c>
      <c r="I167" s="220"/>
      <c r="J167" s="221">
        <f>ROUND(I167*H167,2)</f>
        <v>0</v>
      </c>
      <c r="K167" s="222"/>
      <c r="L167" s="42"/>
      <c r="M167" s="223" t="s">
        <v>1</v>
      </c>
      <c r="N167" s="224" t="s">
        <v>44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145</v>
      </c>
      <c r="AT167" s="227" t="s">
        <v>141</v>
      </c>
      <c r="AU167" s="227" t="s">
        <v>86</v>
      </c>
      <c r="AY167" s="15" t="s">
        <v>140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86</v>
      </c>
      <c r="BK167" s="228">
        <f>ROUND(I167*H167,2)</f>
        <v>0</v>
      </c>
      <c r="BL167" s="15" t="s">
        <v>145</v>
      </c>
      <c r="BM167" s="227" t="s">
        <v>513</v>
      </c>
    </row>
    <row r="168" spans="1:63" s="12" customFormat="1" ht="25.9" customHeight="1">
      <c r="A168" s="12"/>
      <c r="B168" s="201"/>
      <c r="C168" s="202"/>
      <c r="D168" s="203" t="s">
        <v>78</v>
      </c>
      <c r="E168" s="204" t="s">
        <v>1919</v>
      </c>
      <c r="F168" s="204" t="s">
        <v>1920</v>
      </c>
      <c r="G168" s="202"/>
      <c r="H168" s="202"/>
      <c r="I168" s="205"/>
      <c r="J168" s="206">
        <f>BK168</f>
        <v>0</v>
      </c>
      <c r="K168" s="202"/>
      <c r="L168" s="207"/>
      <c r="M168" s="208"/>
      <c r="N168" s="209"/>
      <c r="O168" s="209"/>
      <c r="P168" s="210">
        <f>SUM(P169:P174)</f>
        <v>0</v>
      </c>
      <c r="Q168" s="209"/>
      <c r="R168" s="210">
        <f>SUM(R169:R174)</f>
        <v>0</v>
      </c>
      <c r="S168" s="209"/>
      <c r="T168" s="211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2" t="s">
        <v>86</v>
      </c>
      <c r="AT168" s="213" t="s">
        <v>78</v>
      </c>
      <c r="AU168" s="213" t="s">
        <v>79</v>
      </c>
      <c r="AY168" s="212" t="s">
        <v>140</v>
      </c>
      <c r="BK168" s="214">
        <f>SUM(BK169:BK174)</f>
        <v>0</v>
      </c>
    </row>
    <row r="169" spans="1:65" s="2" customFormat="1" ht="16.5" customHeight="1">
      <c r="A169" s="36"/>
      <c r="B169" s="37"/>
      <c r="C169" s="215" t="s">
        <v>362</v>
      </c>
      <c r="D169" s="215" t="s">
        <v>141</v>
      </c>
      <c r="E169" s="216" t="s">
        <v>1921</v>
      </c>
      <c r="F169" s="217" t="s">
        <v>1885</v>
      </c>
      <c r="G169" s="218" t="s">
        <v>382</v>
      </c>
      <c r="H169" s="219">
        <v>68</v>
      </c>
      <c r="I169" s="220"/>
      <c r="J169" s="221">
        <f>ROUND(I169*H169,2)</f>
        <v>0</v>
      </c>
      <c r="K169" s="222"/>
      <c r="L169" s="42"/>
      <c r="M169" s="223" t="s">
        <v>1</v>
      </c>
      <c r="N169" s="224" t="s">
        <v>44</v>
      </c>
      <c r="O169" s="89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145</v>
      </c>
      <c r="AT169" s="227" t="s">
        <v>141</v>
      </c>
      <c r="AU169" s="227" t="s">
        <v>86</v>
      </c>
      <c r="AY169" s="15" t="s">
        <v>140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145</v>
      </c>
      <c r="BM169" s="227" t="s">
        <v>523</v>
      </c>
    </row>
    <row r="170" spans="1:65" s="2" customFormat="1" ht="16.5" customHeight="1">
      <c r="A170" s="36"/>
      <c r="B170" s="37"/>
      <c r="C170" s="215" t="s">
        <v>367</v>
      </c>
      <c r="D170" s="215" t="s">
        <v>141</v>
      </c>
      <c r="E170" s="216" t="s">
        <v>1922</v>
      </c>
      <c r="F170" s="217" t="s">
        <v>1887</v>
      </c>
      <c r="G170" s="218" t="s">
        <v>382</v>
      </c>
      <c r="H170" s="219">
        <v>150</v>
      </c>
      <c r="I170" s="220"/>
      <c r="J170" s="221">
        <f>ROUND(I170*H170,2)</f>
        <v>0</v>
      </c>
      <c r="K170" s="222"/>
      <c r="L170" s="42"/>
      <c r="M170" s="223" t="s">
        <v>1</v>
      </c>
      <c r="N170" s="224" t="s">
        <v>44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145</v>
      </c>
      <c r="AT170" s="227" t="s">
        <v>141</v>
      </c>
      <c r="AU170" s="227" t="s">
        <v>86</v>
      </c>
      <c r="AY170" s="15" t="s">
        <v>140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86</v>
      </c>
      <c r="BK170" s="228">
        <f>ROUND(I170*H170,2)</f>
        <v>0</v>
      </c>
      <c r="BL170" s="15" t="s">
        <v>145</v>
      </c>
      <c r="BM170" s="227" t="s">
        <v>531</v>
      </c>
    </row>
    <row r="171" spans="1:65" s="2" customFormat="1" ht="16.5" customHeight="1">
      <c r="A171" s="36"/>
      <c r="B171" s="37"/>
      <c r="C171" s="215" t="s">
        <v>371</v>
      </c>
      <c r="D171" s="215" t="s">
        <v>141</v>
      </c>
      <c r="E171" s="216" t="s">
        <v>1923</v>
      </c>
      <c r="F171" s="217" t="s">
        <v>1924</v>
      </c>
      <c r="G171" s="218" t="s">
        <v>382</v>
      </c>
      <c r="H171" s="219">
        <v>152</v>
      </c>
      <c r="I171" s="220"/>
      <c r="J171" s="221">
        <f>ROUND(I171*H171,2)</f>
        <v>0</v>
      </c>
      <c r="K171" s="222"/>
      <c r="L171" s="42"/>
      <c r="M171" s="223" t="s">
        <v>1</v>
      </c>
      <c r="N171" s="224" t="s">
        <v>44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145</v>
      </c>
      <c r="AT171" s="227" t="s">
        <v>141</v>
      </c>
      <c r="AU171" s="227" t="s">
        <v>86</v>
      </c>
      <c r="AY171" s="15" t="s">
        <v>140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145</v>
      </c>
      <c r="BM171" s="227" t="s">
        <v>541</v>
      </c>
    </row>
    <row r="172" spans="1:65" s="2" customFormat="1" ht="16.5" customHeight="1">
      <c r="A172" s="36"/>
      <c r="B172" s="37"/>
      <c r="C172" s="215" t="s">
        <v>375</v>
      </c>
      <c r="D172" s="215" t="s">
        <v>141</v>
      </c>
      <c r="E172" s="216" t="s">
        <v>1925</v>
      </c>
      <c r="F172" s="217" t="s">
        <v>1926</v>
      </c>
      <c r="G172" s="218" t="s">
        <v>382</v>
      </c>
      <c r="H172" s="219">
        <v>58</v>
      </c>
      <c r="I172" s="220"/>
      <c r="J172" s="221">
        <f>ROUND(I172*H172,2)</f>
        <v>0</v>
      </c>
      <c r="K172" s="222"/>
      <c r="L172" s="42"/>
      <c r="M172" s="223" t="s">
        <v>1</v>
      </c>
      <c r="N172" s="224" t="s">
        <v>44</v>
      </c>
      <c r="O172" s="89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145</v>
      </c>
      <c r="AT172" s="227" t="s">
        <v>141</v>
      </c>
      <c r="AU172" s="227" t="s">
        <v>86</v>
      </c>
      <c r="AY172" s="15" t="s">
        <v>140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145</v>
      </c>
      <c r="BM172" s="227" t="s">
        <v>549</v>
      </c>
    </row>
    <row r="173" spans="1:65" s="2" customFormat="1" ht="16.5" customHeight="1">
      <c r="A173" s="36"/>
      <c r="B173" s="37"/>
      <c r="C173" s="215" t="s">
        <v>379</v>
      </c>
      <c r="D173" s="215" t="s">
        <v>141</v>
      </c>
      <c r="E173" s="216" t="s">
        <v>1927</v>
      </c>
      <c r="F173" s="217" t="s">
        <v>1928</v>
      </c>
      <c r="G173" s="218" t="s">
        <v>382</v>
      </c>
      <c r="H173" s="219">
        <v>428</v>
      </c>
      <c r="I173" s="220"/>
      <c r="J173" s="221">
        <f>ROUND(I173*H173,2)</f>
        <v>0</v>
      </c>
      <c r="K173" s="222"/>
      <c r="L173" s="42"/>
      <c r="M173" s="223" t="s">
        <v>1</v>
      </c>
      <c r="N173" s="224" t="s">
        <v>44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145</v>
      </c>
      <c r="AT173" s="227" t="s">
        <v>141</v>
      </c>
      <c r="AU173" s="227" t="s">
        <v>86</v>
      </c>
      <c r="AY173" s="15" t="s">
        <v>140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86</v>
      </c>
      <c r="BK173" s="228">
        <f>ROUND(I173*H173,2)</f>
        <v>0</v>
      </c>
      <c r="BL173" s="15" t="s">
        <v>145</v>
      </c>
      <c r="BM173" s="227" t="s">
        <v>557</v>
      </c>
    </row>
    <row r="174" spans="1:65" s="2" customFormat="1" ht="21.75" customHeight="1">
      <c r="A174" s="36"/>
      <c r="B174" s="37"/>
      <c r="C174" s="215" t="s">
        <v>384</v>
      </c>
      <c r="D174" s="215" t="s">
        <v>141</v>
      </c>
      <c r="E174" s="216" t="s">
        <v>1929</v>
      </c>
      <c r="F174" s="217" t="s">
        <v>1930</v>
      </c>
      <c r="G174" s="218" t="s">
        <v>244</v>
      </c>
      <c r="H174" s="219">
        <v>0.5</v>
      </c>
      <c r="I174" s="220"/>
      <c r="J174" s="221">
        <f>ROUND(I174*H174,2)</f>
        <v>0</v>
      </c>
      <c r="K174" s="222"/>
      <c r="L174" s="42"/>
      <c r="M174" s="223" t="s">
        <v>1</v>
      </c>
      <c r="N174" s="224" t="s">
        <v>44</v>
      </c>
      <c r="O174" s="8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145</v>
      </c>
      <c r="AT174" s="227" t="s">
        <v>141</v>
      </c>
      <c r="AU174" s="227" t="s">
        <v>86</v>
      </c>
      <c r="AY174" s="15" t="s">
        <v>140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5" t="s">
        <v>86</v>
      </c>
      <c r="BK174" s="228">
        <f>ROUND(I174*H174,2)</f>
        <v>0</v>
      </c>
      <c r="BL174" s="15" t="s">
        <v>145</v>
      </c>
      <c r="BM174" s="227" t="s">
        <v>567</v>
      </c>
    </row>
    <row r="175" spans="1:63" s="12" customFormat="1" ht="25.9" customHeight="1">
      <c r="A175" s="12"/>
      <c r="B175" s="201"/>
      <c r="C175" s="202"/>
      <c r="D175" s="203" t="s">
        <v>78</v>
      </c>
      <c r="E175" s="204" t="s">
        <v>1931</v>
      </c>
      <c r="F175" s="204" t="s">
        <v>1932</v>
      </c>
      <c r="G175" s="202"/>
      <c r="H175" s="202"/>
      <c r="I175" s="205"/>
      <c r="J175" s="206">
        <f>BK175</f>
        <v>0</v>
      </c>
      <c r="K175" s="202"/>
      <c r="L175" s="207"/>
      <c r="M175" s="208"/>
      <c r="N175" s="209"/>
      <c r="O175" s="209"/>
      <c r="P175" s="210">
        <f>SUM(P176:P186)</f>
        <v>0</v>
      </c>
      <c r="Q175" s="209"/>
      <c r="R175" s="210">
        <f>SUM(R176:R186)</f>
        <v>0</v>
      </c>
      <c r="S175" s="209"/>
      <c r="T175" s="211">
        <f>SUM(T176:T186)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2" t="s">
        <v>86</v>
      </c>
      <c r="AT175" s="213" t="s">
        <v>78</v>
      </c>
      <c r="AU175" s="213" t="s">
        <v>79</v>
      </c>
      <c r="AY175" s="212" t="s">
        <v>140</v>
      </c>
      <c r="BK175" s="214">
        <f>SUM(BK176:BK186)</f>
        <v>0</v>
      </c>
    </row>
    <row r="176" spans="1:65" s="2" customFormat="1" ht="21.75" customHeight="1">
      <c r="A176" s="36"/>
      <c r="B176" s="37"/>
      <c r="C176" s="215" t="s">
        <v>388</v>
      </c>
      <c r="D176" s="215" t="s">
        <v>141</v>
      </c>
      <c r="E176" s="216" t="s">
        <v>1933</v>
      </c>
      <c r="F176" s="217" t="s">
        <v>1934</v>
      </c>
      <c r="G176" s="218" t="s">
        <v>272</v>
      </c>
      <c r="H176" s="219">
        <v>6</v>
      </c>
      <c r="I176" s="220"/>
      <c r="J176" s="221">
        <f>ROUND(I176*H176,2)</f>
        <v>0</v>
      </c>
      <c r="K176" s="222"/>
      <c r="L176" s="42"/>
      <c r="M176" s="223" t="s">
        <v>1</v>
      </c>
      <c r="N176" s="224" t="s">
        <v>44</v>
      </c>
      <c r="O176" s="89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145</v>
      </c>
      <c r="AT176" s="227" t="s">
        <v>141</v>
      </c>
      <c r="AU176" s="227" t="s">
        <v>86</v>
      </c>
      <c r="AY176" s="15" t="s">
        <v>140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145</v>
      </c>
      <c r="BM176" s="227" t="s">
        <v>573</v>
      </c>
    </row>
    <row r="177" spans="1:65" s="2" customFormat="1" ht="16.5" customHeight="1">
      <c r="A177" s="36"/>
      <c r="B177" s="37"/>
      <c r="C177" s="215" t="s">
        <v>392</v>
      </c>
      <c r="D177" s="215" t="s">
        <v>141</v>
      </c>
      <c r="E177" s="216" t="s">
        <v>1935</v>
      </c>
      <c r="F177" s="217" t="s">
        <v>1936</v>
      </c>
      <c r="G177" s="218" t="s">
        <v>272</v>
      </c>
      <c r="H177" s="219">
        <v>14</v>
      </c>
      <c r="I177" s="220"/>
      <c r="J177" s="221">
        <f>ROUND(I177*H177,2)</f>
        <v>0</v>
      </c>
      <c r="K177" s="222"/>
      <c r="L177" s="42"/>
      <c r="M177" s="223" t="s">
        <v>1</v>
      </c>
      <c r="N177" s="224" t="s">
        <v>44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145</v>
      </c>
      <c r="AT177" s="227" t="s">
        <v>141</v>
      </c>
      <c r="AU177" s="227" t="s">
        <v>86</v>
      </c>
      <c r="AY177" s="15" t="s">
        <v>140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145</v>
      </c>
      <c r="BM177" s="227" t="s">
        <v>581</v>
      </c>
    </row>
    <row r="178" spans="1:65" s="2" customFormat="1" ht="21.75" customHeight="1">
      <c r="A178" s="36"/>
      <c r="B178" s="37"/>
      <c r="C178" s="215" t="s">
        <v>396</v>
      </c>
      <c r="D178" s="215" t="s">
        <v>141</v>
      </c>
      <c r="E178" s="216" t="s">
        <v>1937</v>
      </c>
      <c r="F178" s="217" t="s">
        <v>1938</v>
      </c>
      <c r="G178" s="218" t="s">
        <v>272</v>
      </c>
      <c r="H178" s="219">
        <v>2</v>
      </c>
      <c r="I178" s="220"/>
      <c r="J178" s="221">
        <f>ROUND(I178*H178,2)</f>
        <v>0</v>
      </c>
      <c r="K178" s="222"/>
      <c r="L178" s="42"/>
      <c r="M178" s="223" t="s">
        <v>1</v>
      </c>
      <c r="N178" s="224" t="s">
        <v>44</v>
      </c>
      <c r="O178" s="89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145</v>
      </c>
      <c r="AT178" s="227" t="s">
        <v>141</v>
      </c>
      <c r="AU178" s="227" t="s">
        <v>86</v>
      </c>
      <c r="AY178" s="15" t="s">
        <v>140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86</v>
      </c>
      <c r="BK178" s="228">
        <f>ROUND(I178*H178,2)</f>
        <v>0</v>
      </c>
      <c r="BL178" s="15" t="s">
        <v>145</v>
      </c>
      <c r="BM178" s="227" t="s">
        <v>589</v>
      </c>
    </row>
    <row r="179" spans="1:65" s="2" customFormat="1" ht="16.5" customHeight="1">
      <c r="A179" s="36"/>
      <c r="B179" s="37"/>
      <c r="C179" s="215" t="s">
        <v>400</v>
      </c>
      <c r="D179" s="215" t="s">
        <v>141</v>
      </c>
      <c r="E179" s="216" t="s">
        <v>1939</v>
      </c>
      <c r="F179" s="217" t="s">
        <v>1940</v>
      </c>
      <c r="G179" s="218" t="s">
        <v>272</v>
      </c>
      <c r="H179" s="219">
        <v>2</v>
      </c>
      <c r="I179" s="220"/>
      <c r="J179" s="221">
        <f>ROUND(I179*H179,2)</f>
        <v>0</v>
      </c>
      <c r="K179" s="222"/>
      <c r="L179" s="42"/>
      <c r="M179" s="223" t="s">
        <v>1</v>
      </c>
      <c r="N179" s="224" t="s">
        <v>44</v>
      </c>
      <c r="O179" s="89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145</v>
      </c>
      <c r="AT179" s="227" t="s">
        <v>141</v>
      </c>
      <c r="AU179" s="227" t="s">
        <v>86</v>
      </c>
      <c r="AY179" s="15" t="s">
        <v>140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145</v>
      </c>
      <c r="BM179" s="227" t="s">
        <v>599</v>
      </c>
    </row>
    <row r="180" spans="1:65" s="2" customFormat="1" ht="21.75" customHeight="1">
      <c r="A180" s="36"/>
      <c r="B180" s="37"/>
      <c r="C180" s="215" t="s">
        <v>404</v>
      </c>
      <c r="D180" s="215" t="s">
        <v>141</v>
      </c>
      <c r="E180" s="216" t="s">
        <v>1941</v>
      </c>
      <c r="F180" s="217" t="s">
        <v>1942</v>
      </c>
      <c r="G180" s="218" t="s">
        <v>272</v>
      </c>
      <c r="H180" s="219">
        <v>6</v>
      </c>
      <c r="I180" s="220"/>
      <c r="J180" s="221">
        <f>ROUND(I180*H180,2)</f>
        <v>0</v>
      </c>
      <c r="K180" s="222"/>
      <c r="L180" s="42"/>
      <c r="M180" s="223" t="s">
        <v>1</v>
      </c>
      <c r="N180" s="224" t="s">
        <v>44</v>
      </c>
      <c r="O180" s="8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145</v>
      </c>
      <c r="AT180" s="227" t="s">
        <v>141</v>
      </c>
      <c r="AU180" s="227" t="s">
        <v>86</v>
      </c>
      <c r="AY180" s="15" t="s">
        <v>140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145</v>
      </c>
      <c r="BM180" s="227" t="s">
        <v>607</v>
      </c>
    </row>
    <row r="181" spans="1:65" s="2" customFormat="1" ht="16.5" customHeight="1">
      <c r="A181" s="36"/>
      <c r="B181" s="37"/>
      <c r="C181" s="215" t="s">
        <v>408</v>
      </c>
      <c r="D181" s="215" t="s">
        <v>141</v>
      </c>
      <c r="E181" s="216" t="s">
        <v>1939</v>
      </c>
      <c r="F181" s="217" t="s">
        <v>1940</v>
      </c>
      <c r="G181" s="218" t="s">
        <v>272</v>
      </c>
      <c r="H181" s="219">
        <v>6</v>
      </c>
      <c r="I181" s="220"/>
      <c r="J181" s="221">
        <f>ROUND(I181*H181,2)</f>
        <v>0</v>
      </c>
      <c r="K181" s="222"/>
      <c r="L181" s="42"/>
      <c r="M181" s="223" t="s">
        <v>1</v>
      </c>
      <c r="N181" s="224" t="s">
        <v>44</v>
      </c>
      <c r="O181" s="89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7" t="s">
        <v>145</v>
      </c>
      <c r="AT181" s="227" t="s">
        <v>141</v>
      </c>
      <c r="AU181" s="227" t="s">
        <v>86</v>
      </c>
      <c r="AY181" s="15" t="s">
        <v>140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5" t="s">
        <v>86</v>
      </c>
      <c r="BK181" s="228">
        <f>ROUND(I181*H181,2)</f>
        <v>0</v>
      </c>
      <c r="BL181" s="15" t="s">
        <v>145</v>
      </c>
      <c r="BM181" s="227" t="s">
        <v>615</v>
      </c>
    </row>
    <row r="182" spans="1:65" s="2" customFormat="1" ht="16.5" customHeight="1">
      <c r="A182" s="36"/>
      <c r="B182" s="37"/>
      <c r="C182" s="215" t="s">
        <v>412</v>
      </c>
      <c r="D182" s="215" t="s">
        <v>141</v>
      </c>
      <c r="E182" s="216" t="s">
        <v>1943</v>
      </c>
      <c r="F182" s="217" t="s">
        <v>1944</v>
      </c>
      <c r="G182" s="218" t="s">
        <v>272</v>
      </c>
      <c r="H182" s="219">
        <v>2</v>
      </c>
      <c r="I182" s="220"/>
      <c r="J182" s="221">
        <f>ROUND(I182*H182,2)</f>
        <v>0</v>
      </c>
      <c r="K182" s="222"/>
      <c r="L182" s="42"/>
      <c r="M182" s="223" t="s">
        <v>1</v>
      </c>
      <c r="N182" s="224" t="s">
        <v>44</v>
      </c>
      <c r="O182" s="8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145</v>
      </c>
      <c r="AT182" s="227" t="s">
        <v>141</v>
      </c>
      <c r="AU182" s="227" t="s">
        <v>86</v>
      </c>
      <c r="AY182" s="15" t="s">
        <v>140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5" t="s">
        <v>86</v>
      </c>
      <c r="BK182" s="228">
        <f>ROUND(I182*H182,2)</f>
        <v>0</v>
      </c>
      <c r="BL182" s="15" t="s">
        <v>145</v>
      </c>
      <c r="BM182" s="227" t="s">
        <v>623</v>
      </c>
    </row>
    <row r="183" spans="1:65" s="2" customFormat="1" ht="21.75" customHeight="1">
      <c r="A183" s="36"/>
      <c r="B183" s="37"/>
      <c r="C183" s="215" t="s">
        <v>416</v>
      </c>
      <c r="D183" s="215" t="s">
        <v>141</v>
      </c>
      <c r="E183" s="216" t="s">
        <v>1945</v>
      </c>
      <c r="F183" s="217" t="s">
        <v>1946</v>
      </c>
      <c r="G183" s="218" t="s">
        <v>272</v>
      </c>
      <c r="H183" s="219">
        <v>6</v>
      </c>
      <c r="I183" s="220"/>
      <c r="J183" s="221">
        <f>ROUND(I183*H183,2)</f>
        <v>0</v>
      </c>
      <c r="K183" s="222"/>
      <c r="L183" s="42"/>
      <c r="M183" s="223" t="s">
        <v>1</v>
      </c>
      <c r="N183" s="224" t="s">
        <v>44</v>
      </c>
      <c r="O183" s="89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145</v>
      </c>
      <c r="AT183" s="227" t="s">
        <v>141</v>
      </c>
      <c r="AU183" s="227" t="s">
        <v>86</v>
      </c>
      <c r="AY183" s="15" t="s">
        <v>140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145</v>
      </c>
      <c r="BM183" s="227" t="s">
        <v>633</v>
      </c>
    </row>
    <row r="184" spans="1:65" s="2" customFormat="1" ht="24.15" customHeight="1">
      <c r="A184" s="36"/>
      <c r="B184" s="37"/>
      <c r="C184" s="215" t="s">
        <v>420</v>
      </c>
      <c r="D184" s="215" t="s">
        <v>141</v>
      </c>
      <c r="E184" s="216" t="s">
        <v>1947</v>
      </c>
      <c r="F184" s="217" t="s">
        <v>1948</v>
      </c>
      <c r="G184" s="218" t="s">
        <v>272</v>
      </c>
      <c r="H184" s="219">
        <v>42</v>
      </c>
      <c r="I184" s="220"/>
      <c r="J184" s="221">
        <f>ROUND(I184*H184,2)</f>
        <v>0</v>
      </c>
      <c r="K184" s="222"/>
      <c r="L184" s="42"/>
      <c r="M184" s="223" t="s">
        <v>1</v>
      </c>
      <c r="N184" s="224" t="s">
        <v>44</v>
      </c>
      <c r="O184" s="8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145</v>
      </c>
      <c r="AT184" s="227" t="s">
        <v>141</v>
      </c>
      <c r="AU184" s="227" t="s">
        <v>86</v>
      </c>
      <c r="AY184" s="15" t="s">
        <v>140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145</v>
      </c>
      <c r="BM184" s="227" t="s">
        <v>641</v>
      </c>
    </row>
    <row r="185" spans="1:65" s="2" customFormat="1" ht="16.5" customHeight="1">
      <c r="A185" s="36"/>
      <c r="B185" s="37"/>
      <c r="C185" s="215" t="s">
        <v>424</v>
      </c>
      <c r="D185" s="215" t="s">
        <v>141</v>
      </c>
      <c r="E185" s="216" t="s">
        <v>1949</v>
      </c>
      <c r="F185" s="217" t="s">
        <v>1950</v>
      </c>
      <c r="G185" s="218" t="s">
        <v>272</v>
      </c>
      <c r="H185" s="219">
        <v>42</v>
      </c>
      <c r="I185" s="220"/>
      <c r="J185" s="221">
        <f>ROUND(I185*H185,2)</f>
        <v>0</v>
      </c>
      <c r="K185" s="222"/>
      <c r="L185" s="42"/>
      <c r="M185" s="223" t="s">
        <v>1</v>
      </c>
      <c r="N185" s="224" t="s">
        <v>44</v>
      </c>
      <c r="O185" s="89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7" t="s">
        <v>145</v>
      </c>
      <c r="AT185" s="227" t="s">
        <v>141</v>
      </c>
      <c r="AU185" s="227" t="s">
        <v>86</v>
      </c>
      <c r="AY185" s="15" t="s">
        <v>140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5" t="s">
        <v>86</v>
      </c>
      <c r="BK185" s="228">
        <f>ROUND(I185*H185,2)</f>
        <v>0</v>
      </c>
      <c r="BL185" s="15" t="s">
        <v>145</v>
      </c>
      <c r="BM185" s="227" t="s">
        <v>651</v>
      </c>
    </row>
    <row r="186" spans="1:65" s="2" customFormat="1" ht="16.5" customHeight="1">
      <c r="A186" s="36"/>
      <c r="B186" s="37"/>
      <c r="C186" s="215" t="s">
        <v>428</v>
      </c>
      <c r="D186" s="215" t="s">
        <v>141</v>
      </c>
      <c r="E186" s="216" t="s">
        <v>1951</v>
      </c>
      <c r="F186" s="217" t="s">
        <v>1952</v>
      </c>
      <c r="G186" s="218" t="s">
        <v>244</v>
      </c>
      <c r="H186" s="219">
        <v>0.1</v>
      </c>
      <c r="I186" s="220"/>
      <c r="J186" s="221">
        <f>ROUND(I186*H186,2)</f>
        <v>0</v>
      </c>
      <c r="K186" s="222"/>
      <c r="L186" s="42"/>
      <c r="M186" s="223" t="s">
        <v>1</v>
      </c>
      <c r="N186" s="224" t="s">
        <v>44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145</v>
      </c>
      <c r="AT186" s="227" t="s">
        <v>141</v>
      </c>
      <c r="AU186" s="227" t="s">
        <v>86</v>
      </c>
      <c r="AY186" s="15" t="s">
        <v>140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86</v>
      </c>
      <c r="BK186" s="228">
        <f>ROUND(I186*H186,2)</f>
        <v>0</v>
      </c>
      <c r="BL186" s="15" t="s">
        <v>145</v>
      </c>
      <c r="BM186" s="227" t="s">
        <v>659</v>
      </c>
    </row>
    <row r="187" spans="1:63" s="12" customFormat="1" ht="25.9" customHeight="1">
      <c r="A187" s="12"/>
      <c r="B187" s="201"/>
      <c r="C187" s="202"/>
      <c r="D187" s="203" t="s">
        <v>78</v>
      </c>
      <c r="E187" s="204" t="s">
        <v>1953</v>
      </c>
      <c r="F187" s="204" t="s">
        <v>1954</v>
      </c>
      <c r="G187" s="202"/>
      <c r="H187" s="202"/>
      <c r="I187" s="205"/>
      <c r="J187" s="206">
        <f>BK187</f>
        <v>0</v>
      </c>
      <c r="K187" s="202"/>
      <c r="L187" s="207"/>
      <c r="M187" s="208"/>
      <c r="N187" s="209"/>
      <c r="O187" s="209"/>
      <c r="P187" s="210">
        <f>SUM(P188:P205)</f>
        <v>0</v>
      </c>
      <c r="Q187" s="209"/>
      <c r="R187" s="210">
        <f>SUM(R188:R205)</f>
        <v>0</v>
      </c>
      <c r="S187" s="209"/>
      <c r="T187" s="211">
        <f>SUM(T188:T205)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2" t="s">
        <v>86</v>
      </c>
      <c r="AT187" s="213" t="s">
        <v>78</v>
      </c>
      <c r="AU187" s="213" t="s">
        <v>79</v>
      </c>
      <c r="AY187" s="212" t="s">
        <v>140</v>
      </c>
      <c r="BK187" s="214">
        <f>SUM(BK188:BK205)</f>
        <v>0</v>
      </c>
    </row>
    <row r="188" spans="1:65" s="2" customFormat="1" ht="21.75" customHeight="1">
      <c r="A188" s="36"/>
      <c r="B188" s="37"/>
      <c r="C188" s="215" t="s">
        <v>432</v>
      </c>
      <c r="D188" s="215" t="s">
        <v>141</v>
      </c>
      <c r="E188" s="216" t="s">
        <v>1955</v>
      </c>
      <c r="F188" s="217" t="s">
        <v>1956</v>
      </c>
      <c r="G188" s="218" t="s">
        <v>272</v>
      </c>
      <c r="H188" s="219">
        <v>1</v>
      </c>
      <c r="I188" s="220"/>
      <c r="J188" s="221">
        <f>ROUND(I188*H188,2)</f>
        <v>0</v>
      </c>
      <c r="K188" s="222"/>
      <c r="L188" s="42"/>
      <c r="M188" s="223" t="s">
        <v>1</v>
      </c>
      <c r="N188" s="224" t="s">
        <v>44</v>
      </c>
      <c r="O188" s="8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145</v>
      </c>
      <c r="AT188" s="227" t="s">
        <v>141</v>
      </c>
      <c r="AU188" s="227" t="s">
        <v>86</v>
      </c>
      <c r="AY188" s="15" t="s">
        <v>140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86</v>
      </c>
      <c r="BK188" s="228">
        <f>ROUND(I188*H188,2)</f>
        <v>0</v>
      </c>
      <c r="BL188" s="15" t="s">
        <v>145</v>
      </c>
      <c r="BM188" s="227" t="s">
        <v>670</v>
      </c>
    </row>
    <row r="189" spans="1:65" s="2" customFormat="1" ht="21.75" customHeight="1">
      <c r="A189" s="36"/>
      <c r="B189" s="37"/>
      <c r="C189" s="215" t="s">
        <v>436</v>
      </c>
      <c r="D189" s="215" t="s">
        <v>141</v>
      </c>
      <c r="E189" s="216" t="s">
        <v>1957</v>
      </c>
      <c r="F189" s="217" t="s">
        <v>1958</v>
      </c>
      <c r="G189" s="218" t="s">
        <v>272</v>
      </c>
      <c r="H189" s="219">
        <v>1</v>
      </c>
      <c r="I189" s="220"/>
      <c r="J189" s="221">
        <f>ROUND(I189*H189,2)</f>
        <v>0</v>
      </c>
      <c r="K189" s="222"/>
      <c r="L189" s="42"/>
      <c r="M189" s="223" t="s">
        <v>1</v>
      </c>
      <c r="N189" s="224" t="s">
        <v>44</v>
      </c>
      <c r="O189" s="89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145</v>
      </c>
      <c r="AT189" s="227" t="s">
        <v>141</v>
      </c>
      <c r="AU189" s="227" t="s">
        <v>86</v>
      </c>
      <c r="AY189" s="15" t="s">
        <v>140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86</v>
      </c>
      <c r="BK189" s="228">
        <f>ROUND(I189*H189,2)</f>
        <v>0</v>
      </c>
      <c r="BL189" s="15" t="s">
        <v>145</v>
      </c>
      <c r="BM189" s="227" t="s">
        <v>678</v>
      </c>
    </row>
    <row r="190" spans="1:65" s="2" customFormat="1" ht="21.75" customHeight="1">
      <c r="A190" s="36"/>
      <c r="B190" s="37"/>
      <c r="C190" s="215" t="s">
        <v>440</v>
      </c>
      <c r="D190" s="215" t="s">
        <v>141</v>
      </c>
      <c r="E190" s="216" t="s">
        <v>1959</v>
      </c>
      <c r="F190" s="217" t="s">
        <v>1960</v>
      </c>
      <c r="G190" s="218" t="s">
        <v>272</v>
      </c>
      <c r="H190" s="219">
        <v>2</v>
      </c>
      <c r="I190" s="220"/>
      <c r="J190" s="221">
        <f>ROUND(I190*H190,2)</f>
        <v>0</v>
      </c>
      <c r="K190" s="222"/>
      <c r="L190" s="42"/>
      <c r="M190" s="223" t="s">
        <v>1</v>
      </c>
      <c r="N190" s="224" t="s">
        <v>44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145</v>
      </c>
      <c r="AT190" s="227" t="s">
        <v>141</v>
      </c>
      <c r="AU190" s="227" t="s">
        <v>86</v>
      </c>
      <c r="AY190" s="15" t="s">
        <v>140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145</v>
      </c>
      <c r="BM190" s="227" t="s">
        <v>686</v>
      </c>
    </row>
    <row r="191" spans="1:65" s="2" customFormat="1" ht="21.75" customHeight="1">
      <c r="A191" s="36"/>
      <c r="B191" s="37"/>
      <c r="C191" s="215" t="s">
        <v>444</v>
      </c>
      <c r="D191" s="215" t="s">
        <v>141</v>
      </c>
      <c r="E191" s="216" t="s">
        <v>1961</v>
      </c>
      <c r="F191" s="217" t="s">
        <v>1962</v>
      </c>
      <c r="G191" s="218" t="s">
        <v>272</v>
      </c>
      <c r="H191" s="219">
        <v>2</v>
      </c>
      <c r="I191" s="220"/>
      <c r="J191" s="221">
        <f>ROUND(I191*H191,2)</f>
        <v>0</v>
      </c>
      <c r="K191" s="222"/>
      <c r="L191" s="42"/>
      <c r="M191" s="223" t="s">
        <v>1</v>
      </c>
      <c r="N191" s="224" t="s">
        <v>44</v>
      </c>
      <c r="O191" s="89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145</v>
      </c>
      <c r="AT191" s="227" t="s">
        <v>141</v>
      </c>
      <c r="AU191" s="227" t="s">
        <v>86</v>
      </c>
      <c r="AY191" s="15" t="s">
        <v>140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86</v>
      </c>
      <c r="BK191" s="228">
        <f>ROUND(I191*H191,2)</f>
        <v>0</v>
      </c>
      <c r="BL191" s="15" t="s">
        <v>145</v>
      </c>
      <c r="BM191" s="227" t="s">
        <v>694</v>
      </c>
    </row>
    <row r="192" spans="1:65" s="2" customFormat="1" ht="21.75" customHeight="1">
      <c r="A192" s="36"/>
      <c r="B192" s="37"/>
      <c r="C192" s="215" t="s">
        <v>448</v>
      </c>
      <c r="D192" s="215" t="s">
        <v>141</v>
      </c>
      <c r="E192" s="216" t="s">
        <v>1963</v>
      </c>
      <c r="F192" s="217" t="s">
        <v>1964</v>
      </c>
      <c r="G192" s="218" t="s">
        <v>272</v>
      </c>
      <c r="H192" s="219">
        <v>4</v>
      </c>
      <c r="I192" s="220"/>
      <c r="J192" s="221">
        <f>ROUND(I192*H192,2)</f>
        <v>0</v>
      </c>
      <c r="K192" s="222"/>
      <c r="L192" s="42"/>
      <c r="M192" s="223" t="s">
        <v>1</v>
      </c>
      <c r="N192" s="224" t="s">
        <v>44</v>
      </c>
      <c r="O192" s="89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145</v>
      </c>
      <c r="AT192" s="227" t="s">
        <v>141</v>
      </c>
      <c r="AU192" s="227" t="s">
        <v>86</v>
      </c>
      <c r="AY192" s="15" t="s">
        <v>140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86</v>
      </c>
      <c r="BK192" s="228">
        <f>ROUND(I192*H192,2)</f>
        <v>0</v>
      </c>
      <c r="BL192" s="15" t="s">
        <v>145</v>
      </c>
      <c r="BM192" s="227" t="s">
        <v>704</v>
      </c>
    </row>
    <row r="193" spans="1:65" s="2" customFormat="1" ht="21.75" customHeight="1">
      <c r="A193" s="36"/>
      <c r="B193" s="37"/>
      <c r="C193" s="215" t="s">
        <v>454</v>
      </c>
      <c r="D193" s="215" t="s">
        <v>141</v>
      </c>
      <c r="E193" s="216" t="s">
        <v>1965</v>
      </c>
      <c r="F193" s="217" t="s">
        <v>1966</v>
      </c>
      <c r="G193" s="218" t="s">
        <v>272</v>
      </c>
      <c r="H193" s="219">
        <v>1</v>
      </c>
      <c r="I193" s="220"/>
      <c r="J193" s="221">
        <f>ROUND(I193*H193,2)</f>
        <v>0</v>
      </c>
      <c r="K193" s="222"/>
      <c r="L193" s="42"/>
      <c r="M193" s="223" t="s">
        <v>1</v>
      </c>
      <c r="N193" s="224" t="s">
        <v>44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145</v>
      </c>
      <c r="AT193" s="227" t="s">
        <v>141</v>
      </c>
      <c r="AU193" s="227" t="s">
        <v>86</v>
      </c>
      <c r="AY193" s="15" t="s">
        <v>140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145</v>
      </c>
      <c r="BM193" s="227" t="s">
        <v>712</v>
      </c>
    </row>
    <row r="194" spans="1:65" s="2" customFormat="1" ht="21.75" customHeight="1">
      <c r="A194" s="36"/>
      <c r="B194" s="37"/>
      <c r="C194" s="215" t="s">
        <v>461</v>
      </c>
      <c r="D194" s="215" t="s">
        <v>141</v>
      </c>
      <c r="E194" s="216" t="s">
        <v>1967</v>
      </c>
      <c r="F194" s="217" t="s">
        <v>1968</v>
      </c>
      <c r="G194" s="218" t="s">
        <v>272</v>
      </c>
      <c r="H194" s="219">
        <v>3</v>
      </c>
      <c r="I194" s="220"/>
      <c r="J194" s="221">
        <f>ROUND(I194*H194,2)</f>
        <v>0</v>
      </c>
      <c r="K194" s="222"/>
      <c r="L194" s="42"/>
      <c r="M194" s="223" t="s">
        <v>1</v>
      </c>
      <c r="N194" s="224" t="s">
        <v>44</v>
      </c>
      <c r="O194" s="89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7" t="s">
        <v>145</v>
      </c>
      <c r="AT194" s="227" t="s">
        <v>141</v>
      </c>
      <c r="AU194" s="227" t="s">
        <v>86</v>
      </c>
      <c r="AY194" s="15" t="s">
        <v>140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5" t="s">
        <v>86</v>
      </c>
      <c r="BK194" s="228">
        <f>ROUND(I194*H194,2)</f>
        <v>0</v>
      </c>
      <c r="BL194" s="15" t="s">
        <v>145</v>
      </c>
      <c r="BM194" s="227" t="s">
        <v>720</v>
      </c>
    </row>
    <row r="195" spans="1:65" s="2" customFormat="1" ht="21.75" customHeight="1">
      <c r="A195" s="36"/>
      <c r="B195" s="37"/>
      <c r="C195" s="215" t="s">
        <v>465</v>
      </c>
      <c r="D195" s="215" t="s">
        <v>141</v>
      </c>
      <c r="E195" s="216" t="s">
        <v>1969</v>
      </c>
      <c r="F195" s="217" t="s">
        <v>1970</v>
      </c>
      <c r="G195" s="218" t="s">
        <v>272</v>
      </c>
      <c r="H195" s="219">
        <v>2</v>
      </c>
      <c r="I195" s="220"/>
      <c r="J195" s="221">
        <f>ROUND(I195*H195,2)</f>
        <v>0</v>
      </c>
      <c r="K195" s="222"/>
      <c r="L195" s="42"/>
      <c r="M195" s="223" t="s">
        <v>1</v>
      </c>
      <c r="N195" s="224" t="s">
        <v>44</v>
      </c>
      <c r="O195" s="89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145</v>
      </c>
      <c r="AT195" s="227" t="s">
        <v>141</v>
      </c>
      <c r="AU195" s="227" t="s">
        <v>86</v>
      </c>
      <c r="AY195" s="15" t="s">
        <v>140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86</v>
      </c>
      <c r="BK195" s="228">
        <f>ROUND(I195*H195,2)</f>
        <v>0</v>
      </c>
      <c r="BL195" s="15" t="s">
        <v>145</v>
      </c>
      <c r="BM195" s="227" t="s">
        <v>728</v>
      </c>
    </row>
    <row r="196" spans="1:65" s="2" customFormat="1" ht="21.75" customHeight="1">
      <c r="A196" s="36"/>
      <c r="B196" s="37"/>
      <c r="C196" s="215" t="s">
        <v>469</v>
      </c>
      <c r="D196" s="215" t="s">
        <v>141</v>
      </c>
      <c r="E196" s="216" t="s">
        <v>1971</v>
      </c>
      <c r="F196" s="217" t="s">
        <v>1972</v>
      </c>
      <c r="G196" s="218" t="s">
        <v>272</v>
      </c>
      <c r="H196" s="219">
        <v>5</v>
      </c>
      <c r="I196" s="220"/>
      <c r="J196" s="221">
        <f>ROUND(I196*H196,2)</f>
        <v>0</v>
      </c>
      <c r="K196" s="222"/>
      <c r="L196" s="42"/>
      <c r="M196" s="223" t="s">
        <v>1</v>
      </c>
      <c r="N196" s="224" t="s">
        <v>44</v>
      </c>
      <c r="O196" s="8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145</v>
      </c>
      <c r="AT196" s="227" t="s">
        <v>141</v>
      </c>
      <c r="AU196" s="227" t="s">
        <v>86</v>
      </c>
      <c r="AY196" s="15" t="s">
        <v>140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5" t="s">
        <v>86</v>
      </c>
      <c r="BK196" s="228">
        <f>ROUND(I196*H196,2)</f>
        <v>0</v>
      </c>
      <c r="BL196" s="15" t="s">
        <v>145</v>
      </c>
      <c r="BM196" s="227" t="s">
        <v>736</v>
      </c>
    </row>
    <row r="197" spans="1:65" s="2" customFormat="1" ht="21.75" customHeight="1">
      <c r="A197" s="36"/>
      <c r="B197" s="37"/>
      <c r="C197" s="215" t="s">
        <v>473</v>
      </c>
      <c r="D197" s="215" t="s">
        <v>141</v>
      </c>
      <c r="E197" s="216" t="s">
        <v>1973</v>
      </c>
      <c r="F197" s="217" t="s">
        <v>1974</v>
      </c>
      <c r="G197" s="218" t="s">
        <v>272</v>
      </c>
      <c r="H197" s="219">
        <v>1</v>
      </c>
      <c r="I197" s="220"/>
      <c r="J197" s="221">
        <f>ROUND(I197*H197,2)</f>
        <v>0</v>
      </c>
      <c r="K197" s="222"/>
      <c r="L197" s="42"/>
      <c r="M197" s="223" t="s">
        <v>1</v>
      </c>
      <c r="N197" s="224" t="s">
        <v>44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145</v>
      </c>
      <c r="AT197" s="227" t="s">
        <v>141</v>
      </c>
      <c r="AU197" s="227" t="s">
        <v>86</v>
      </c>
      <c r="AY197" s="15" t="s">
        <v>140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145</v>
      </c>
      <c r="BM197" s="227" t="s">
        <v>744</v>
      </c>
    </row>
    <row r="198" spans="1:65" s="2" customFormat="1" ht="21.75" customHeight="1">
      <c r="A198" s="36"/>
      <c r="B198" s="37"/>
      <c r="C198" s="215" t="s">
        <v>477</v>
      </c>
      <c r="D198" s="215" t="s">
        <v>141</v>
      </c>
      <c r="E198" s="216" t="s">
        <v>1975</v>
      </c>
      <c r="F198" s="217" t="s">
        <v>1976</v>
      </c>
      <c r="G198" s="218" t="s">
        <v>272</v>
      </c>
      <c r="H198" s="219">
        <v>8</v>
      </c>
      <c r="I198" s="220"/>
      <c r="J198" s="221">
        <f>ROUND(I198*H198,2)</f>
        <v>0</v>
      </c>
      <c r="K198" s="222"/>
      <c r="L198" s="42"/>
      <c r="M198" s="223" t="s">
        <v>1</v>
      </c>
      <c r="N198" s="224" t="s">
        <v>44</v>
      </c>
      <c r="O198" s="89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145</v>
      </c>
      <c r="AT198" s="227" t="s">
        <v>141</v>
      </c>
      <c r="AU198" s="227" t="s">
        <v>86</v>
      </c>
      <c r="AY198" s="15" t="s">
        <v>140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86</v>
      </c>
      <c r="BK198" s="228">
        <f>ROUND(I198*H198,2)</f>
        <v>0</v>
      </c>
      <c r="BL198" s="15" t="s">
        <v>145</v>
      </c>
      <c r="BM198" s="227" t="s">
        <v>752</v>
      </c>
    </row>
    <row r="199" spans="1:65" s="2" customFormat="1" ht="21.75" customHeight="1">
      <c r="A199" s="36"/>
      <c r="B199" s="37"/>
      <c r="C199" s="215" t="s">
        <v>481</v>
      </c>
      <c r="D199" s="215" t="s">
        <v>141</v>
      </c>
      <c r="E199" s="216" t="s">
        <v>1977</v>
      </c>
      <c r="F199" s="217" t="s">
        <v>1978</v>
      </c>
      <c r="G199" s="218" t="s">
        <v>272</v>
      </c>
      <c r="H199" s="219">
        <v>4</v>
      </c>
      <c r="I199" s="220"/>
      <c r="J199" s="221">
        <f>ROUND(I199*H199,2)</f>
        <v>0</v>
      </c>
      <c r="K199" s="222"/>
      <c r="L199" s="42"/>
      <c r="M199" s="223" t="s">
        <v>1</v>
      </c>
      <c r="N199" s="224" t="s">
        <v>44</v>
      </c>
      <c r="O199" s="89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145</v>
      </c>
      <c r="AT199" s="227" t="s">
        <v>141</v>
      </c>
      <c r="AU199" s="227" t="s">
        <v>86</v>
      </c>
      <c r="AY199" s="15" t="s">
        <v>140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86</v>
      </c>
      <c r="BK199" s="228">
        <f>ROUND(I199*H199,2)</f>
        <v>0</v>
      </c>
      <c r="BL199" s="15" t="s">
        <v>145</v>
      </c>
      <c r="BM199" s="227" t="s">
        <v>760</v>
      </c>
    </row>
    <row r="200" spans="1:65" s="2" customFormat="1" ht="21.75" customHeight="1">
      <c r="A200" s="36"/>
      <c r="B200" s="37"/>
      <c r="C200" s="215" t="s">
        <v>485</v>
      </c>
      <c r="D200" s="215" t="s">
        <v>141</v>
      </c>
      <c r="E200" s="216" t="s">
        <v>1979</v>
      </c>
      <c r="F200" s="217" t="s">
        <v>1980</v>
      </c>
      <c r="G200" s="218" t="s">
        <v>272</v>
      </c>
      <c r="H200" s="219">
        <v>3</v>
      </c>
      <c r="I200" s="220"/>
      <c r="J200" s="221">
        <f>ROUND(I200*H200,2)</f>
        <v>0</v>
      </c>
      <c r="K200" s="222"/>
      <c r="L200" s="42"/>
      <c r="M200" s="223" t="s">
        <v>1</v>
      </c>
      <c r="N200" s="224" t="s">
        <v>44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145</v>
      </c>
      <c r="AT200" s="227" t="s">
        <v>141</v>
      </c>
      <c r="AU200" s="227" t="s">
        <v>86</v>
      </c>
      <c r="AY200" s="15" t="s">
        <v>140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145</v>
      </c>
      <c r="BM200" s="227" t="s">
        <v>768</v>
      </c>
    </row>
    <row r="201" spans="1:65" s="2" customFormat="1" ht="21.75" customHeight="1">
      <c r="A201" s="36"/>
      <c r="B201" s="37"/>
      <c r="C201" s="215" t="s">
        <v>489</v>
      </c>
      <c r="D201" s="215" t="s">
        <v>141</v>
      </c>
      <c r="E201" s="216" t="s">
        <v>1981</v>
      </c>
      <c r="F201" s="217" t="s">
        <v>1982</v>
      </c>
      <c r="G201" s="218" t="s">
        <v>272</v>
      </c>
      <c r="H201" s="219">
        <v>4</v>
      </c>
      <c r="I201" s="220"/>
      <c r="J201" s="221">
        <f>ROUND(I201*H201,2)</f>
        <v>0</v>
      </c>
      <c r="K201" s="222"/>
      <c r="L201" s="42"/>
      <c r="M201" s="223" t="s">
        <v>1</v>
      </c>
      <c r="N201" s="224" t="s">
        <v>44</v>
      </c>
      <c r="O201" s="89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7" t="s">
        <v>145</v>
      </c>
      <c r="AT201" s="227" t="s">
        <v>141</v>
      </c>
      <c r="AU201" s="227" t="s">
        <v>86</v>
      </c>
      <c r="AY201" s="15" t="s">
        <v>140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5" t="s">
        <v>86</v>
      </c>
      <c r="BK201" s="228">
        <f>ROUND(I201*H201,2)</f>
        <v>0</v>
      </c>
      <c r="BL201" s="15" t="s">
        <v>145</v>
      </c>
      <c r="BM201" s="227" t="s">
        <v>776</v>
      </c>
    </row>
    <row r="202" spans="1:65" s="2" customFormat="1" ht="21.75" customHeight="1">
      <c r="A202" s="36"/>
      <c r="B202" s="37"/>
      <c r="C202" s="215" t="s">
        <v>493</v>
      </c>
      <c r="D202" s="215" t="s">
        <v>141</v>
      </c>
      <c r="E202" s="216" t="s">
        <v>1983</v>
      </c>
      <c r="F202" s="217" t="s">
        <v>1984</v>
      </c>
      <c r="G202" s="218" t="s">
        <v>272</v>
      </c>
      <c r="H202" s="219">
        <v>1</v>
      </c>
      <c r="I202" s="220"/>
      <c r="J202" s="221">
        <f>ROUND(I202*H202,2)</f>
        <v>0</v>
      </c>
      <c r="K202" s="222"/>
      <c r="L202" s="42"/>
      <c r="M202" s="223" t="s">
        <v>1</v>
      </c>
      <c r="N202" s="224" t="s">
        <v>44</v>
      </c>
      <c r="O202" s="89"/>
      <c r="P202" s="225">
        <f>O202*H202</f>
        <v>0</v>
      </c>
      <c r="Q202" s="225">
        <v>0</v>
      </c>
      <c r="R202" s="225">
        <f>Q202*H202</f>
        <v>0</v>
      </c>
      <c r="S202" s="225">
        <v>0</v>
      </c>
      <c r="T202" s="22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7" t="s">
        <v>145</v>
      </c>
      <c r="AT202" s="227" t="s">
        <v>141</v>
      </c>
      <c r="AU202" s="227" t="s">
        <v>86</v>
      </c>
      <c r="AY202" s="15" t="s">
        <v>140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5" t="s">
        <v>86</v>
      </c>
      <c r="BK202" s="228">
        <f>ROUND(I202*H202,2)</f>
        <v>0</v>
      </c>
      <c r="BL202" s="15" t="s">
        <v>145</v>
      </c>
      <c r="BM202" s="227" t="s">
        <v>784</v>
      </c>
    </row>
    <row r="203" spans="1:65" s="2" customFormat="1" ht="16.5" customHeight="1">
      <c r="A203" s="36"/>
      <c r="B203" s="37"/>
      <c r="C203" s="215" t="s">
        <v>497</v>
      </c>
      <c r="D203" s="215" t="s">
        <v>141</v>
      </c>
      <c r="E203" s="216" t="s">
        <v>160</v>
      </c>
      <c r="F203" s="217" t="s">
        <v>1985</v>
      </c>
      <c r="G203" s="218" t="s">
        <v>662</v>
      </c>
      <c r="H203" s="219">
        <v>42</v>
      </c>
      <c r="I203" s="220"/>
      <c r="J203" s="221">
        <f>ROUND(I203*H203,2)</f>
        <v>0</v>
      </c>
      <c r="K203" s="222"/>
      <c r="L203" s="42"/>
      <c r="M203" s="223" t="s">
        <v>1</v>
      </c>
      <c r="N203" s="224" t="s">
        <v>44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145</v>
      </c>
      <c r="AT203" s="227" t="s">
        <v>141</v>
      </c>
      <c r="AU203" s="227" t="s">
        <v>86</v>
      </c>
      <c r="AY203" s="15" t="s">
        <v>140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145</v>
      </c>
      <c r="BM203" s="227" t="s">
        <v>792</v>
      </c>
    </row>
    <row r="204" spans="1:65" s="2" customFormat="1" ht="16.5" customHeight="1">
      <c r="A204" s="36"/>
      <c r="B204" s="37"/>
      <c r="C204" s="215" t="s">
        <v>501</v>
      </c>
      <c r="D204" s="215" t="s">
        <v>141</v>
      </c>
      <c r="E204" s="216" t="s">
        <v>1986</v>
      </c>
      <c r="F204" s="217" t="s">
        <v>1987</v>
      </c>
      <c r="G204" s="218" t="s">
        <v>261</v>
      </c>
      <c r="H204" s="219">
        <v>252</v>
      </c>
      <c r="I204" s="220"/>
      <c r="J204" s="221">
        <f>ROUND(I204*H204,2)</f>
        <v>0</v>
      </c>
      <c r="K204" s="222"/>
      <c r="L204" s="42"/>
      <c r="M204" s="223" t="s">
        <v>1</v>
      </c>
      <c r="N204" s="224" t="s">
        <v>44</v>
      </c>
      <c r="O204" s="89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145</v>
      </c>
      <c r="AT204" s="227" t="s">
        <v>141</v>
      </c>
      <c r="AU204" s="227" t="s">
        <v>86</v>
      </c>
      <c r="AY204" s="15" t="s">
        <v>140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5" t="s">
        <v>86</v>
      </c>
      <c r="BK204" s="228">
        <f>ROUND(I204*H204,2)</f>
        <v>0</v>
      </c>
      <c r="BL204" s="15" t="s">
        <v>145</v>
      </c>
      <c r="BM204" s="227" t="s">
        <v>802</v>
      </c>
    </row>
    <row r="205" spans="1:65" s="2" customFormat="1" ht="16.5" customHeight="1">
      <c r="A205" s="36"/>
      <c r="B205" s="37"/>
      <c r="C205" s="215" t="s">
        <v>505</v>
      </c>
      <c r="D205" s="215" t="s">
        <v>141</v>
      </c>
      <c r="E205" s="216" t="s">
        <v>1988</v>
      </c>
      <c r="F205" s="217" t="s">
        <v>1989</v>
      </c>
      <c r="G205" s="218" t="s">
        <v>244</v>
      </c>
      <c r="H205" s="219">
        <v>1.253</v>
      </c>
      <c r="I205" s="220"/>
      <c r="J205" s="221">
        <f>ROUND(I205*H205,2)</f>
        <v>0</v>
      </c>
      <c r="K205" s="222"/>
      <c r="L205" s="42"/>
      <c r="M205" s="223" t="s">
        <v>1</v>
      </c>
      <c r="N205" s="224" t="s">
        <v>44</v>
      </c>
      <c r="O205" s="89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7" t="s">
        <v>145</v>
      </c>
      <c r="AT205" s="227" t="s">
        <v>141</v>
      </c>
      <c r="AU205" s="227" t="s">
        <v>86</v>
      </c>
      <c r="AY205" s="15" t="s">
        <v>140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5" t="s">
        <v>86</v>
      </c>
      <c r="BK205" s="228">
        <f>ROUND(I205*H205,2)</f>
        <v>0</v>
      </c>
      <c r="BL205" s="15" t="s">
        <v>145</v>
      </c>
      <c r="BM205" s="227" t="s">
        <v>811</v>
      </c>
    </row>
    <row r="206" spans="1:63" s="12" customFormat="1" ht="25.9" customHeight="1">
      <c r="A206" s="12"/>
      <c r="B206" s="201"/>
      <c r="C206" s="202"/>
      <c r="D206" s="203" t="s">
        <v>78</v>
      </c>
      <c r="E206" s="204" t="s">
        <v>796</v>
      </c>
      <c r="F206" s="204" t="s">
        <v>797</v>
      </c>
      <c r="G206" s="202"/>
      <c r="H206" s="202"/>
      <c r="I206" s="205"/>
      <c r="J206" s="206">
        <f>BK206</f>
        <v>0</v>
      </c>
      <c r="K206" s="202"/>
      <c r="L206" s="207"/>
      <c r="M206" s="208"/>
      <c r="N206" s="209"/>
      <c r="O206" s="209"/>
      <c r="P206" s="210">
        <f>P207</f>
        <v>0</v>
      </c>
      <c r="Q206" s="209"/>
      <c r="R206" s="210">
        <f>R207</f>
        <v>0</v>
      </c>
      <c r="S206" s="209"/>
      <c r="T206" s="211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2" t="s">
        <v>86</v>
      </c>
      <c r="AT206" s="213" t="s">
        <v>78</v>
      </c>
      <c r="AU206" s="213" t="s">
        <v>79</v>
      </c>
      <c r="AY206" s="212" t="s">
        <v>140</v>
      </c>
      <c r="BK206" s="214">
        <f>BK207</f>
        <v>0</v>
      </c>
    </row>
    <row r="207" spans="1:65" s="2" customFormat="1" ht="21.75" customHeight="1">
      <c r="A207" s="36"/>
      <c r="B207" s="37"/>
      <c r="C207" s="215" t="s">
        <v>509</v>
      </c>
      <c r="D207" s="215" t="s">
        <v>141</v>
      </c>
      <c r="E207" s="216" t="s">
        <v>1990</v>
      </c>
      <c r="F207" s="217" t="s">
        <v>1991</v>
      </c>
      <c r="G207" s="218" t="s">
        <v>878</v>
      </c>
      <c r="H207" s="219">
        <v>10</v>
      </c>
      <c r="I207" s="220"/>
      <c r="J207" s="221">
        <f>ROUND(I207*H207,2)</f>
        <v>0</v>
      </c>
      <c r="K207" s="222"/>
      <c r="L207" s="42"/>
      <c r="M207" s="223" t="s">
        <v>1</v>
      </c>
      <c r="N207" s="224" t="s">
        <v>44</v>
      </c>
      <c r="O207" s="89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145</v>
      </c>
      <c r="AT207" s="227" t="s">
        <v>141</v>
      </c>
      <c r="AU207" s="227" t="s">
        <v>86</v>
      </c>
      <c r="AY207" s="15" t="s">
        <v>140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5" t="s">
        <v>86</v>
      </c>
      <c r="BK207" s="228">
        <f>ROUND(I207*H207,2)</f>
        <v>0</v>
      </c>
      <c r="BL207" s="15" t="s">
        <v>145</v>
      </c>
      <c r="BM207" s="227" t="s">
        <v>821</v>
      </c>
    </row>
    <row r="208" spans="1:63" s="12" customFormat="1" ht="25.9" customHeight="1">
      <c r="A208" s="12"/>
      <c r="B208" s="201"/>
      <c r="C208" s="202"/>
      <c r="D208" s="203" t="s">
        <v>78</v>
      </c>
      <c r="E208" s="204" t="s">
        <v>1992</v>
      </c>
      <c r="F208" s="204" t="s">
        <v>1993</v>
      </c>
      <c r="G208" s="202"/>
      <c r="H208" s="202"/>
      <c r="I208" s="205"/>
      <c r="J208" s="206">
        <f>BK208</f>
        <v>0</v>
      </c>
      <c r="K208" s="202"/>
      <c r="L208" s="207"/>
      <c r="M208" s="208"/>
      <c r="N208" s="209"/>
      <c r="O208" s="209"/>
      <c r="P208" s="210">
        <f>P209</f>
        <v>0</v>
      </c>
      <c r="Q208" s="209"/>
      <c r="R208" s="210">
        <f>R209</f>
        <v>0</v>
      </c>
      <c r="S208" s="209"/>
      <c r="T208" s="211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2" t="s">
        <v>86</v>
      </c>
      <c r="AT208" s="213" t="s">
        <v>78</v>
      </c>
      <c r="AU208" s="213" t="s">
        <v>79</v>
      </c>
      <c r="AY208" s="212" t="s">
        <v>140</v>
      </c>
      <c r="BK208" s="214">
        <f>BK209</f>
        <v>0</v>
      </c>
    </row>
    <row r="209" spans="1:65" s="2" customFormat="1" ht="21.75" customHeight="1">
      <c r="A209" s="36"/>
      <c r="B209" s="37"/>
      <c r="C209" s="215" t="s">
        <v>513</v>
      </c>
      <c r="D209" s="215" t="s">
        <v>141</v>
      </c>
      <c r="E209" s="216" t="s">
        <v>1994</v>
      </c>
      <c r="F209" s="217" t="s">
        <v>1995</v>
      </c>
      <c r="G209" s="218" t="s">
        <v>382</v>
      </c>
      <c r="H209" s="219">
        <v>52</v>
      </c>
      <c r="I209" s="220"/>
      <c r="J209" s="221">
        <f>ROUND(I209*H209,2)</f>
        <v>0</v>
      </c>
      <c r="K209" s="222"/>
      <c r="L209" s="42"/>
      <c r="M209" s="223" t="s">
        <v>1</v>
      </c>
      <c r="N209" s="224" t="s">
        <v>44</v>
      </c>
      <c r="O209" s="89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27" t="s">
        <v>145</v>
      </c>
      <c r="AT209" s="227" t="s">
        <v>141</v>
      </c>
      <c r="AU209" s="227" t="s">
        <v>86</v>
      </c>
      <c r="AY209" s="15" t="s">
        <v>140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5" t="s">
        <v>86</v>
      </c>
      <c r="BK209" s="228">
        <f>ROUND(I209*H209,2)</f>
        <v>0</v>
      </c>
      <c r="BL209" s="15" t="s">
        <v>145</v>
      </c>
      <c r="BM209" s="227" t="s">
        <v>829</v>
      </c>
    </row>
    <row r="210" spans="1:63" s="12" customFormat="1" ht="25.9" customHeight="1">
      <c r="A210" s="12"/>
      <c r="B210" s="201"/>
      <c r="C210" s="202"/>
      <c r="D210" s="203" t="s">
        <v>78</v>
      </c>
      <c r="E210" s="204" t="s">
        <v>1846</v>
      </c>
      <c r="F210" s="204" t="s">
        <v>1847</v>
      </c>
      <c r="G210" s="202"/>
      <c r="H210" s="202"/>
      <c r="I210" s="205"/>
      <c r="J210" s="206">
        <f>BK210</f>
        <v>0</v>
      </c>
      <c r="K210" s="202"/>
      <c r="L210" s="207"/>
      <c r="M210" s="208"/>
      <c r="N210" s="209"/>
      <c r="O210" s="209"/>
      <c r="P210" s="210">
        <f>P211</f>
        <v>0</v>
      </c>
      <c r="Q210" s="209"/>
      <c r="R210" s="210">
        <f>R211</f>
        <v>0</v>
      </c>
      <c r="S210" s="209"/>
      <c r="T210" s="211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2" t="s">
        <v>86</v>
      </c>
      <c r="AT210" s="213" t="s">
        <v>78</v>
      </c>
      <c r="AU210" s="213" t="s">
        <v>79</v>
      </c>
      <c r="AY210" s="212" t="s">
        <v>140</v>
      </c>
      <c r="BK210" s="214">
        <f>BK211</f>
        <v>0</v>
      </c>
    </row>
    <row r="211" spans="1:65" s="2" customFormat="1" ht="24.15" customHeight="1">
      <c r="A211" s="36"/>
      <c r="B211" s="37"/>
      <c r="C211" s="215" t="s">
        <v>517</v>
      </c>
      <c r="D211" s="215" t="s">
        <v>141</v>
      </c>
      <c r="E211" s="216" t="s">
        <v>1850</v>
      </c>
      <c r="F211" s="217" t="s">
        <v>1851</v>
      </c>
      <c r="G211" s="218" t="s">
        <v>272</v>
      </c>
      <c r="H211" s="219">
        <v>2</v>
      </c>
      <c r="I211" s="220"/>
      <c r="J211" s="221">
        <f>ROUND(I211*H211,2)</f>
        <v>0</v>
      </c>
      <c r="K211" s="222"/>
      <c r="L211" s="42"/>
      <c r="M211" s="231" t="s">
        <v>1</v>
      </c>
      <c r="N211" s="232" t="s">
        <v>44</v>
      </c>
      <c r="O211" s="233"/>
      <c r="P211" s="234">
        <f>O211*H211</f>
        <v>0</v>
      </c>
      <c r="Q211" s="234">
        <v>0</v>
      </c>
      <c r="R211" s="234">
        <f>Q211*H211</f>
        <v>0</v>
      </c>
      <c r="S211" s="234">
        <v>0</v>
      </c>
      <c r="T211" s="23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7" t="s">
        <v>145</v>
      </c>
      <c r="AT211" s="227" t="s">
        <v>141</v>
      </c>
      <c r="AU211" s="227" t="s">
        <v>86</v>
      </c>
      <c r="AY211" s="15" t="s">
        <v>140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5" t="s">
        <v>86</v>
      </c>
      <c r="BK211" s="228">
        <f>ROUND(I211*H211,2)</f>
        <v>0</v>
      </c>
      <c r="BL211" s="15" t="s">
        <v>145</v>
      </c>
      <c r="BM211" s="227" t="s">
        <v>837</v>
      </c>
    </row>
    <row r="212" spans="1:31" s="2" customFormat="1" ht="6.95" customHeight="1">
      <c r="A212" s="36"/>
      <c r="B212" s="64"/>
      <c r="C212" s="65"/>
      <c r="D212" s="65"/>
      <c r="E212" s="65"/>
      <c r="F212" s="65"/>
      <c r="G212" s="65"/>
      <c r="H212" s="65"/>
      <c r="I212" s="65"/>
      <c r="J212" s="65"/>
      <c r="K212" s="65"/>
      <c r="L212" s="42"/>
      <c r="M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</sheetData>
  <sheetProtection password="CC35" sheet="1" objects="1" scenarios="1" formatColumns="0" formatRows="0" autoFilter="0"/>
  <autoFilter ref="C125:K211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AAE5E2F48F62488799943B139BEA34" ma:contentTypeVersion="16" ma:contentTypeDescription="Vytvoří nový dokument" ma:contentTypeScope="" ma:versionID="cd80cf4debc788f8b41be3067dc86543">
  <xsd:schema xmlns:xsd="http://www.w3.org/2001/XMLSchema" xmlns:xs="http://www.w3.org/2001/XMLSchema" xmlns:p="http://schemas.microsoft.com/office/2006/metadata/properties" xmlns:ns2="b6317ee9-9ee8-4111-b745-3822aee9867e" xmlns:ns3="4ccbdd35-d009-4c66-a7ec-46e197d73746" targetNamespace="http://schemas.microsoft.com/office/2006/metadata/properties" ma:root="true" ma:fieldsID="23bcbb9daf5514924ef419fe8c6dd996" ns2:_="" ns3:_="">
    <xsd:import namespace="b6317ee9-9ee8-4111-b745-3822aee9867e"/>
    <xsd:import namespace="4ccbdd35-d009-4c66-a7ec-46e197d737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17ee9-9ee8-4111-b745-3822aee986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7cc756-b117-47f7-a890-077ca94363cf}" ma:internalName="TaxCatchAll" ma:showField="CatchAllData" ma:web="b6317ee9-9ee8-4111-b745-3822aee98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bdd35-d009-4c66-a7ec-46e197d73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1836d634-6adb-4fb1-bbfe-043c2deb11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4BBD6-6510-4523-8737-C83FBE42AC29}"/>
</file>

<file path=customXml/itemProps2.xml><?xml version="1.0" encoding="utf-8"?>
<ds:datastoreItem xmlns:ds="http://schemas.openxmlformats.org/officeDocument/2006/customXml" ds:itemID="{38C37614-10F7-48BA-A559-CFF9C79F71E8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Meixnerová</dc:creator>
  <cp:keywords/>
  <dc:description/>
  <cp:lastModifiedBy>Martina Meixnerová</cp:lastModifiedBy>
  <dcterms:created xsi:type="dcterms:W3CDTF">2022-09-20T12:56:03Z</dcterms:created>
  <dcterms:modified xsi:type="dcterms:W3CDTF">2022-09-20T12:56:16Z</dcterms:modified>
  <cp:category/>
  <cp:version/>
  <cp:contentType/>
  <cp:contentStatus/>
</cp:coreProperties>
</file>