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lan\Documents\2022 RODO\22-043 PCZ Nemocnice Litomyšl\"/>
    </mc:Choice>
  </mc:AlternateContent>
  <xr:revisionPtr revIDLastSave="0" documentId="8_{38BCA70B-C0A8-4517-85F0-0E8E1D7A8736}" xr6:coauthVersionLast="47" xr6:coauthVersionMax="47" xr10:uidLastSave="{00000000-0000-0000-0000-000000000000}"/>
  <bookViews>
    <workbookView xWindow="-108" yWindow="-108" windowWidth="41496" windowHeight="16572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.1a SO 01.1 Pol" sheetId="12" r:id="rId4"/>
    <sheet name="SO 01.1b SO 01.1b Pol" sheetId="13" r:id="rId5"/>
    <sheet name="SO 01.2 SO 01.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01.1a SO 01.1 Pol'!$1:$7</definedName>
    <definedName name="_xlnm.Print_Titles" localSheetId="4">'SO 01.1b SO 01.1b Pol'!$1:$7</definedName>
    <definedName name="_xlnm.Print_Titles" localSheetId="5">'SO 01.2 SO 01.2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01.1a SO 01.1 Pol'!$A$1:$X$28</definedName>
    <definedName name="_xlnm.Print_Area" localSheetId="4">'SO 01.1b SO 01.1b Pol'!$A$1:$X$98</definedName>
    <definedName name="_xlnm.Print_Area" localSheetId="5">'SO 01.2 SO 01.2 Pol'!$A$1:$X$29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9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K10" i="14"/>
  <c r="O10" i="14"/>
  <c r="V10" i="14"/>
  <c r="G11" i="14"/>
  <c r="I11" i="14"/>
  <c r="I10" i="14" s="1"/>
  <c r="K11" i="14"/>
  <c r="M11" i="14"/>
  <c r="M10" i="14" s="1"/>
  <c r="O11" i="14"/>
  <c r="Q11" i="14"/>
  <c r="Q10" i="14" s="1"/>
  <c r="V11" i="14"/>
  <c r="G12" i="14"/>
  <c r="K12" i="14"/>
  <c r="O12" i="14"/>
  <c r="V12" i="14"/>
  <c r="G13" i="14"/>
  <c r="I13" i="14"/>
  <c r="I12" i="14" s="1"/>
  <c r="K13" i="14"/>
  <c r="M13" i="14"/>
  <c r="M12" i="14" s="1"/>
  <c r="O13" i="14"/>
  <c r="Q13" i="14"/>
  <c r="Q12" i="14" s="1"/>
  <c r="V13" i="14"/>
  <c r="G15" i="14"/>
  <c r="I15" i="14"/>
  <c r="I14" i="14" s="1"/>
  <c r="K15" i="14"/>
  <c r="M15" i="14"/>
  <c r="O15" i="14"/>
  <c r="Q15" i="14"/>
  <c r="Q14" i="14" s="1"/>
  <c r="V15" i="14"/>
  <c r="G16" i="14"/>
  <c r="G14" i="14" s="1"/>
  <c r="I16" i="14"/>
  <c r="K16" i="14"/>
  <c r="K14" i="14" s="1"/>
  <c r="O16" i="14"/>
  <c r="O14" i="14" s="1"/>
  <c r="Q16" i="14"/>
  <c r="V16" i="14"/>
  <c r="V14" i="14" s="1"/>
  <c r="G17" i="14"/>
  <c r="I17" i="14"/>
  <c r="K17" i="14"/>
  <c r="M17" i="14"/>
  <c r="O17" i="14"/>
  <c r="Q17" i="14"/>
  <c r="V17" i="14"/>
  <c r="AE19" i="14"/>
  <c r="G88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M13" i="13" s="1"/>
  <c r="I13" i="13"/>
  <c r="K13" i="13"/>
  <c r="O13" i="13"/>
  <c r="Q13" i="13"/>
  <c r="V13" i="13"/>
  <c r="K14" i="13"/>
  <c r="V14" i="13"/>
  <c r="G15" i="13"/>
  <c r="I15" i="13"/>
  <c r="I14" i="13" s="1"/>
  <c r="K15" i="13"/>
  <c r="M15" i="13"/>
  <c r="O15" i="13"/>
  <c r="Q15" i="13"/>
  <c r="Q14" i="13" s="1"/>
  <c r="V15" i="13"/>
  <c r="G16" i="13"/>
  <c r="G14" i="13" s="1"/>
  <c r="I16" i="13"/>
  <c r="K16" i="13"/>
  <c r="O16" i="13"/>
  <c r="O14" i="13" s="1"/>
  <c r="Q16" i="13"/>
  <c r="V16" i="13"/>
  <c r="G17" i="13"/>
  <c r="I17" i="13"/>
  <c r="K17" i="13"/>
  <c r="M17" i="13"/>
  <c r="O17" i="13"/>
  <c r="Q17" i="13"/>
  <c r="V17" i="13"/>
  <c r="G18" i="13"/>
  <c r="K18" i="13"/>
  <c r="O18" i="13"/>
  <c r="V18" i="13"/>
  <c r="G19" i="13"/>
  <c r="I19" i="13"/>
  <c r="I18" i="13" s="1"/>
  <c r="K19" i="13"/>
  <c r="M19" i="13"/>
  <c r="M18" i="13" s="1"/>
  <c r="O19" i="13"/>
  <c r="Q19" i="13"/>
  <c r="Q18" i="13" s="1"/>
  <c r="V19" i="13"/>
  <c r="G20" i="13"/>
  <c r="K20" i="13"/>
  <c r="O20" i="13"/>
  <c r="V20" i="13"/>
  <c r="G21" i="13"/>
  <c r="I21" i="13"/>
  <c r="I20" i="13" s="1"/>
  <c r="K21" i="13"/>
  <c r="M21" i="13"/>
  <c r="M20" i="13" s="1"/>
  <c r="O21" i="13"/>
  <c r="Q21" i="13"/>
  <c r="Q20" i="13" s="1"/>
  <c r="V21" i="13"/>
  <c r="G23" i="13"/>
  <c r="I23" i="13"/>
  <c r="I22" i="13" s="1"/>
  <c r="K23" i="13"/>
  <c r="M23" i="13"/>
  <c r="O23" i="13"/>
  <c r="Q23" i="13"/>
  <c r="Q22" i="13" s="1"/>
  <c r="V23" i="13"/>
  <c r="G24" i="13"/>
  <c r="G22" i="13" s="1"/>
  <c r="I24" i="13"/>
  <c r="K24" i="13"/>
  <c r="O24" i="13"/>
  <c r="O22" i="13" s="1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K22" i="13" s="1"/>
  <c r="O26" i="13"/>
  <c r="Q26" i="13"/>
  <c r="V26" i="13"/>
  <c r="V22" i="13" s="1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30" i="13"/>
  <c r="M30" i="13" s="1"/>
  <c r="I30" i="13"/>
  <c r="K30" i="13"/>
  <c r="K29" i="13" s="1"/>
  <c r="O30" i="13"/>
  <c r="O29" i="13" s="1"/>
  <c r="Q30" i="13"/>
  <c r="V30" i="13"/>
  <c r="V29" i="13" s="1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I29" i="13" s="1"/>
  <c r="K33" i="13"/>
  <c r="M33" i="13"/>
  <c r="O33" i="13"/>
  <c r="Q33" i="13"/>
  <c r="Q29" i="13" s="1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I41" i="13"/>
  <c r="Q41" i="13"/>
  <c r="G42" i="13"/>
  <c r="M42" i="13" s="1"/>
  <c r="M41" i="13" s="1"/>
  <c r="I42" i="13"/>
  <c r="K42" i="13"/>
  <c r="K41" i="13" s="1"/>
  <c r="O42" i="13"/>
  <c r="O41" i="13" s="1"/>
  <c r="Q42" i="13"/>
  <c r="V42" i="13"/>
  <c r="V41" i="13" s="1"/>
  <c r="G44" i="13"/>
  <c r="G43" i="13" s="1"/>
  <c r="I44" i="13"/>
  <c r="I43" i="13" s="1"/>
  <c r="K44" i="13"/>
  <c r="K43" i="13" s="1"/>
  <c r="O44" i="13"/>
  <c r="O43" i="13" s="1"/>
  <c r="Q44" i="13"/>
  <c r="Q43" i="13" s="1"/>
  <c r="V44" i="13"/>
  <c r="V43" i="13" s="1"/>
  <c r="G46" i="13"/>
  <c r="M46" i="13" s="1"/>
  <c r="I46" i="13"/>
  <c r="K46" i="13"/>
  <c r="K45" i="13" s="1"/>
  <c r="O46" i="13"/>
  <c r="Q46" i="13"/>
  <c r="V46" i="13"/>
  <c r="V45" i="13" s="1"/>
  <c r="G47" i="13"/>
  <c r="I47" i="13"/>
  <c r="K47" i="13"/>
  <c r="M47" i="13"/>
  <c r="O47" i="13"/>
  <c r="Q47" i="13"/>
  <c r="V47" i="13"/>
  <c r="G48" i="13"/>
  <c r="G45" i="13" s="1"/>
  <c r="I48" i="13"/>
  <c r="K48" i="13"/>
  <c r="O48" i="13"/>
  <c r="O45" i="13" s="1"/>
  <c r="Q48" i="13"/>
  <c r="V48" i="13"/>
  <c r="G49" i="13"/>
  <c r="M49" i="13" s="1"/>
  <c r="I49" i="13"/>
  <c r="I45" i="13" s="1"/>
  <c r="K49" i="13"/>
  <c r="O49" i="13"/>
  <c r="Q49" i="13"/>
  <c r="Q45" i="13" s="1"/>
  <c r="V49" i="13"/>
  <c r="G50" i="13"/>
  <c r="I50" i="13"/>
  <c r="K50" i="13"/>
  <c r="M50" i="13"/>
  <c r="O50" i="13"/>
  <c r="Q50" i="13"/>
  <c r="V50" i="13"/>
  <c r="G52" i="13"/>
  <c r="G51" i="13" s="1"/>
  <c r="I52" i="13"/>
  <c r="I51" i="13" s="1"/>
  <c r="K52" i="13"/>
  <c r="O52" i="13"/>
  <c r="O51" i="13" s="1"/>
  <c r="Q52" i="13"/>
  <c r="Q51" i="13" s="1"/>
  <c r="V52" i="13"/>
  <c r="G53" i="13"/>
  <c r="M53" i="13" s="1"/>
  <c r="I53" i="13"/>
  <c r="K53" i="13"/>
  <c r="K51" i="13" s="1"/>
  <c r="O53" i="13"/>
  <c r="Q53" i="13"/>
  <c r="V53" i="13"/>
  <c r="V51" i="13" s="1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I59" i="13"/>
  <c r="K59" i="13"/>
  <c r="M59" i="13"/>
  <c r="O59" i="13"/>
  <c r="Q59" i="13"/>
  <c r="V59" i="13"/>
  <c r="G61" i="13"/>
  <c r="M61" i="13" s="1"/>
  <c r="I61" i="13"/>
  <c r="I60" i="13" s="1"/>
  <c r="K61" i="13"/>
  <c r="K60" i="13" s="1"/>
  <c r="O61" i="13"/>
  <c r="Q61" i="13"/>
  <c r="Q60" i="13" s="1"/>
  <c r="V61" i="13"/>
  <c r="V60" i="13" s="1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G60" i="13" s="1"/>
  <c r="I64" i="13"/>
  <c r="K64" i="13"/>
  <c r="O64" i="13"/>
  <c r="O60" i="13" s="1"/>
  <c r="Q64" i="13"/>
  <c r="V64" i="13"/>
  <c r="G65" i="13"/>
  <c r="M65" i="13" s="1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I67" i="13"/>
  <c r="K67" i="13"/>
  <c r="M67" i="13"/>
  <c r="O67" i="13"/>
  <c r="Q67" i="13"/>
  <c r="V67" i="13"/>
  <c r="G68" i="13"/>
  <c r="O68" i="13"/>
  <c r="G69" i="13"/>
  <c r="I69" i="13"/>
  <c r="I68" i="13" s="1"/>
  <c r="K69" i="13"/>
  <c r="K68" i="13" s="1"/>
  <c r="M69" i="13"/>
  <c r="M68" i="13" s="1"/>
  <c r="O69" i="13"/>
  <c r="Q69" i="13"/>
  <c r="Q68" i="13" s="1"/>
  <c r="V69" i="13"/>
  <c r="V68" i="13" s="1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O72" i="13"/>
  <c r="G73" i="13"/>
  <c r="M73" i="13" s="1"/>
  <c r="M72" i="13" s="1"/>
  <c r="I73" i="13"/>
  <c r="I72" i="13" s="1"/>
  <c r="K73" i="13"/>
  <c r="K72" i="13" s="1"/>
  <c r="O73" i="13"/>
  <c r="Q73" i="13"/>
  <c r="Q72" i="13" s="1"/>
  <c r="V73" i="13"/>
  <c r="V72" i="13" s="1"/>
  <c r="G75" i="13"/>
  <c r="I75" i="13"/>
  <c r="I74" i="13" s="1"/>
  <c r="K75" i="13"/>
  <c r="M75" i="13"/>
  <c r="O75" i="13"/>
  <c r="Q75" i="13"/>
  <c r="Q74" i="13" s="1"/>
  <c r="V75" i="13"/>
  <c r="G76" i="13"/>
  <c r="G74" i="13" s="1"/>
  <c r="I76" i="13"/>
  <c r="K76" i="13"/>
  <c r="O76" i="13"/>
  <c r="O74" i="13" s="1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K74" i="13" s="1"/>
  <c r="O78" i="13"/>
  <c r="Q78" i="13"/>
  <c r="V78" i="13"/>
  <c r="V74" i="13" s="1"/>
  <c r="G79" i="13"/>
  <c r="I79" i="13"/>
  <c r="K79" i="13"/>
  <c r="M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4" i="13"/>
  <c r="G83" i="13" s="1"/>
  <c r="I84" i="13"/>
  <c r="I83" i="13" s="1"/>
  <c r="K84" i="13"/>
  <c r="K83" i="13" s="1"/>
  <c r="O84" i="13"/>
  <c r="O83" i="13" s="1"/>
  <c r="Q84" i="13"/>
  <c r="Q83" i="13" s="1"/>
  <c r="V84" i="13"/>
  <c r="V83" i="13" s="1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AE88" i="13"/>
  <c r="AF88" i="13"/>
  <c r="G1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K10" i="12"/>
  <c r="O10" i="12"/>
  <c r="V10" i="12"/>
  <c r="G11" i="12"/>
  <c r="I11" i="12"/>
  <c r="I10" i="12" s="1"/>
  <c r="K11" i="12"/>
  <c r="M11" i="12"/>
  <c r="M10" i="12" s="1"/>
  <c r="O11" i="12"/>
  <c r="Q11" i="12"/>
  <c r="Q10" i="12" s="1"/>
  <c r="V11" i="12"/>
  <c r="G12" i="12"/>
  <c r="K12" i="12"/>
  <c r="O12" i="12"/>
  <c r="V12" i="12"/>
  <c r="G13" i="12"/>
  <c r="I13" i="12"/>
  <c r="I12" i="12" s="1"/>
  <c r="K13" i="12"/>
  <c r="M13" i="12"/>
  <c r="M12" i="12" s="1"/>
  <c r="O13" i="12"/>
  <c r="Q13" i="12"/>
  <c r="Q12" i="12" s="1"/>
  <c r="V13" i="12"/>
  <c r="G14" i="12"/>
  <c r="K14" i="12"/>
  <c r="V14" i="12"/>
  <c r="G15" i="12"/>
  <c r="I15" i="12"/>
  <c r="I14" i="12" s="1"/>
  <c r="K15" i="12"/>
  <c r="M15" i="12"/>
  <c r="O15" i="12"/>
  <c r="Q15" i="12"/>
  <c r="Q14" i="12" s="1"/>
  <c r="V15" i="12"/>
  <c r="G16" i="12"/>
  <c r="M16" i="12" s="1"/>
  <c r="I16" i="12"/>
  <c r="K16" i="12"/>
  <c r="O16" i="12"/>
  <c r="O14" i="12" s="1"/>
  <c r="Q16" i="12"/>
  <c r="V16" i="12"/>
  <c r="AE18" i="12"/>
  <c r="AF18" i="12"/>
  <c r="I20" i="1"/>
  <c r="I19" i="1"/>
  <c r="I18" i="1"/>
  <c r="I17" i="1"/>
  <c r="I16" i="1"/>
  <c r="I69" i="1"/>
  <c r="J68" i="1" s="1"/>
  <c r="F46" i="1"/>
  <c r="G46" i="1"/>
  <c r="G25" i="1" s="1"/>
  <c r="A25" i="1" s="1"/>
  <c r="H46" i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6" i="1" s="1"/>
  <c r="J28" i="1"/>
  <c r="J26" i="1"/>
  <c r="G38" i="1"/>
  <c r="F38" i="1"/>
  <c r="J23" i="1"/>
  <c r="J24" i="1"/>
  <c r="J25" i="1"/>
  <c r="J27" i="1"/>
  <c r="E24" i="1"/>
  <c r="E26" i="1"/>
  <c r="J54" i="1" l="1"/>
  <c r="J60" i="1"/>
  <c r="J58" i="1"/>
  <c r="J66" i="1"/>
  <c r="J56" i="1"/>
  <c r="J64" i="1"/>
  <c r="J53" i="1"/>
  <c r="J62" i="1"/>
  <c r="J55" i="1"/>
  <c r="J57" i="1"/>
  <c r="J59" i="1"/>
  <c r="J61" i="1"/>
  <c r="J63" i="1"/>
  <c r="J65" i="1"/>
  <c r="J67" i="1"/>
  <c r="G26" i="1"/>
  <c r="A26" i="1"/>
  <c r="G28" i="1"/>
  <c r="G23" i="1"/>
  <c r="AF19" i="14"/>
  <c r="M16" i="14"/>
  <c r="M14" i="14" s="1"/>
  <c r="M29" i="13"/>
  <c r="M14" i="13"/>
  <c r="M74" i="13"/>
  <c r="M8" i="13"/>
  <c r="M84" i="13"/>
  <c r="M83" i="13" s="1"/>
  <c r="M76" i="13"/>
  <c r="M64" i="13"/>
  <c r="M60" i="13" s="1"/>
  <c r="M52" i="13"/>
  <c r="M51" i="13" s="1"/>
  <c r="M48" i="13"/>
  <c r="M45" i="13" s="1"/>
  <c r="M44" i="13"/>
  <c r="M43" i="13" s="1"/>
  <c r="G41" i="13"/>
  <c r="G29" i="13"/>
  <c r="M24" i="13"/>
  <c r="M22" i="13" s="1"/>
  <c r="M16" i="13"/>
  <c r="M12" i="13"/>
  <c r="M14" i="12"/>
  <c r="I21" i="1"/>
  <c r="J45" i="1"/>
  <c r="J41" i="1"/>
  <c r="J42" i="1"/>
  <c r="J43" i="1"/>
  <c r="J39" i="1"/>
  <c r="J46" i="1" s="1"/>
  <c r="J44" i="1"/>
  <c r="J40" i="1"/>
  <c r="J69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F5DBBD30-BC88-45A2-B37B-79DAA473A89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F501821-52D7-41D4-80F9-2F7CAAEEEC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5446BDBD-A15E-4FE9-9554-C2362D0721F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1FB739-7CCD-4659-9DEC-1CA8EEA0BA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D75EC651-7D7C-4B57-8C99-B4B5F53AAA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9B91464-A576-4554-A5D9-8297B9C97B5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<sst xmlns="http://schemas.openxmlformats.org/spreadsheetml/2006/main" count="889" uniqueCount="283">
  <si>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</si>
  <si>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</si>
  <si>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</si>
  <si>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</si>
  <si>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</si>
  <si>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</si>
  <si>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</si>
  <si>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</si>
  <si>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</si>
  <si>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</si>
  <si>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</si>
  <si>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</si>
  <si>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</si>
  <si>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</si>
  <si>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</si>
  <si>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</si>
  <si>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</si>
  <si>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</si>
  <si>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</si>
  <si>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</si>
  <si>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</si>
  <si>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</si>
  <si>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</si>
  <si>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</si>
  <si>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</si>
  <si>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</si>
  <si>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</si>
  <si>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</si>
  <si>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</si>
  <si>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</si>
  <si>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</si>
  <si>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</si>
  <si>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</si>
  <si>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</si>
  <si>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</si>
  <si>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</si>
  <si>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</si>
  <si>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</si>
  <si>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</si>
  <si>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</si>
  <si>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</si>
  <si>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</si>
  <si>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</si>
  <si>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22-043</t>
  </si>
  <si>
    <t>Nemocnice Litomyšl</t>
  </si>
  <si>
    <t>Projekce CZ s.r.o.</t>
  </si>
  <si>
    <t>Tovární 290</t>
  </si>
  <si>
    <t>Chrudim-Chrudim IV</t>
  </si>
  <si>
    <t>53701</t>
  </si>
  <si>
    <t>27558860</t>
  </si>
  <si>
    <t>CZ27558860</t>
  </si>
  <si>
    <t>Stavba</t>
  </si>
  <si>
    <t>SO 01.1a</t>
  </si>
  <si>
    <t>ODDĚLENÍ KLINICKÉ BIOCHEMIE (OKB, BUDOVA P)</t>
  </si>
  <si>
    <t>SO 01.1</t>
  </si>
  <si>
    <t>SO 01.1b</t>
  </si>
  <si>
    <t>HEMATOLOGICKO-TRANSFÚZNÍ ODDĚLENÍ (HTO, BUDOVA P)</t>
  </si>
  <si>
    <t>SO 01.2</t>
  </si>
  <si>
    <t>ODDĚLENÍ INFEKČNÍ DIAGNOSTIKY (IDG, OKM, BUDOVA „F“)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</si>
  <si>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</si>
  <si>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</si>
  <si>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</si>
  <si>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</si>
  <si>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</si>
  <si>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</si>
  <si>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</si>
  <si>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</si>
  <si>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</si>
  <si>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</si>
  <si>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</si>
  <si>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</si>
  <si>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</si>
  <si>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</si>
  <si>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</si>
  <si>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</si>
  <si>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</si>
  <si>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</si>
  <si>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</si>
  <si>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</si>
  <si>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766</t>
  </si>
  <si>
    <t>Konstrukce truhlářské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</si>
  <si>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</si>
  <si>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</si>
  <si>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</si>
  <si>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</si>
  <si>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</si>
  <si>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</si>
  <si>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</si>
  <si>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</si>
  <si>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</si>
  <si>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</si>
  <si>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</si>
  <si>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</si>
  <si>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</si>
  <si>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</si>
  <si>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</si>
  <si>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</si>
  <si>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</si>
  <si>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</si>
  <si>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</si>
  <si>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</si>
  <si>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</si>
  <si>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</si>
  <si>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</si>
  <si>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</si>
  <si>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</si>
  <si>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</si>
  <si>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</si>
  <si>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</si>
  <si>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</si>
  <si>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</si>
  <si>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</si>
  <si>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</si>
  <si>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</si>
  <si>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</si>
  <si>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</si>
  <si>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</si>
  <si>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</si>
  <si>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</si>
  <si>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</si>
  <si>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</si>
  <si>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</si>
  <si>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</si>
  <si>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720-001</t>
  </si>
  <si>
    <t>Vodovod, kanalizace - viz.samostatný rozpočet</t>
  </si>
  <si>
    <t>kompl</t>
  </si>
  <si>
    <t>Vlastní</t>
  </si>
  <si>
    <t>Indiv</t>
  </si>
  <si>
    <t>Práce</t>
  </si>
  <si>
    <t>POL1_</t>
  </si>
  <si>
    <t>M21-001</t>
  </si>
  <si>
    <t xml:space="preserve">Elektroinstalace </t>
  </si>
  <si>
    <t>soubor</t>
  </si>
  <si>
    <t>M24-001</t>
  </si>
  <si>
    <t>Klimatizace viz.samostatný rozpočet</t>
  </si>
  <si>
    <t>005121 R</t>
  </si>
  <si>
    <t>Zařízení staveniště</t>
  </si>
  <si>
    <t>Soubor</t>
  </si>
  <si>
    <t>RTS 22/ II</t>
  </si>
  <si>
    <t>VRN</t>
  </si>
  <si>
    <t>POL99_2</t>
  </si>
  <si>
    <t>005122021T</t>
  </si>
  <si>
    <t>Mimostaveništní doprava</t>
  </si>
  <si>
    <t>SUM</t>
  </si>
  <si>
    <t>Poznámky uchazeče k zadání</t>
  </si>
  <si>
    <t>POPUZIV</t>
  </si>
  <si>
    <t>END</t>
  </si>
  <si>
    <t>317314125R00</t>
  </si>
  <si>
    <t>Podbetonování zhlaví nosníků, zdivo šířky do 250 mm</t>
  </si>
  <si>
    <t>kus</t>
  </si>
  <si>
    <t>RTS 22/ I</t>
  </si>
  <si>
    <t>317944311R00</t>
  </si>
  <si>
    <t>Válcované nosníky do č.12 do připravených otvorů</t>
  </si>
  <si>
    <t>t</t>
  </si>
  <si>
    <t>340238211R00</t>
  </si>
  <si>
    <t>Zazdívka otvorů pl.1 m2,cihlami tl.zdi do 10 cm</t>
  </si>
  <si>
    <t>m2</t>
  </si>
  <si>
    <t>349231811RT2</t>
  </si>
  <si>
    <t>Přizdívka ostění z cihel, kapsy do 15 cm s použitím suché maltové směsi</t>
  </si>
  <si>
    <t>13231064R</t>
  </si>
  <si>
    <t>Úhelník nerovnoramenný L jakost S235  60x40x6 mm 11375</t>
  </si>
  <si>
    <t>SPCM</t>
  </si>
  <si>
    <t>Specifikace</t>
  </si>
  <si>
    <t>POL3_</t>
  </si>
  <si>
    <t>612421626R00</t>
  </si>
  <si>
    <t>Omítka vnitřní zdiva, MVC, hladká</t>
  </si>
  <si>
    <t>612471411RT2</t>
  </si>
  <si>
    <t>Úprava vnitřních stěn aktivovaným štukem s použitím suché maltové směsi</t>
  </si>
  <si>
    <t>612425931R00</t>
  </si>
  <si>
    <t>Omítka vápenná vnitřního ostění - štuková</t>
  </si>
  <si>
    <t>632411105R00</t>
  </si>
  <si>
    <t>Samonivelační stěrka, ruč.zpracování tl.5 mm</t>
  </si>
  <si>
    <t>941955002R00</t>
  </si>
  <si>
    <t>Lešení lehké pomocné, výška podlahy do 1,9 m</t>
  </si>
  <si>
    <t>952901111R00</t>
  </si>
  <si>
    <t>Vyčištění budov o výšce podlaží do 4 m</t>
  </si>
  <si>
    <t>95-001</t>
  </si>
  <si>
    <t>Přípomoce pro dodavatele Technologie</t>
  </si>
  <si>
    <t xml:space="preserve">hod   </t>
  </si>
  <si>
    <t>95-002</t>
  </si>
  <si>
    <t>Vyklizení místností 1.41 a 1.42 před zahájením prací</t>
  </si>
  <si>
    <t xml:space="preserve">m2    </t>
  </si>
  <si>
    <t>95-V01</t>
  </si>
  <si>
    <t>V01 Dod+Mtz skříňka s pracovní deskou, výlevkou a dřezem</t>
  </si>
  <si>
    <t>95-V02</t>
  </si>
  <si>
    <t>V02 Dod+Mtz Lišta ochranná nerez úhelník roh zdiva dl.2m, montáž lepením</t>
  </si>
  <si>
    <t>95-V03</t>
  </si>
  <si>
    <t>V03 Dod+Mtz fixní sítě proti hmyzu 700x1650 mm s obvodovým hliníkovým rámem</t>
  </si>
  <si>
    <t>962031116R00</t>
  </si>
  <si>
    <t>Bourání příček z cihel pálených plných tl. 140 mm</t>
  </si>
  <si>
    <t>968061112R00</t>
  </si>
  <si>
    <t>Vyvěšení dřevěných okenních křídel pl. do 1,5 m2</t>
  </si>
  <si>
    <t>968061125R00</t>
  </si>
  <si>
    <t>Vyvěšení dřevěných dveřních křídel pl. do 2 m2</t>
  </si>
  <si>
    <t>968062244R00</t>
  </si>
  <si>
    <t>Vybourání dřevěných rámů oken jednoduch. pl. 1 m2</t>
  </si>
  <si>
    <t>968072455R00</t>
  </si>
  <si>
    <t>Vybourání kovových dveřních zárubní pl. do 2 m2</t>
  </si>
  <si>
    <t>971033621R00</t>
  </si>
  <si>
    <t>Vybourání otv. zeď cihel. pl.4 m2, tl.10 cm, MVC</t>
  </si>
  <si>
    <t>974031153R00</t>
  </si>
  <si>
    <t>Vysekání rýh ve zdi cihelné 10 x 10 cm</t>
  </si>
  <si>
    <t>m</t>
  </si>
  <si>
    <t>978013191R00</t>
  </si>
  <si>
    <t>Otlučení omítek vnitřních stěn v rozsahu do 100 %</t>
  </si>
  <si>
    <t>978059521R00</t>
  </si>
  <si>
    <t>Odsekání vnitřních obkladů stěn do 2 m2</t>
  </si>
  <si>
    <t>776401800R00</t>
  </si>
  <si>
    <t>Demontáž soklíků nebo lišt, pryžových nebo z PVC</t>
  </si>
  <si>
    <t>776511810R00</t>
  </si>
  <si>
    <t>Odstranění PVC a koberců lepených bez podložky</t>
  </si>
  <si>
    <t>999281105R00</t>
  </si>
  <si>
    <t>Přesun hmot pro opravy a údržbu do výšky 6 m</t>
  </si>
  <si>
    <t>Přesun hmot</t>
  </si>
  <si>
    <t>POL7_</t>
  </si>
  <si>
    <t>766666112R00</t>
  </si>
  <si>
    <t>Montáž dveří posuvných, osazení závěsu, 1kř.</t>
  </si>
  <si>
    <t>766670021R00</t>
  </si>
  <si>
    <t>Montáž kliky a štítku nebo madla</t>
  </si>
  <si>
    <t>61169503R</t>
  </si>
  <si>
    <t>Dveře posuvné na stěnu 80x210 atyp, 1/3 sklo jednokřídlé, včetně vodicí lišty</t>
  </si>
  <si>
    <t>61169504R</t>
  </si>
  <si>
    <t>Dveře posuvné na stěnu 100x210 atyp, 1/3 sklo jednokřídlé, včetně vodicí lišty</t>
  </si>
  <si>
    <t>998766201R00</t>
  </si>
  <si>
    <t>Přesun hmot pro truhlářské konstr., výšky do 6 m</t>
  </si>
  <si>
    <t>776101101R00</t>
  </si>
  <si>
    <t>Vysávání podlah prům.vysavačem pod povlak.podlahy</t>
  </si>
  <si>
    <t>776101121R00</t>
  </si>
  <si>
    <t>Provedení penetrace podkladu pod.povlak.podlahy</t>
  </si>
  <si>
    <t>776421100RU1</t>
  </si>
  <si>
    <t>Lepení podlahových soklíků z PVC a vinylu včetně dodávky soklíku PVC</t>
  </si>
  <si>
    <t>776521230RU2</t>
  </si>
  <si>
    <t>Lepení podlah povlakových z dílců PVC, vodivých včetně čtverců Elektrostatik 608/608/2,0 mm</t>
  </si>
  <si>
    <t>776981112RU2</t>
  </si>
  <si>
    <t>Lišta hliníková přechod., stejná výška povl.podlah profil 25/F, na hmoždinky, šířky 35 mm</t>
  </si>
  <si>
    <t>776994111RT1</t>
  </si>
  <si>
    <t>Svařování povlakových podlah z pásů nebo čtverců včetně svařovací šňůry PVC 1179</t>
  </si>
  <si>
    <t>776996110R00</t>
  </si>
  <si>
    <t>Napuštění povlakových podlah pastou</t>
  </si>
  <si>
    <t>998776201R00</t>
  </si>
  <si>
    <t>Přesun hmot pro podlahy povlakové, výšky do 6 m</t>
  </si>
  <si>
    <t>781101121R00</t>
  </si>
  <si>
    <t>Provedení penetrace podkladu - práce</t>
  </si>
  <si>
    <t>781111115R00</t>
  </si>
  <si>
    <t>Otvor v obkladačce diamant.korunkou prům.do 30 mm</t>
  </si>
  <si>
    <t>781111116R00</t>
  </si>
  <si>
    <t>Otvor v obkladačce diamant.korunkou prům.do 90 mm</t>
  </si>
  <si>
    <t>781210141R00</t>
  </si>
  <si>
    <t>Obkládání stěn obkl. pórovin. do tmele do 330x600</t>
  </si>
  <si>
    <t>781419711R00</t>
  </si>
  <si>
    <t>Příplatek k obkladu stěn za plochu do 10 m2 jedntl</t>
  </si>
  <si>
    <t>597813741R</t>
  </si>
  <si>
    <t>Obkládačka 30x60 bílá lesk</t>
  </si>
  <si>
    <t>998781201R00</t>
  </si>
  <si>
    <t>Přesun hmot pro obklady keramické, výšky do 6 m</t>
  </si>
  <si>
    <t>784121201R00</t>
  </si>
  <si>
    <t>Penetrace podkladu barvou, vápenná, 1 x</t>
  </si>
  <si>
    <t>784124112R00</t>
  </si>
  <si>
    <t>Malba latexová, bílá, bez penetr. 2 x</t>
  </si>
  <si>
    <t>784125212R00</t>
  </si>
  <si>
    <t>Malba bílá, bez penetrace,2x</t>
  </si>
  <si>
    <t>Klimatizace - viz.samostatný rozpočet</t>
  </si>
  <si>
    <t>979087212R00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</si>
  <si>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</si>
  <si>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</si>
  <si>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</si>
  <si>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</si>
  <si>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</si>
  <si>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</si>
  <si>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</si>
  <si>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</si>
  <si>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</si>
  <si>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979990101R00</t>
  </si>
  <si>
    <t>Poplatek za uložení směsi betonu a cihel skupina 170101 a 170102</t>
  </si>
  <si>
    <t>979990181R00</t>
  </si>
  <si>
    <t>Poplatek za uložení suti - PVC podlahová krytina, skupina odpadu 200307</t>
  </si>
  <si>
    <t>979087311R00</t>
  </si>
  <si>
    <t>Vodorovné přemístění suti nošením do 10 m</t>
  </si>
  <si>
    <t>979093111R00</t>
  </si>
  <si>
    <t>Uložení suti na skládku bez zhutnění</t>
  </si>
  <si>
    <t>005122010R</t>
  </si>
  <si>
    <t>Provoz objednatele, koordinační činnost pro subdodavatele, příplatek za malý rozsah zakázky</t>
  </si>
  <si>
    <t>POL99_8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</si>
</sst>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4" t="s">
        <v>41</v>
      </c>
      <c r="B2" s="74"/>
      <c r="C2" s="74"/>
      <c r="D2" s="74"/>
      <c r="E2" s="74"/>
      <c r="F2" s="74"/>
      <c r="G2" s="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2"/>
      <c r="B2" s="109" t="s">
        <v>24</v>
      </c>
      <c r="C2" s="110"/>
      <c r="D2" s="111" t="s">
        <v>43</v>
      </c>
      <c r="E2" s="112" t="s">
        <v>44</v>
      </c>
      <c r="F2" s="113"/>
      <c r="G2" s="113"/>
      <c r="H2" s="113"/>
      <c r="I2" s="113"/>
      <c r="J2" s="114"/>
      <c r="O2" s="1"/>
    </row>
    <row r="3" spans="1:15" ht="27" hidden="1" customHeight="1" x14ac:dyDescent="0.25">
      <c r="A3" s="2"/>
      <c r="B3" s="115"/>
      <c r="C3" s="110"/>
      <c r="D3" s="116"/>
      <c r="E3" s="117"/>
      <c r="F3" s="118"/>
      <c r="G3" s="118"/>
      <c r="H3" s="118"/>
      <c r="I3" s="118"/>
      <c r="J3" s="119"/>
    </row>
    <row r="4" spans="1:15" ht="23.25" customHeight="1" x14ac:dyDescent="0.25">
      <c r="A4" s="2"/>
      <c r="B4" s="120"/>
      <c r="C4" s="121"/>
      <c r="D4" s="122"/>
      <c r="E4" s="123"/>
      <c r="F4" s="123"/>
      <c r="G4" s="123"/>
      <c r="H4" s="123"/>
      <c r="I4" s="123"/>
      <c r="J4" s="124"/>
    </row>
    <row r="5" spans="1:15" ht="24" customHeight="1" x14ac:dyDescent="0.25">
      <c r="A5" s="2"/>
      <c r="B5" s="31" t="s">
        <v>23</v>
      </c>
      <c r="D5" s="90"/>
      <c r="E5" s="91"/>
      <c r="F5" s="91"/>
      <c r="G5" s="91"/>
      <c r="H5" s="18" t="s">
        <v>42</v>
      </c>
      <c r="I5" s="22"/>
      <c r="J5" s="8"/>
    </row>
    <row r="6" spans="1:15" ht="15.75" customHeight="1" x14ac:dyDescent="0.25">
      <c r="A6" s="2"/>
      <c r="B6" s="28"/>
      <c r="C6" s="54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5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25" t="s">
        <v>45</v>
      </c>
      <c r="H8" s="18" t="s">
        <v>42</v>
      </c>
      <c r="I8" s="128" t="s">
        <v>49</v>
      </c>
      <c r="J8" s="8"/>
    </row>
    <row r="9" spans="1:15" ht="15.75" hidden="1" customHeight="1" x14ac:dyDescent="0.25">
      <c r="A9" s="2"/>
      <c r="B9" s="2"/>
      <c r="D9" s="125" t="s">
        <v>46</v>
      </c>
      <c r="H9" s="18" t="s">
        <v>36</v>
      </c>
      <c r="I9" s="128" t="s">
        <v>50</v>
      </c>
      <c r="J9" s="8"/>
    </row>
    <row r="10" spans="1:15" ht="15.75" hidden="1" customHeight="1" x14ac:dyDescent="0.25">
      <c r="A10" s="2"/>
      <c r="B10" s="35"/>
      <c r="C10" s="55"/>
      <c r="D10" s="127" t="s">
        <v>48</v>
      </c>
      <c r="E10" s="126" t="s">
        <v>47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4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6"/>
      <c r="D14" s="57"/>
      <c r="E14" s="58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3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5">
      <c r="A16" s="196" t="s">
        <v>26</v>
      </c>
      <c r="B16" s="38" t="s">
        <v>26</v>
      </c>
      <c r="C16" s="60"/>
      <c r="D16" s="61"/>
      <c r="E16" s="81"/>
      <c r="F16" s="82"/>
      <c r="G16" s="81"/>
      <c r="H16" s="82"/>
      <c r="I16" s="81">
        <f>SUMIF(F53:F68,A16,I53:I68)+SUMIF(F53:F68,"PSU",I53:I68)</f>
        <v>0</v>
      </c>
      <c r="J16" s="83"/>
    </row>
    <row r="17" spans="1:10" ht="23.25" customHeight="1" x14ac:dyDescent="0.25">
      <c r="A17" s="196" t="s">
        <v>27</v>
      </c>
      <c r="B17" s="38" t="s">
        <v>27</v>
      </c>
      <c r="C17" s="60"/>
      <c r="D17" s="61"/>
      <c r="E17" s="81"/>
      <c r="F17" s="82"/>
      <c r="G17" s="81"/>
      <c r="H17" s="82"/>
      <c r="I17" s="81">
        <f>SUMIF(F53:F68,A17,I53:I68)</f>
        <v>0</v>
      </c>
      <c r="J17" s="83"/>
    </row>
    <row r="18" spans="1:10" ht="23.25" customHeight="1" x14ac:dyDescent="0.25">
      <c r="A18" s="196" t="s">
        <v>28</v>
      </c>
      <c r="B18" s="38" t="s">
        <v>28</v>
      </c>
      <c r="C18" s="60"/>
      <c r="D18" s="61"/>
      <c r="E18" s="81"/>
      <c r="F18" s="82"/>
      <c r="G18" s="81"/>
      <c r="H18" s="82"/>
      <c r="I18" s="81">
        <f>SUMIF(F53:F68,A18,I53:I68)</f>
        <v>0</v>
      </c>
      <c r="J18" s="83"/>
    </row>
    <row r="19" spans="1:10" ht="23.25" customHeight="1" x14ac:dyDescent="0.25">
      <c r="A19" s="196" t="s">
        <v>94</v>
      </c>
      <c r="B19" s="38" t="s">
        <v>29</v>
      </c>
      <c r="C19" s="60"/>
      <c r="D19" s="61"/>
      <c r="E19" s="81"/>
      <c r="F19" s="82"/>
      <c r="G19" s="81"/>
      <c r="H19" s="82"/>
      <c r="I19" s="81">
        <f>SUMIF(F53:F68,A19,I53:I68)</f>
        <v>0</v>
      </c>
      <c r="J19" s="83"/>
    </row>
    <row r="20" spans="1:10" ht="23.25" customHeight="1" x14ac:dyDescent="0.25">
      <c r="A20" s="196" t="s">
        <v>95</v>
      </c>
      <c r="B20" s="38" t="s">
        <v>30</v>
      </c>
      <c r="C20" s="60"/>
      <c r="D20" s="61"/>
      <c r="E20" s="81"/>
      <c r="F20" s="82"/>
      <c r="G20" s="81"/>
      <c r="H20" s="82"/>
      <c r="I20" s="81">
        <f>SUMIF(F53:F68,A20,I53:I68)</f>
        <v>0</v>
      </c>
      <c r="J20" s="83"/>
    </row>
    <row r="21" spans="1:10" ht="23.25" customHeight="1" x14ac:dyDescent="0.25">
      <c r="A21" s="2"/>
      <c r="B21" s="48" t="s">
        <v>31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75" customHeight="1" x14ac:dyDescent="0.25">
      <c r="A35" s="2"/>
      <c r="B35" s="2"/>
      <c r="D35" s="95" t="s">
        <v>2</v>
      </c>
      <c r="E35" s="95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51</v>
      </c>
      <c r="C39" s="148"/>
      <c r="D39" s="148"/>
      <c r="E39" s="148"/>
      <c r="F39" s="149">
        <f>'SO 01.1a SO 01.1 Pol'!AE18+'SO 01.1b SO 01.1b Pol'!AE88+'SO 01.2 SO 01.2 Pol'!AE19</f>
        <v>0</v>
      </c>
      <c r="G39" s="150">
        <f>'SO 01.1a SO 01.1 Pol'!AF18+'SO 01.1b SO 01.1b Pol'!AF88+'SO 01.2 SO 01.2 Pol'!AF19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5">
      <c r="A40" s="137">
        <v>2</v>
      </c>
      <c r="B40" s="153" t="s">
        <v>52</v>
      </c>
      <c r="C40" s="154" t="s">
        <v>53</v>
      </c>
      <c r="D40" s="154"/>
      <c r="E40" s="154"/>
      <c r="F40" s="155">
        <f>'SO 01.1a SO 01.1 Pol'!AE18</f>
        <v>0</v>
      </c>
      <c r="G40" s="156">
        <f>'SO 01.1a SO 01.1 Pol'!AF18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customHeight="1" x14ac:dyDescent="0.25">
      <c r="A41" s="137">
        <v>3</v>
      </c>
      <c r="B41" s="158" t="s">
        <v>54</v>
      </c>
      <c r="C41" s="148" t="s">
        <v>53</v>
      </c>
      <c r="D41" s="148"/>
      <c r="E41" s="148"/>
      <c r="F41" s="159">
        <f>'SO 01.1a SO 01.1 Pol'!AE18</f>
        <v>0</v>
      </c>
      <c r="G41" s="151">
        <f>'SO 01.1a SO 01.1 Pol'!AF18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5">
      <c r="A42" s="137">
        <v>2</v>
      </c>
      <c r="B42" s="153" t="s">
        <v>55</v>
      </c>
      <c r="C42" s="154" t="s">
        <v>56</v>
      </c>
      <c r="D42" s="154"/>
      <c r="E42" s="154"/>
      <c r="F42" s="155">
        <f>'SO 01.1b SO 01.1b Pol'!AE88</f>
        <v>0</v>
      </c>
      <c r="G42" s="156">
        <f>'SO 01.1b SO 01.1b Pol'!AF88</f>
        <v>0</v>
      </c>
      <c r="H42" s="156">
        <f>(F42*SazbaDPH1/100)+(G42*SazbaDPH2/100)</f>
        <v>0</v>
      </c>
      <c r="I42" s="156">
        <f>F42+G42+H42</f>
        <v>0</v>
      </c>
      <c r="J42" s="157" t="str">
        <f>IF(_xlfn.SINGLE(CenaCelkemVypocet)=0,"",I42/_xlfn.SINGLE(CenaCelkemVypocet)*100)</f>
        <v/>
      </c>
    </row>
    <row r="43" spans="1:10" ht="25.5" customHeight="1" x14ac:dyDescent="0.25">
      <c r="A43" s="137">
        <v>3</v>
      </c>
      <c r="B43" s="158" t="s">
        <v>55</v>
      </c>
      <c r="C43" s="148" t="s">
        <v>56</v>
      </c>
      <c r="D43" s="148"/>
      <c r="E43" s="148"/>
      <c r="F43" s="159">
        <f>'SO 01.1b SO 01.1b Pol'!AE88</f>
        <v>0</v>
      </c>
      <c r="G43" s="151">
        <f>'SO 01.1b SO 01.1b Pol'!AF88</f>
        <v>0</v>
      </c>
      <c r="H43" s="151">
        <f>(F43*SazbaDPH1/100)+(G43*SazbaDPH2/100)</f>
        <v>0</v>
      </c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5">
      <c r="A44" s="137">
        <v>2</v>
      </c>
      <c r="B44" s="153" t="s">
        <v>57</v>
      </c>
      <c r="C44" s="154" t="s">
        <v>58</v>
      </c>
      <c r="D44" s="154"/>
      <c r="E44" s="154"/>
      <c r="F44" s="155">
        <f>'SO 01.2 SO 01.2 Pol'!AE19</f>
        <v>0</v>
      </c>
      <c r="G44" s="156">
        <f>'SO 01.2 SO 01.2 Pol'!AF19</f>
        <v>0</v>
      </c>
      <c r="H44" s="156">
        <f>(F44*SazbaDPH1/100)+(G44*SazbaDPH2/100)</f>
        <v>0</v>
      </c>
      <c r="I44" s="156">
        <f>F44+G44+H44</f>
        <v>0</v>
      </c>
      <c r="J44" s="157" t="str">
        <f>IF(_xlfn.SINGLE(CenaCelkemVypocet)=0,"",I44/_xlfn.SINGLE(CenaCelkemVypocet)*100)</f>
        <v/>
      </c>
    </row>
    <row r="45" spans="1:10" ht="25.5" customHeight="1" x14ac:dyDescent="0.25">
      <c r="A45" s="137">
        <v>3</v>
      </c>
      <c r="B45" s="158" t="s">
        <v>57</v>
      </c>
      <c r="C45" s="148" t="s">
        <v>58</v>
      </c>
      <c r="D45" s="148"/>
      <c r="E45" s="148"/>
      <c r="F45" s="159">
        <f>'SO 01.2 SO 01.2 Pol'!AE19</f>
        <v>0</v>
      </c>
      <c r="G45" s="151">
        <f>'SO 01.2 SO 01.2 Pol'!AF19</f>
        <v>0</v>
      </c>
      <c r="H45" s="151">
        <f>(F45*SazbaDPH1/100)+(G45*SazbaDPH2/100)</f>
        <v>0</v>
      </c>
      <c r="I45" s="151">
        <f>F45+G45+H45</f>
        <v>0</v>
      </c>
      <c r="J45" s="152" t="str">
        <f>IF(_xlfn.SINGLE(CenaCelkemVypocet)=0,"",I45/_xlfn.SINGLE(CenaCelkemVypocet)*100)</f>
        <v/>
      </c>
    </row>
    <row r="46" spans="1:10" ht="25.5" customHeight="1" x14ac:dyDescent="0.25">
      <c r="A46" s="137"/>
      <c r="B46" s="160" t="s">
        <v>59</v>
      </c>
      <c r="C46" s="161"/>
      <c r="D46" s="161"/>
      <c r="E46" s="162"/>
      <c r="F46" s="163">
        <f>SUMIF(A39:A45,"=1",F39:F45)</f>
        <v>0</v>
      </c>
      <c r="G46" s="164">
        <f>SUMIF(A39:A45,"=1",G39:G45)</f>
        <v>0</v>
      </c>
      <c r="H46" s="164">
        <f>SUMIF(A39:A45,"=1",H39:H45)</f>
        <v>0</v>
      </c>
      <c r="I46" s="164">
        <f>SUMIF(A39:A45,"=1",I39:I45)</f>
        <v>0</v>
      </c>
      <c r="J46" s="165">
        <f>SUMIF(A39:A45,"=1",J39:J45)</f>
        <v>0</v>
      </c>
    </row>
    <row r="50" spans="1:10" ht="15.6" x14ac:dyDescent="0.3">
      <c r="B50" s="176" t="s">
        <v>61</v>
      </c>
    </row>
    <row r="52" spans="1:10" ht="25.5" customHeight="1" x14ac:dyDescent="0.25">
      <c r="A52" s="178"/>
      <c r="B52" s="181" t="s">
        <v>18</v>
      </c>
      <c r="C52" s="181" t="s">
        <v>6</v>
      </c>
      <c r="D52" s="182"/>
      <c r="E52" s="182"/>
      <c r="F52" s="183" t="s">
        <v>62</v>
      </c>
      <c r="G52" s="183"/>
      <c r="H52" s="183"/>
      <c r="I52" s="183" t="s">
        <v>31</v>
      </c>
      <c r="J52" s="183" t="s">
        <v>0</v>
      </c>
    </row>
    <row r="53" spans="1:10" ht="36.75" customHeight="1" x14ac:dyDescent="0.25">
      <c r="A53" s="179"/>
      <c r="B53" s="184" t="s">
        <v>63</v>
      </c>
      <c r="C53" s="185" t="s">
        <v>64</v>
      </c>
      <c r="D53" s="186"/>
      <c r="E53" s="186"/>
      <c r="F53" s="192" t="s">
        <v>26</v>
      </c>
      <c r="G53" s="193"/>
      <c r="H53" s="193"/>
      <c r="I53" s="193">
        <f>'SO 01.1b SO 01.1b Pol'!G8</f>
        <v>0</v>
      </c>
      <c r="J53" s="190" t="str">
        <f>IF(I69=0,"",I53/I69*100)</f>
        <v/>
      </c>
    </row>
    <row r="54" spans="1:10" ht="36.75" customHeight="1" x14ac:dyDescent="0.25">
      <c r="A54" s="179"/>
      <c r="B54" s="184" t="s">
        <v>65</v>
      </c>
      <c r="C54" s="185" t="s">
        <v>66</v>
      </c>
      <c r="D54" s="186"/>
      <c r="E54" s="186"/>
      <c r="F54" s="192" t="s">
        <v>26</v>
      </c>
      <c r="G54" s="193"/>
      <c r="H54" s="193"/>
      <c r="I54" s="193">
        <f>'SO 01.1b SO 01.1b Pol'!G14</f>
        <v>0</v>
      </c>
      <c r="J54" s="190" t="str">
        <f>IF(I69=0,"",I54/I69*100)</f>
        <v/>
      </c>
    </row>
    <row r="55" spans="1:10" ht="36.75" customHeight="1" x14ac:dyDescent="0.25">
      <c r="A55" s="179"/>
      <c r="B55" s="184" t="s">
        <v>67</v>
      </c>
      <c r="C55" s="185" t="s">
        <v>68</v>
      </c>
      <c r="D55" s="186"/>
      <c r="E55" s="186"/>
      <c r="F55" s="192" t="s">
        <v>26</v>
      </c>
      <c r="G55" s="193"/>
      <c r="H55" s="193"/>
      <c r="I55" s="193">
        <f>'SO 01.1b SO 01.1b Pol'!G18</f>
        <v>0</v>
      </c>
      <c r="J55" s="190" t="str">
        <f>IF(I69=0,"",I55/I69*100)</f>
        <v/>
      </c>
    </row>
    <row r="56" spans="1:10" ht="36.75" customHeight="1" x14ac:dyDescent="0.25">
      <c r="A56" s="179"/>
      <c r="B56" s="184" t="s">
        <v>69</v>
      </c>
      <c r="C56" s="185" t="s">
        <v>70</v>
      </c>
      <c r="D56" s="186"/>
      <c r="E56" s="186"/>
      <c r="F56" s="192" t="s">
        <v>26</v>
      </c>
      <c r="G56" s="193"/>
      <c r="H56" s="193"/>
      <c r="I56" s="193">
        <f>'SO 01.1b SO 01.1b Pol'!G20+'SO 01.2 SO 01.2 Pol'!G8</f>
        <v>0</v>
      </c>
      <c r="J56" s="190" t="str">
        <f>IF(I69=0,"",I56/I69*100)</f>
        <v/>
      </c>
    </row>
    <row r="57" spans="1:10" ht="36.75" customHeight="1" x14ac:dyDescent="0.25">
      <c r="A57" s="179"/>
      <c r="B57" s="184" t="s">
        <v>71</v>
      </c>
      <c r="C57" s="185" t="s">
        <v>72</v>
      </c>
      <c r="D57" s="186"/>
      <c r="E57" s="186"/>
      <c r="F57" s="192" t="s">
        <v>26</v>
      </c>
      <c r="G57" s="193"/>
      <c r="H57" s="193"/>
      <c r="I57" s="193">
        <f>'SO 01.1b SO 01.1b Pol'!G22</f>
        <v>0</v>
      </c>
      <c r="J57" s="190" t="str">
        <f>IF(I69=0,"",I57/I69*100)</f>
        <v/>
      </c>
    </row>
    <row r="58" spans="1:10" ht="36.75" customHeight="1" x14ac:dyDescent="0.25">
      <c r="A58" s="179"/>
      <c r="B58" s="184" t="s">
        <v>73</v>
      </c>
      <c r="C58" s="185" t="s">
        <v>74</v>
      </c>
      <c r="D58" s="186"/>
      <c r="E58" s="186"/>
      <c r="F58" s="192" t="s">
        <v>26</v>
      </c>
      <c r="G58" s="193"/>
      <c r="H58" s="193"/>
      <c r="I58" s="193">
        <f>'SO 01.1b SO 01.1b Pol'!G29</f>
        <v>0</v>
      </c>
      <c r="J58" s="190" t="str">
        <f>IF(I69=0,"",I58/I69*100)</f>
        <v/>
      </c>
    </row>
    <row r="59" spans="1:10" ht="36.75" customHeight="1" x14ac:dyDescent="0.25">
      <c r="A59" s="179"/>
      <c r="B59" s="184" t="s">
        <v>75</v>
      </c>
      <c r="C59" s="185" t="s">
        <v>76</v>
      </c>
      <c r="D59" s="186"/>
      <c r="E59" s="186"/>
      <c r="F59" s="192" t="s">
        <v>26</v>
      </c>
      <c r="G59" s="193"/>
      <c r="H59" s="193"/>
      <c r="I59" s="193">
        <f>'SO 01.1b SO 01.1b Pol'!G41</f>
        <v>0</v>
      </c>
      <c r="J59" s="190" t="str">
        <f>IF(I69=0,"",I59/I69*100)</f>
        <v/>
      </c>
    </row>
    <row r="60" spans="1:10" ht="36.75" customHeight="1" x14ac:dyDescent="0.25">
      <c r="A60" s="179"/>
      <c r="B60" s="184" t="s">
        <v>77</v>
      </c>
      <c r="C60" s="185" t="s">
        <v>78</v>
      </c>
      <c r="D60" s="186"/>
      <c r="E60" s="186"/>
      <c r="F60" s="192" t="s">
        <v>27</v>
      </c>
      <c r="G60" s="193"/>
      <c r="H60" s="193"/>
      <c r="I60" s="193">
        <f>'SO 01.1a SO 01.1 Pol'!G8+'SO 01.1b SO 01.1b Pol'!G43</f>
        <v>0</v>
      </c>
      <c r="J60" s="190" t="str">
        <f>IF(I69=0,"",I60/I69*100)</f>
        <v/>
      </c>
    </row>
    <row r="61" spans="1:10" ht="36.75" customHeight="1" x14ac:dyDescent="0.25">
      <c r="A61" s="179"/>
      <c r="B61" s="184" t="s">
        <v>79</v>
      </c>
      <c r="C61" s="185" t="s">
        <v>80</v>
      </c>
      <c r="D61" s="186"/>
      <c r="E61" s="186"/>
      <c r="F61" s="192" t="s">
        <v>27</v>
      </c>
      <c r="G61" s="193"/>
      <c r="H61" s="193"/>
      <c r="I61" s="193">
        <f>'SO 01.1b SO 01.1b Pol'!G45</f>
        <v>0</v>
      </c>
      <c r="J61" s="190" t="str">
        <f>IF(I69=0,"",I61/I69*100)</f>
        <v/>
      </c>
    </row>
    <row r="62" spans="1:10" ht="36.75" customHeight="1" x14ac:dyDescent="0.25">
      <c r="A62" s="179"/>
      <c r="B62" s="184" t="s">
        <v>81</v>
      </c>
      <c r="C62" s="185" t="s">
        <v>82</v>
      </c>
      <c r="D62" s="186"/>
      <c r="E62" s="186"/>
      <c r="F62" s="192" t="s">
        <v>27</v>
      </c>
      <c r="G62" s="193"/>
      <c r="H62" s="193"/>
      <c r="I62" s="193">
        <f>'SO 01.1b SO 01.1b Pol'!G51</f>
        <v>0</v>
      </c>
      <c r="J62" s="190" t="str">
        <f>IF(I69=0,"",I62/I69*100)</f>
        <v/>
      </c>
    </row>
    <row r="63" spans="1:10" ht="36.75" customHeight="1" x14ac:dyDescent="0.25">
      <c r="A63" s="179"/>
      <c r="B63" s="184" t="s">
        <v>83</v>
      </c>
      <c r="C63" s="185" t="s">
        <v>84</v>
      </c>
      <c r="D63" s="186"/>
      <c r="E63" s="186"/>
      <c r="F63" s="192" t="s">
        <v>27</v>
      </c>
      <c r="G63" s="193"/>
      <c r="H63" s="193"/>
      <c r="I63" s="193">
        <f>'SO 01.1b SO 01.1b Pol'!G60</f>
        <v>0</v>
      </c>
      <c r="J63" s="190" t="str">
        <f>IF(I69=0,"",I63/I69*100)</f>
        <v/>
      </c>
    </row>
    <row r="64" spans="1:10" ht="36.75" customHeight="1" x14ac:dyDescent="0.25">
      <c r="A64" s="179"/>
      <c r="B64" s="184" t="s">
        <v>85</v>
      </c>
      <c r="C64" s="185" t="s">
        <v>86</v>
      </c>
      <c r="D64" s="186"/>
      <c r="E64" s="186"/>
      <c r="F64" s="192" t="s">
        <v>27</v>
      </c>
      <c r="G64" s="193"/>
      <c r="H64" s="193"/>
      <c r="I64" s="193">
        <f>'SO 01.1b SO 01.1b Pol'!G68</f>
        <v>0</v>
      </c>
      <c r="J64" s="190" t="str">
        <f>IF(I69=0,"",I64/I69*100)</f>
        <v/>
      </c>
    </row>
    <row r="65" spans="1:10" ht="36.75" customHeight="1" x14ac:dyDescent="0.25">
      <c r="A65" s="179"/>
      <c r="B65" s="184" t="s">
        <v>87</v>
      </c>
      <c r="C65" s="185" t="s">
        <v>88</v>
      </c>
      <c r="D65" s="186"/>
      <c r="E65" s="186"/>
      <c r="F65" s="192" t="s">
        <v>28</v>
      </c>
      <c r="G65" s="193"/>
      <c r="H65" s="193"/>
      <c r="I65" s="193">
        <f>'SO 01.1a SO 01.1 Pol'!G10+'SO 01.2 SO 01.2 Pol'!G10</f>
        <v>0</v>
      </c>
      <c r="J65" s="190" t="str">
        <f>IF(I69=0,"",I65/I69*100)</f>
        <v/>
      </c>
    </row>
    <row r="66" spans="1:10" ht="36.75" customHeight="1" x14ac:dyDescent="0.25">
      <c r="A66" s="179"/>
      <c r="B66" s="184" t="s">
        <v>89</v>
      </c>
      <c r="C66" s="185" t="s">
        <v>90</v>
      </c>
      <c r="D66" s="186"/>
      <c r="E66" s="186"/>
      <c r="F66" s="192" t="s">
        <v>28</v>
      </c>
      <c r="G66" s="193"/>
      <c r="H66" s="193"/>
      <c r="I66" s="193">
        <f>'SO 01.1a SO 01.1 Pol'!G12+'SO 01.1b SO 01.1b Pol'!G72+'SO 01.2 SO 01.2 Pol'!G12</f>
        <v>0</v>
      </c>
      <c r="J66" s="190" t="str">
        <f>IF(I69=0,"",I66/I69*100)</f>
        <v/>
      </c>
    </row>
    <row r="67" spans="1:10" ht="36.75" customHeight="1" x14ac:dyDescent="0.25">
      <c r="A67" s="179"/>
      <c r="B67" s="184" t="s">
        <v>91</v>
      </c>
      <c r="C67" s="185" t="s">
        <v>92</v>
      </c>
      <c r="D67" s="186"/>
      <c r="E67" s="186"/>
      <c r="F67" s="192" t="s">
        <v>93</v>
      </c>
      <c r="G67" s="193"/>
      <c r="H67" s="193"/>
      <c r="I67" s="193">
        <f>'SO 01.1b SO 01.1b Pol'!G74</f>
        <v>0</v>
      </c>
      <c r="J67" s="190" t="str">
        <f>IF(I69=0,"",I67/I69*100)</f>
        <v/>
      </c>
    </row>
    <row r="68" spans="1:10" ht="36.75" customHeight="1" x14ac:dyDescent="0.25">
      <c r="A68" s="179"/>
      <c r="B68" s="184" t="s">
        <v>94</v>
      </c>
      <c r="C68" s="185" t="s">
        <v>29</v>
      </c>
      <c r="D68" s="186"/>
      <c r="E68" s="186"/>
      <c r="F68" s="192" t="s">
        <v>94</v>
      </c>
      <c r="G68" s="193"/>
      <c r="H68" s="193"/>
      <c r="I68" s="193">
        <f>'SO 01.1a SO 01.1 Pol'!G14+'SO 01.1b SO 01.1b Pol'!G83+'SO 01.2 SO 01.2 Pol'!G14</f>
        <v>0</v>
      </c>
      <c r="J68" s="190" t="str">
        <f>IF(I69=0,"",I68/I69*100)</f>
        <v/>
      </c>
    </row>
    <row r="69" spans="1:10" ht="25.5" customHeight="1" x14ac:dyDescent="0.25">
      <c r="A69" s="180"/>
      <c r="B69" s="187" t="s">
        <v>1</v>
      </c>
      <c r="C69" s="188"/>
      <c r="D69" s="189"/>
      <c r="E69" s="189"/>
      <c r="F69" s="194"/>
      <c r="G69" s="195"/>
      <c r="H69" s="195"/>
      <c r="I69" s="195">
        <f>SUM(I53:I68)</f>
        <v>0</v>
      </c>
      <c r="J69" s="191">
        <f>SUM(J53:J68)</f>
        <v>0</v>
      </c>
    </row>
    <row r="70" spans="1:10" x14ac:dyDescent="0.25">
      <c r="F70" s="135"/>
      <c r="G70" s="135"/>
      <c r="H70" s="135"/>
      <c r="I70" s="135"/>
      <c r="J70" s="136"/>
    </row>
    <row r="71" spans="1:10" x14ac:dyDescent="0.25">
      <c r="F71" s="135"/>
      <c r="G71" s="135"/>
      <c r="H71" s="135"/>
      <c r="I71" s="135"/>
      <c r="J71" s="136"/>
    </row>
    <row r="72" spans="1:10" x14ac:dyDescent="0.25">
      <c r="F72" s="135"/>
      <c r="G72" s="135"/>
      <c r="H72" s="135"/>
      <c r="I72" s="135"/>
      <c r="J72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5" t="s">
        <v>7</v>
      </c>
      <c r="B1" s="105"/>
      <c r="C1" s="106"/>
      <c r="D1" s="105"/>
      <c r="E1" s="105"/>
      <c r="F1" s="105"/>
      <c r="G1" s="105"/>
    </row>
    <row r="2" spans="1:7" ht="24.9" customHeight="1" x14ac:dyDescent="0.25">
      <c r="A2" s="50" t="s">
        <v>8</v>
      </c>
      <c r="B2" s="49"/>
      <c r="C2" s="107"/>
      <c r="D2" s="107"/>
      <c r="E2" s="107"/>
      <c r="F2" s="107"/>
      <c r="G2" s="108"/>
    </row>
    <row r="3" spans="1:7" ht="24.9" customHeight="1" x14ac:dyDescent="0.25">
      <c r="A3" s="50" t="s">
        <v>9</v>
      </c>
      <c r="B3" s="49"/>
      <c r="C3" s="107"/>
      <c r="D3" s="107"/>
      <c r="E3" s="107"/>
      <c r="F3" s="107"/>
      <c r="G3" s="108"/>
    </row>
    <row r="4" spans="1:7" ht="24.9" customHeight="1" x14ac:dyDescent="0.25">
      <c r="A4" s="50" t="s">
        <v>10</v>
      </c>
      <c r="B4" s="49"/>
      <c r="C4" s="107"/>
      <c r="D4" s="107"/>
      <c r="E4" s="107"/>
      <c r="F4" s="107"/>
      <c r="G4" s="108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F6BB3-6A34-4A0D-BE4C-FADB86B92E2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96</v>
      </c>
    </row>
    <row r="2" spans="1:60" ht="25.0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5.05" customHeight="1" x14ac:dyDescent="0.25">
      <c r="A3" s="198" t="s">
        <v>9</v>
      </c>
      <c r="B3" s="49" t="s">
        <v>52</v>
      </c>
      <c r="C3" s="201" t="s">
        <v>53</v>
      </c>
      <c r="D3" s="199"/>
      <c r="E3" s="199"/>
      <c r="F3" s="199"/>
      <c r="G3" s="200"/>
      <c r="AC3" s="177" t="s">
        <v>97</v>
      </c>
      <c r="AG3" t="s">
        <v>98</v>
      </c>
    </row>
    <row r="4" spans="1:60" ht="25.05" customHeight="1" x14ac:dyDescent="0.25">
      <c r="A4" s="202" t="s">
        <v>10</v>
      </c>
      <c r="B4" s="203" t="s">
        <v>54</v>
      </c>
      <c r="C4" s="204" t="s">
        <v>53</v>
      </c>
      <c r="D4" s="205"/>
      <c r="E4" s="205"/>
      <c r="F4" s="205"/>
      <c r="G4" s="206"/>
      <c r="AG4" t="s">
        <v>99</v>
      </c>
    </row>
    <row r="5" spans="1:60" x14ac:dyDescent="0.25">
      <c r="D5" s="10"/>
    </row>
    <row r="6" spans="1:60" ht="39.6" x14ac:dyDescent="0.25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31</v>
      </c>
      <c r="H6" s="211" t="s">
        <v>32</v>
      </c>
      <c r="I6" s="211" t="s">
        <v>106</v>
      </c>
      <c r="J6" s="211" t="s">
        <v>33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37" t="s">
        <v>121</v>
      </c>
      <c r="B8" s="238" t="s">
        <v>77</v>
      </c>
      <c r="C8" s="256" t="s">
        <v>78</v>
      </c>
      <c r="D8" s="239"/>
      <c r="E8" s="240"/>
      <c r="F8" s="241"/>
      <c r="G8" s="242">
        <f>SUMIF(AG9:AG9,"&lt;&gt;NOR",G9:G9)</f>
        <v>0</v>
      </c>
      <c r="H8" s="236"/>
      <c r="I8" s="236">
        <f>SUM(I9:I9)</f>
        <v>0</v>
      </c>
      <c r="J8" s="236"/>
      <c r="K8" s="236">
        <f>SUM(K9:K9)</f>
        <v>0</v>
      </c>
      <c r="L8" s="236"/>
      <c r="M8" s="236">
        <f>SUM(M9:M9)</f>
        <v>0</v>
      </c>
      <c r="N8" s="235"/>
      <c r="O8" s="235">
        <f>SUM(O9:O9)</f>
        <v>0</v>
      </c>
      <c r="P8" s="235"/>
      <c r="Q8" s="235">
        <f>SUM(Q9:Q9)</f>
        <v>0</v>
      </c>
      <c r="R8" s="236"/>
      <c r="S8" s="236"/>
      <c r="T8" s="236"/>
      <c r="U8" s="236"/>
      <c r="V8" s="236">
        <f>SUM(V9:V9)</f>
        <v>0</v>
      </c>
      <c r="W8" s="236"/>
      <c r="X8" s="236"/>
      <c r="AG8" t="s">
        <v>122</v>
      </c>
    </row>
    <row r="9" spans="1:60" outlineLevel="1" x14ac:dyDescent="0.25">
      <c r="A9" s="250">
        <v>1</v>
      </c>
      <c r="B9" s="251" t="s">
        <v>123</v>
      </c>
      <c r="C9" s="257" t="s">
        <v>124</v>
      </c>
      <c r="D9" s="252" t="s">
        <v>125</v>
      </c>
      <c r="E9" s="253">
        <v>1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3"/>
      <c r="S9" s="233" t="s">
        <v>126</v>
      </c>
      <c r="T9" s="233" t="s">
        <v>127</v>
      </c>
      <c r="U9" s="233">
        <v>0</v>
      </c>
      <c r="V9" s="233">
        <f>ROUND(E9*U9,2)</f>
        <v>0</v>
      </c>
      <c r="W9" s="233"/>
      <c r="X9" s="233" t="s">
        <v>128</v>
      </c>
      <c r="Y9" s="212"/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5">
      <c r="A10" s="237" t="s">
        <v>121</v>
      </c>
      <c r="B10" s="238" t="s">
        <v>87</v>
      </c>
      <c r="C10" s="256" t="s">
        <v>88</v>
      </c>
      <c r="D10" s="239"/>
      <c r="E10" s="240"/>
      <c r="F10" s="241"/>
      <c r="G10" s="242">
        <f>SUMIF(AG11:AG11,"&lt;&gt;NOR",G11:G11)</f>
        <v>0</v>
      </c>
      <c r="H10" s="236"/>
      <c r="I10" s="236">
        <f>SUM(I11:I11)</f>
        <v>0</v>
      </c>
      <c r="J10" s="236"/>
      <c r="K10" s="236">
        <f>SUM(K11:K11)</f>
        <v>0</v>
      </c>
      <c r="L10" s="236"/>
      <c r="M10" s="236">
        <f>SUM(M11:M11)</f>
        <v>0</v>
      </c>
      <c r="N10" s="235"/>
      <c r="O10" s="235">
        <f>SUM(O11:O11)</f>
        <v>0</v>
      </c>
      <c r="P10" s="235"/>
      <c r="Q10" s="235">
        <f>SUM(Q11:Q11)</f>
        <v>0</v>
      </c>
      <c r="R10" s="236"/>
      <c r="S10" s="236"/>
      <c r="T10" s="236"/>
      <c r="U10" s="236"/>
      <c r="V10" s="236">
        <f>SUM(V11:V11)</f>
        <v>0</v>
      </c>
      <c r="W10" s="236"/>
      <c r="X10" s="236"/>
      <c r="AG10" t="s">
        <v>122</v>
      </c>
    </row>
    <row r="11" spans="1:60" outlineLevel="1" x14ac:dyDescent="0.25">
      <c r="A11" s="250">
        <v>2</v>
      </c>
      <c r="B11" s="251" t="s">
        <v>130</v>
      </c>
      <c r="C11" s="257" t="s">
        <v>131</v>
      </c>
      <c r="D11" s="252" t="s">
        <v>132</v>
      </c>
      <c r="E11" s="253">
        <v>1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126</v>
      </c>
      <c r="T11" s="233" t="s">
        <v>127</v>
      </c>
      <c r="U11" s="233">
        <v>0</v>
      </c>
      <c r="V11" s="233">
        <f>ROUND(E11*U11,2)</f>
        <v>0</v>
      </c>
      <c r="W11" s="233"/>
      <c r="X11" s="233" t="s">
        <v>128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5">
      <c r="A12" s="237" t="s">
        <v>121</v>
      </c>
      <c r="B12" s="238" t="s">
        <v>89</v>
      </c>
      <c r="C12" s="256" t="s">
        <v>90</v>
      </c>
      <c r="D12" s="239"/>
      <c r="E12" s="240"/>
      <c r="F12" s="241"/>
      <c r="G12" s="242">
        <f>SUMIF(AG13:AG13,"&lt;&gt;NOR",G13:G13)</f>
        <v>0</v>
      </c>
      <c r="H12" s="236"/>
      <c r="I12" s="236">
        <f>SUM(I13:I13)</f>
        <v>0</v>
      </c>
      <c r="J12" s="236"/>
      <c r="K12" s="236">
        <f>SUM(K13:K13)</f>
        <v>0</v>
      </c>
      <c r="L12" s="236"/>
      <c r="M12" s="236">
        <f>SUM(M13:M13)</f>
        <v>0</v>
      </c>
      <c r="N12" s="235"/>
      <c r="O12" s="235">
        <f>SUM(O13:O13)</f>
        <v>0</v>
      </c>
      <c r="P12" s="235"/>
      <c r="Q12" s="235">
        <f>SUM(Q13:Q13)</f>
        <v>0</v>
      </c>
      <c r="R12" s="236"/>
      <c r="S12" s="236"/>
      <c r="T12" s="236"/>
      <c r="U12" s="236"/>
      <c r="V12" s="236">
        <f>SUM(V13:V13)</f>
        <v>0</v>
      </c>
      <c r="W12" s="236"/>
      <c r="X12" s="236"/>
      <c r="AG12" t="s">
        <v>122</v>
      </c>
    </row>
    <row r="13" spans="1:60" outlineLevel="1" x14ac:dyDescent="0.25">
      <c r="A13" s="250">
        <v>3</v>
      </c>
      <c r="B13" s="251" t="s">
        <v>133</v>
      </c>
      <c r="C13" s="257" t="s">
        <v>134</v>
      </c>
      <c r="D13" s="252" t="s">
        <v>125</v>
      </c>
      <c r="E13" s="253">
        <v>1</v>
      </c>
      <c r="F13" s="254"/>
      <c r="G13" s="255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126</v>
      </c>
      <c r="T13" s="233" t="s">
        <v>127</v>
      </c>
      <c r="U13" s="233">
        <v>0</v>
      </c>
      <c r="V13" s="233">
        <f>ROUND(E13*U13,2)</f>
        <v>0</v>
      </c>
      <c r="W13" s="233"/>
      <c r="X13" s="233" t="s">
        <v>128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5">
      <c r="A14" s="237" t="s">
        <v>121</v>
      </c>
      <c r="B14" s="238" t="s">
        <v>94</v>
      </c>
      <c r="C14" s="256" t="s">
        <v>29</v>
      </c>
      <c r="D14" s="239"/>
      <c r="E14" s="240"/>
      <c r="F14" s="241"/>
      <c r="G14" s="242">
        <f>SUMIF(AG15:AG16,"&lt;&gt;NOR",G15:G16)</f>
        <v>0</v>
      </c>
      <c r="H14" s="236"/>
      <c r="I14" s="236">
        <f>SUM(I15:I16)</f>
        <v>0</v>
      </c>
      <c r="J14" s="236"/>
      <c r="K14" s="236">
        <f>SUM(K15:K16)</f>
        <v>0</v>
      </c>
      <c r="L14" s="236"/>
      <c r="M14" s="236">
        <f>SUM(M15:M16)</f>
        <v>0</v>
      </c>
      <c r="N14" s="235"/>
      <c r="O14" s="235">
        <f>SUM(O15:O16)</f>
        <v>0</v>
      </c>
      <c r="P14" s="235"/>
      <c r="Q14" s="235">
        <f>SUM(Q15:Q16)</f>
        <v>0</v>
      </c>
      <c r="R14" s="236"/>
      <c r="S14" s="236"/>
      <c r="T14" s="236"/>
      <c r="U14" s="236"/>
      <c r="V14" s="236">
        <f>SUM(V15:V16)</f>
        <v>0</v>
      </c>
      <c r="W14" s="236"/>
      <c r="X14" s="236"/>
      <c r="AG14" t="s">
        <v>122</v>
      </c>
    </row>
    <row r="15" spans="1:60" outlineLevel="1" x14ac:dyDescent="0.25">
      <c r="A15" s="250">
        <v>4</v>
      </c>
      <c r="B15" s="251" t="s">
        <v>135</v>
      </c>
      <c r="C15" s="257" t="s">
        <v>136</v>
      </c>
      <c r="D15" s="252" t="s">
        <v>137</v>
      </c>
      <c r="E15" s="253">
        <v>1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138</v>
      </c>
      <c r="T15" s="233" t="s">
        <v>127</v>
      </c>
      <c r="U15" s="233">
        <v>0</v>
      </c>
      <c r="V15" s="233">
        <f>ROUND(E15*U15,2)</f>
        <v>0</v>
      </c>
      <c r="W15" s="233"/>
      <c r="X15" s="233" t="s">
        <v>139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140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4">
        <v>5</v>
      </c>
      <c r="B16" s="245" t="s">
        <v>141</v>
      </c>
      <c r="C16" s="258" t="s">
        <v>142</v>
      </c>
      <c r="D16" s="246" t="s">
        <v>137</v>
      </c>
      <c r="E16" s="247">
        <v>1</v>
      </c>
      <c r="F16" s="248"/>
      <c r="G16" s="249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126</v>
      </c>
      <c r="T16" s="233" t="s">
        <v>127</v>
      </c>
      <c r="U16" s="233">
        <v>0</v>
      </c>
      <c r="V16" s="233">
        <f>ROUND(E16*U16,2)</f>
        <v>0</v>
      </c>
      <c r="W16" s="233"/>
      <c r="X16" s="233" t="s">
        <v>139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140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33" x14ac:dyDescent="0.25">
      <c r="A17" s="3"/>
      <c r="B17" s="4"/>
      <c r="C17" s="259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v>15</v>
      </c>
      <c r="AF17">
        <v>21</v>
      </c>
      <c r="AG17" t="s">
        <v>108</v>
      </c>
    </row>
    <row r="18" spans="1:33" x14ac:dyDescent="0.25">
      <c r="A18" s="215"/>
      <c r="B18" s="216" t="s">
        <v>31</v>
      </c>
      <c r="C18" s="260"/>
      <c r="D18" s="217"/>
      <c r="E18" s="218"/>
      <c r="F18" s="218"/>
      <c r="G18" s="243">
        <f>G8+G10+G12+G14</f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f>SUMIF(L7:L16,AE17,G7:G16)</f>
        <v>0</v>
      </c>
      <c r="AF18">
        <f>SUMIF(L7:L16,AF17,G7:G16)</f>
        <v>0</v>
      </c>
      <c r="AG18" t="s">
        <v>143</v>
      </c>
    </row>
    <row r="19" spans="1:33" x14ac:dyDescent="0.25">
      <c r="A19" s="3"/>
      <c r="B19" s="4"/>
      <c r="C19" s="259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5">
      <c r="A20" s="3"/>
      <c r="B20" s="4"/>
      <c r="C20" s="25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5">
      <c r="A21" s="219" t="s">
        <v>144</v>
      </c>
      <c r="B21" s="219"/>
      <c r="C21" s="261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5">
      <c r="A22" s="220"/>
      <c r="B22" s="221"/>
      <c r="C22" s="262"/>
      <c r="D22" s="221"/>
      <c r="E22" s="221"/>
      <c r="F22" s="221"/>
      <c r="G22" s="22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G22" t="s">
        <v>145</v>
      </c>
    </row>
    <row r="23" spans="1:33" x14ac:dyDescent="0.25">
      <c r="A23" s="223"/>
      <c r="B23" s="224"/>
      <c r="C23" s="263"/>
      <c r="D23" s="224"/>
      <c r="E23" s="224"/>
      <c r="F23" s="224"/>
      <c r="G23" s="22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5">
      <c r="A24" s="223"/>
      <c r="B24" s="224"/>
      <c r="C24" s="263"/>
      <c r="D24" s="224"/>
      <c r="E24" s="224"/>
      <c r="F24" s="224"/>
      <c r="G24" s="22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5">
      <c r="A25" s="223"/>
      <c r="B25" s="224"/>
      <c r="C25" s="263"/>
      <c r="D25" s="224"/>
      <c r="E25" s="224"/>
      <c r="F25" s="224"/>
      <c r="G25" s="22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5">
      <c r="A26" s="226"/>
      <c r="B26" s="227"/>
      <c r="C26" s="264"/>
      <c r="D26" s="227"/>
      <c r="E26" s="227"/>
      <c r="F26" s="227"/>
      <c r="G26" s="22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5">
      <c r="A27" s="3"/>
      <c r="B27" s="4"/>
      <c r="C27" s="259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33" x14ac:dyDescent="0.25">
      <c r="C28" s="265"/>
      <c r="D28" s="10"/>
      <c r="AG28" t="s">
        <v>146</v>
      </c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1:C21"/>
    <mergeCell ref="A22:G26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196CB-40DF-459A-8A97-95DB82077BC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96</v>
      </c>
    </row>
    <row r="2" spans="1:60" ht="25.0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5.05" customHeight="1" x14ac:dyDescent="0.25">
      <c r="A3" s="198" t="s">
        <v>9</v>
      </c>
      <c r="B3" s="49" t="s">
        <v>55</v>
      </c>
      <c r="C3" s="201" t="s">
        <v>56</v>
      </c>
      <c r="D3" s="199"/>
      <c r="E3" s="199"/>
      <c r="F3" s="199"/>
      <c r="G3" s="200"/>
      <c r="AC3" s="177" t="s">
        <v>97</v>
      </c>
      <c r="AG3" t="s">
        <v>98</v>
      </c>
    </row>
    <row r="4" spans="1:60" ht="25.05" customHeight="1" x14ac:dyDescent="0.25">
      <c r="A4" s="202" t="s">
        <v>10</v>
      </c>
      <c r="B4" s="203" t="s">
        <v>55</v>
      </c>
      <c r="C4" s="204" t="s">
        <v>56</v>
      </c>
      <c r="D4" s="205"/>
      <c r="E4" s="205"/>
      <c r="F4" s="205"/>
      <c r="G4" s="206"/>
      <c r="AG4" t="s">
        <v>99</v>
      </c>
    </row>
    <row r="5" spans="1:60" x14ac:dyDescent="0.25">
      <c r="D5" s="10"/>
    </row>
    <row r="6" spans="1:60" ht="39.6" x14ac:dyDescent="0.25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31</v>
      </c>
      <c r="H6" s="211" t="s">
        <v>32</v>
      </c>
      <c r="I6" s="211" t="s">
        <v>106</v>
      </c>
      <c r="J6" s="211" t="s">
        <v>33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37" t="s">
        <v>121</v>
      </c>
      <c r="B8" s="238" t="s">
        <v>63</v>
      </c>
      <c r="C8" s="256" t="s">
        <v>64</v>
      </c>
      <c r="D8" s="239"/>
      <c r="E8" s="240"/>
      <c r="F8" s="241"/>
      <c r="G8" s="242">
        <f>SUMIF(AG9:AG13,"&lt;&gt;NOR",G9:G13)</f>
        <v>0</v>
      </c>
      <c r="H8" s="236"/>
      <c r="I8" s="236">
        <f>SUM(I9:I13)</f>
        <v>0</v>
      </c>
      <c r="J8" s="236"/>
      <c r="K8" s="236">
        <f>SUM(K9:K13)</f>
        <v>0</v>
      </c>
      <c r="L8" s="236"/>
      <c r="M8" s="236">
        <f>SUM(M9:M13)</f>
        <v>0</v>
      </c>
      <c r="N8" s="235"/>
      <c r="O8" s="235">
        <f>SUM(O9:O13)</f>
        <v>0.19</v>
      </c>
      <c r="P8" s="235"/>
      <c r="Q8" s="235">
        <f>SUM(Q9:Q13)</f>
        <v>0</v>
      </c>
      <c r="R8" s="236"/>
      <c r="S8" s="236"/>
      <c r="T8" s="236"/>
      <c r="U8" s="236"/>
      <c r="V8" s="236">
        <f>SUM(V9:V13)</f>
        <v>1.79</v>
      </c>
      <c r="W8" s="236"/>
      <c r="X8" s="236"/>
      <c r="AG8" t="s">
        <v>122</v>
      </c>
    </row>
    <row r="9" spans="1:60" outlineLevel="1" x14ac:dyDescent="0.25">
      <c r="A9" s="250">
        <v>1</v>
      </c>
      <c r="B9" s="251" t="s">
        <v>147</v>
      </c>
      <c r="C9" s="257" t="s">
        <v>148</v>
      </c>
      <c r="D9" s="252" t="s">
        <v>149</v>
      </c>
      <c r="E9" s="253">
        <v>4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5.2500000000000003E-3</v>
      </c>
      <c r="O9" s="232">
        <f>ROUND(E9*N9,2)</f>
        <v>0.02</v>
      </c>
      <c r="P9" s="232">
        <v>0</v>
      </c>
      <c r="Q9" s="232">
        <f>ROUND(E9*P9,2)</f>
        <v>0</v>
      </c>
      <c r="R9" s="233"/>
      <c r="S9" s="233" t="s">
        <v>138</v>
      </c>
      <c r="T9" s="233" t="s">
        <v>150</v>
      </c>
      <c r="U9" s="233">
        <v>0.11</v>
      </c>
      <c r="V9" s="233">
        <f>ROUND(E9*U9,2)</f>
        <v>0.44</v>
      </c>
      <c r="W9" s="233"/>
      <c r="X9" s="233" t="s">
        <v>128</v>
      </c>
      <c r="Y9" s="212"/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50">
        <v>2</v>
      </c>
      <c r="B10" s="251" t="s">
        <v>151</v>
      </c>
      <c r="C10" s="257" t="s">
        <v>152</v>
      </c>
      <c r="D10" s="252" t="s">
        <v>153</v>
      </c>
      <c r="E10" s="253">
        <v>2.7609999999999999E-2</v>
      </c>
      <c r="F10" s="254"/>
      <c r="G10" s="255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1.0900000000000001</v>
      </c>
      <c r="O10" s="232">
        <f>ROUND(E10*N10,2)</f>
        <v>0.03</v>
      </c>
      <c r="P10" s="232">
        <v>0</v>
      </c>
      <c r="Q10" s="232">
        <f>ROUND(E10*P10,2)</f>
        <v>0</v>
      </c>
      <c r="R10" s="233"/>
      <c r="S10" s="233" t="s">
        <v>138</v>
      </c>
      <c r="T10" s="233" t="s">
        <v>150</v>
      </c>
      <c r="U10" s="233">
        <v>20.6</v>
      </c>
      <c r="V10" s="233">
        <f>ROUND(E10*U10,2)</f>
        <v>0.56999999999999995</v>
      </c>
      <c r="W10" s="233"/>
      <c r="X10" s="233" t="s">
        <v>128</v>
      </c>
      <c r="Y10" s="212"/>
      <c r="Z10" s="212"/>
      <c r="AA10" s="212"/>
      <c r="AB10" s="212"/>
      <c r="AC10" s="212"/>
      <c r="AD10" s="212"/>
      <c r="AE10" s="212"/>
      <c r="AF10" s="212"/>
      <c r="AG10" s="212" t="s">
        <v>129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50">
        <v>3</v>
      </c>
      <c r="B11" s="251" t="s">
        <v>154</v>
      </c>
      <c r="C11" s="257" t="s">
        <v>155</v>
      </c>
      <c r="D11" s="252" t="s">
        <v>156</v>
      </c>
      <c r="E11" s="253">
        <v>0.49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0.12906000000000001</v>
      </c>
      <c r="O11" s="232">
        <f>ROUND(E11*N11,2)</f>
        <v>0.06</v>
      </c>
      <c r="P11" s="232">
        <v>0</v>
      </c>
      <c r="Q11" s="232">
        <f>ROUND(E11*P11,2)</f>
        <v>0</v>
      </c>
      <c r="R11" s="233"/>
      <c r="S11" s="233" t="s">
        <v>138</v>
      </c>
      <c r="T11" s="233" t="s">
        <v>150</v>
      </c>
      <c r="U11" s="233">
        <v>0.90100000000000002</v>
      </c>
      <c r="V11" s="233">
        <f>ROUND(E11*U11,2)</f>
        <v>0.44</v>
      </c>
      <c r="W11" s="233"/>
      <c r="X11" s="233" t="s">
        <v>128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399999999999999" outlineLevel="1" x14ac:dyDescent="0.25">
      <c r="A12" s="250">
        <v>4</v>
      </c>
      <c r="B12" s="251" t="s">
        <v>157</v>
      </c>
      <c r="C12" s="257" t="s">
        <v>158</v>
      </c>
      <c r="D12" s="252" t="s">
        <v>156</v>
      </c>
      <c r="E12" s="253">
        <v>0.21</v>
      </c>
      <c r="F12" s="254"/>
      <c r="G12" s="255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0.24884000000000001</v>
      </c>
      <c r="O12" s="232">
        <f>ROUND(E12*N12,2)</f>
        <v>0.05</v>
      </c>
      <c r="P12" s="232">
        <v>0</v>
      </c>
      <c r="Q12" s="232">
        <f>ROUND(E12*P12,2)</f>
        <v>0</v>
      </c>
      <c r="R12" s="233"/>
      <c r="S12" s="233" t="s">
        <v>138</v>
      </c>
      <c r="T12" s="233" t="s">
        <v>150</v>
      </c>
      <c r="U12" s="233">
        <v>1.621</v>
      </c>
      <c r="V12" s="233">
        <f>ROUND(E12*U12,2)</f>
        <v>0.34</v>
      </c>
      <c r="W12" s="233"/>
      <c r="X12" s="233" t="s">
        <v>128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 x14ac:dyDescent="0.25">
      <c r="A13" s="250">
        <v>5</v>
      </c>
      <c r="B13" s="251" t="s">
        <v>159</v>
      </c>
      <c r="C13" s="257" t="s">
        <v>160</v>
      </c>
      <c r="D13" s="252" t="s">
        <v>153</v>
      </c>
      <c r="E13" s="253">
        <v>2.7609999999999999E-2</v>
      </c>
      <c r="F13" s="254"/>
      <c r="G13" s="255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1</v>
      </c>
      <c r="O13" s="232">
        <f>ROUND(E13*N13,2)</f>
        <v>0.03</v>
      </c>
      <c r="P13" s="232">
        <v>0</v>
      </c>
      <c r="Q13" s="232">
        <f>ROUND(E13*P13,2)</f>
        <v>0</v>
      </c>
      <c r="R13" s="233" t="s">
        <v>161</v>
      </c>
      <c r="S13" s="233" t="s">
        <v>138</v>
      </c>
      <c r="T13" s="233" t="s">
        <v>127</v>
      </c>
      <c r="U13" s="233">
        <v>0</v>
      </c>
      <c r="V13" s="233">
        <f>ROUND(E13*U13,2)</f>
        <v>0</v>
      </c>
      <c r="W13" s="233"/>
      <c r="X13" s="233" t="s">
        <v>162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163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5">
      <c r="A14" s="237" t="s">
        <v>121</v>
      </c>
      <c r="B14" s="238" t="s">
        <v>65</v>
      </c>
      <c r="C14" s="256" t="s">
        <v>66</v>
      </c>
      <c r="D14" s="239"/>
      <c r="E14" s="240"/>
      <c r="F14" s="241"/>
      <c r="G14" s="242">
        <f>SUMIF(AG15:AG17,"&lt;&gt;NOR",G15:G17)</f>
        <v>0</v>
      </c>
      <c r="H14" s="236"/>
      <c r="I14" s="236">
        <f>SUM(I15:I17)</f>
        <v>0</v>
      </c>
      <c r="J14" s="236"/>
      <c r="K14" s="236">
        <f>SUM(K15:K17)</f>
        <v>0</v>
      </c>
      <c r="L14" s="236"/>
      <c r="M14" s="236">
        <f>SUM(M15:M17)</f>
        <v>0</v>
      </c>
      <c r="N14" s="235"/>
      <c r="O14" s="235">
        <f>SUM(O15:O17)</f>
        <v>0.16999999999999998</v>
      </c>
      <c r="P14" s="235"/>
      <c r="Q14" s="235">
        <f>SUM(Q15:Q17)</f>
        <v>0</v>
      </c>
      <c r="R14" s="236"/>
      <c r="S14" s="236"/>
      <c r="T14" s="236"/>
      <c r="U14" s="236"/>
      <c r="V14" s="236">
        <f>SUM(V15:V17)</f>
        <v>4.79</v>
      </c>
      <c r="W14" s="236"/>
      <c r="X14" s="236"/>
      <c r="AG14" t="s">
        <v>122</v>
      </c>
    </row>
    <row r="15" spans="1:60" outlineLevel="1" x14ac:dyDescent="0.25">
      <c r="A15" s="250">
        <v>6</v>
      </c>
      <c r="B15" s="251" t="s">
        <v>164</v>
      </c>
      <c r="C15" s="257" t="s">
        <v>165</v>
      </c>
      <c r="D15" s="252" t="s">
        <v>156</v>
      </c>
      <c r="E15" s="253">
        <v>0.98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4.4139999999999999E-2</v>
      </c>
      <c r="O15" s="232">
        <f>ROUND(E15*N15,2)</f>
        <v>0.04</v>
      </c>
      <c r="P15" s="232">
        <v>0</v>
      </c>
      <c r="Q15" s="232">
        <f>ROUND(E15*P15,2)</f>
        <v>0</v>
      </c>
      <c r="R15" s="233"/>
      <c r="S15" s="233" t="s">
        <v>138</v>
      </c>
      <c r="T15" s="233" t="s">
        <v>150</v>
      </c>
      <c r="U15" s="233">
        <v>0.6</v>
      </c>
      <c r="V15" s="233">
        <f>ROUND(E15*U15,2)</f>
        <v>0.59</v>
      </c>
      <c r="W15" s="233"/>
      <c r="X15" s="233" t="s">
        <v>128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50">
        <v>7</v>
      </c>
      <c r="B16" s="251" t="s">
        <v>166</v>
      </c>
      <c r="C16" s="257" t="s">
        <v>167</v>
      </c>
      <c r="D16" s="252" t="s">
        <v>156</v>
      </c>
      <c r="E16" s="253">
        <v>8.9600000000000009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4.4600000000000004E-3</v>
      </c>
      <c r="O16" s="232">
        <f>ROUND(E16*N16,2)</f>
        <v>0.04</v>
      </c>
      <c r="P16" s="232">
        <v>0</v>
      </c>
      <c r="Q16" s="232">
        <f>ROUND(E16*P16,2)</f>
        <v>0</v>
      </c>
      <c r="R16" s="233"/>
      <c r="S16" s="233" t="s">
        <v>138</v>
      </c>
      <c r="T16" s="233" t="s">
        <v>150</v>
      </c>
      <c r="U16" s="233">
        <v>0.25</v>
      </c>
      <c r="V16" s="233">
        <f>ROUND(E16*U16,2)</f>
        <v>2.2400000000000002</v>
      </c>
      <c r="W16" s="233"/>
      <c r="X16" s="233" t="s">
        <v>128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50">
        <v>8</v>
      </c>
      <c r="B17" s="251" t="s">
        <v>168</v>
      </c>
      <c r="C17" s="257" t="s">
        <v>169</v>
      </c>
      <c r="D17" s="252" t="s">
        <v>156</v>
      </c>
      <c r="E17" s="253">
        <v>1.66</v>
      </c>
      <c r="F17" s="254"/>
      <c r="G17" s="255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5.3690000000000002E-2</v>
      </c>
      <c r="O17" s="232">
        <f>ROUND(E17*N17,2)</f>
        <v>0.09</v>
      </c>
      <c r="P17" s="232">
        <v>0</v>
      </c>
      <c r="Q17" s="232">
        <f>ROUND(E17*P17,2)</f>
        <v>0</v>
      </c>
      <c r="R17" s="233"/>
      <c r="S17" s="233" t="s">
        <v>138</v>
      </c>
      <c r="T17" s="233" t="s">
        <v>150</v>
      </c>
      <c r="U17" s="233">
        <v>1.18</v>
      </c>
      <c r="V17" s="233">
        <f>ROUND(E17*U17,2)</f>
        <v>1.96</v>
      </c>
      <c r="W17" s="233"/>
      <c r="X17" s="233" t="s">
        <v>128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129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237" t="s">
        <v>121</v>
      </c>
      <c r="B18" s="238" t="s">
        <v>67</v>
      </c>
      <c r="C18" s="256" t="s">
        <v>68</v>
      </c>
      <c r="D18" s="239"/>
      <c r="E18" s="240"/>
      <c r="F18" s="241"/>
      <c r="G18" s="242">
        <f>SUMIF(AG19:AG19,"&lt;&gt;NOR",G19:G19)</f>
        <v>0</v>
      </c>
      <c r="H18" s="236"/>
      <c r="I18" s="236">
        <f>SUM(I19:I19)</f>
        <v>0</v>
      </c>
      <c r="J18" s="236"/>
      <c r="K18" s="236">
        <f>SUM(K19:K19)</f>
        <v>0</v>
      </c>
      <c r="L18" s="236"/>
      <c r="M18" s="236">
        <f>SUM(M19:M19)</f>
        <v>0</v>
      </c>
      <c r="N18" s="235"/>
      <c r="O18" s="235">
        <f>SUM(O19:O19)</f>
        <v>0.21</v>
      </c>
      <c r="P18" s="235"/>
      <c r="Q18" s="235">
        <f>SUM(Q19:Q19)</f>
        <v>0</v>
      </c>
      <c r="R18" s="236"/>
      <c r="S18" s="236"/>
      <c r="T18" s="236"/>
      <c r="U18" s="236"/>
      <c r="V18" s="236">
        <f>SUM(V19:V19)</f>
        <v>6.14</v>
      </c>
      <c r="W18" s="236"/>
      <c r="X18" s="236"/>
      <c r="AG18" t="s">
        <v>122</v>
      </c>
    </row>
    <row r="19" spans="1:60" outlineLevel="1" x14ac:dyDescent="0.25">
      <c r="A19" s="250">
        <v>9</v>
      </c>
      <c r="B19" s="251" t="s">
        <v>170</v>
      </c>
      <c r="C19" s="257" t="s">
        <v>171</v>
      </c>
      <c r="D19" s="252" t="s">
        <v>156</v>
      </c>
      <c r="E19" s="253">
        <v>23.79</v>
      </c>
      <c r="F19" s="254"/>
      <c r="G19" s="255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8.9200000000000008E-3</v>
      </c>
      <c r="O19" s="232">
        <f>ROUND(E19*N19,2)</f>
        <v>0.21</v>
      </c>
      <c r="P19" s="232">
        <v>0</v>
      </c>
      <c r="Q19" s="232">
        <f>ROUND(E19*P19,2)</f>
        <v>0</v>
      </c>
      <c r="R19" s="233"/>
      <c r="S19" s="233" t="s">
        <v>138</v>
      </c>
      <c r="T19" s="233" t="s">
        <v>150</v>
      </c>
      <c r="U19" s="233">
        <v>0.25800000000000001</v>
      </c>
      <c r="V19" s="233">
        <f>ROUND(E19*U19,2)</f>
        <v>6.14</v>
      </c>
      <c r="W19" s="233"/>
      <c r="X19" s="233" t="s">
        <v>128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5">
      <c r="A20" s="237" t="s">
        <v>121</v>
      </c>
      <c r="B20" s="238" t="s">
        <v>69</v>
      </c>
      <c r="C20" s="256" t="s">
        <v>70</v>
      </c>
      <c r="D20" s="239"/>
      <c r="E20" s="240"/>
      <c r="F20" s="241"/>
      <c r="G20" s="242">
        <f>SUMIF(AG21:AG21,"&lt;&gt;NOR",G21:G21)</f>
        <v>0</v>
      </c>
      <c r="H20" s="236"/>
      <c r="I20" s="236">
        <f>SUM(I21:I21)</f>
        <v>0</v>
      </c>
      <c r="J20" s="236"/>
      <c r="K20" s="236">
        <f>SUM(K21:K21)</f>
        <v>0</v>
      </c>
      <c r="L20" s="236"/>
      <c r="M20" s="236">
        <f>SUM(M21:M21)</f>
        <v>0</v>
      </c>
      <c r="N20" s="235"/>
      <c r="O20" s="235">
        <f>SUM(O21:O21)</f>
        <v>0.04</v>
      </c>
      <c r="P20" s="235"/>
      <c r="Q20" s="235">
        <f>SUM(Q21:Q21)</f>
        <v>0</v>
      </c>
      <c r="R20" s="236"/>
      <c r="S20" s="236"/>
      <c r="T20" s="236"/>
      <c r="U20" s="236"/>
      <c r="V20" s="236">
        <f>SUM(V21:V21)</f>
        <v>5</v>
      </c>
      <c r="W20" s="236"/>
      <c r="X20" s="236"/>
      <c r="AG20" t="s">
        <v>122</v>
      </c>
    </row>
    <row r="21" spans="1:60" outlineLevel="1" x14ac:dyDescent="0.25">
      <c r="A21" s="250">
        <v>10</v>
      </c>
      <c r="B21" s="251" t="s">
        <v>172</v>
      </c>
      <c r="C21" s="257" t="s">
        <v>173</v>
      </c>
      <c r="D21" s="252" t="s">
        <v>156</v>
      </c>
      <c r="E21" s="253">
        <v>23.79</v>
      </c>
      <c r="F21" s="254"/>
      <c r="G21" s="255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2">
        <v>1.58E-3</v>
      </c>
      <c r="O21" s="232">
        <f>ROUND(E21*N21,2)</f>
        <v>0.04</v>
      </c>
      <c r="P21" s="232">
        <v>0</v>
      </c>
      <c r="Q21" s="232">
        <f>ROUND(E21*P21,2)</f>
        <v>0</v>
      </c>
      <c r="R21" s="233"/>
      <c r="S21" s="233" t="s">
        <v>138</v>
      </c>
      <c r="T21" s="233" t="s">
        <v>150</v>
      </c>
      <c r="U21" s="233">
        <v>0.21</v>
      </c>
      <c r="V21" s="233">
        <f>ROUND(E21*U21,2)</f>
        <v>5</v>
      </c>
      <c r="W21" s="233"/>
      <c r="X21" s="233" t="s">
        <v>128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6.4" x14ac:dyDescent="0.25">
      <c r="A22" s="237" t="s">
        <v>121</v>
      </c>
      <c r="B22" s="238" t="s">
        <v>71</v>
      </c>
      <c r="C22" s="256" t="s">
        <v>72</v>
      </c>
      <c r="D22" s="239"/>
      <c r="E22" s="240"/>
      <c r="F22" s="241"/>
      <c r="G22" s="242">
        <f>SUMIF(AG23:AG28,"&lt;&gt;NOR",G23:G28)</f>
        <v>0</v>
      </c>
      <c r="H22" s="236"/>
      <c r="I22" s="236">
        <f>SUM(I23:I28)</f>
        <v>0</v>
      </c>
      <c r="J22" s="236"/>
      <c r="K22" s="236">
        <f>SUM(K23:K28)</f>
        <v>0</v>
      </c>
      <c r="L22" s="236"/>
      <c r="M22" s="236">
        <f>SUM(M23:M28)</f>
        <v>0</v>
      </c>
      <c r="N22" s="235"/>
      <c r="O22" s="235">
        <f>SUM(O23:O28)</f>
        <v>0</v>
      </c>
      <c r="P22" s="235"/>
      <c r="Q22" s="235">
        <f>SUM(Q23:Q28)</f>
        <v>0</v>
      </c>
      <c r="R22" s="236"/>
      <c r="S22" s="236"/>
      <c r="T22" s="236"/>
      <c r="U22" s="236"/>
      <c r="V22" s="236">
        <f>SUM(V23:V28)</f>
        <v>7.28</v>
      </c>
      <c r="W22" s="236"/>
      <c r="X22" s="236"/>
      <c r="AG22" t="s">
        <v>122</v>
      </c>
    </row>
    <row r="23" spans="1:60" outlineLevel="1" x14ac:dyDescent="0.25">
      <c r="A23" s="250">
        <v>11</v>
      </c>
      <c r="B23" s="251" t="s">
        <v>174</v>
      </c>
      <c r="C23" s="257" t="s">
        <v>175</v>
      </c>
      <c r="D23" s="252" t="s">
        <v>156</v>
      </c>
      <c r="E23" s="253">
        <v>23.48</v>
      </c>
      <c r="F23" s="254"/>
      <c r="G23" s="255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2">
        <v>4.0000000000000003E-5</v>
      </c>
      <c r="O23" s="232">
        <f>ROUND(E23*N23,2)</f>
        <v>0</v>
      </c>
      <c r="P23" s="232">
        <v>0</v>
      </c>
      <c r="Q23" s="232">
        <f>ROUND(E23*P23,2)</f>
        <v>0</v>
      </c>
      <c r="R23" s="233"/>
      <c r="S23" s="233" t="s">
        <v>138</v>
      </c>
      <c r="T23" s="233" t="s">
        <v>150</v>
      </c>
      <c r="U23" s="233">
        <v>0.31</v>
      </c>
      <c r="V23" s="233">
        <f>ROUND(E23*U23,2)</f>
        <v>7.28</v>
      </c>
      <c r="W23" s="233"/>
      <c r="X23" s="233" t="s">
        <v>128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129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50">
        <v>12</v>
      </c>
      <c r="B24" s="251" t="s">
        <v>176</v>
      </c>
      <c r="C24" s="257" t="s">
        <v>177</v>
      </c>
      <c r="D24" s="252" t="s">
        <v>178</v>
      </c>
      <c r="E24" s="253">
        <v>20</v>
      </c>
      <c r="F24" s="254"/>
      <c r="G24" s="255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126</v>
      </c>
      <c r="T24" s="233" t="s">
        <v>127</v>
      </c>
      <c r="U24" s="233">
        <v>0</v>
      </c>
      <c r="V24" s="233">
        <f>ROUND(E24*U24,2)</f>
        <v>0</v>
      </c>
      <c r="W24" s="233"/>
      <c r="X24" s="233" t="s">
        <v>128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50">
        <v>13</v>
      </c>
      <c r="B25" s="251" t="s">
        <v>179</v>
      </c>
      <c r="C25" s="257" t="s">
        <v>180</v>
      </c>
      <c r="D25" s="252" t="s">
        <v>181</v>
      </c>
      <c r="E25" s="253">
        <v>23.48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3"/>
      <c r="S25" s="233" t="s">
        <v>126</v>
      </c>
      <c r="T25" s="233" t="s">
        <v>127</v>
      </c>
      <c r="U25" s="233">
        <v>0</v>
      </c>
      <c r="V25" s="233">
        <f>ROUND(E25*U25,2)</f>
        <v>0</v>
      </c>
      <c r="W25" s="233"/>
      <c r="X25" s="233" t="s">
        <v>128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129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50">
        <v>14</v>
      </c>
      <c r="B26" s="251" t="s">
        <v>182</v>
      </c>
      <c r="C26" s="257" t="s">
        <v>183</v>
      </c>
      <c r="D26" s="252" t="s">
        <v>149</v>
      </c>
      <c r="E26" s="253">
        <v>1</v>
      </c>
      <c r="F26" s="254"/>
      <c r="G26" s="255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2.0000000000000001E-4</v>
      </c>
      <c r="O26" s="232">
        <f>ROUND(E26*N26,2)</f>
        <v>0</v>
      </c>
      <c r="P26" s="232">
        <v>0</v>
      </c>
      <c r="Q26" s="232">
        <f>ROUND(E26*P26,2)</f>
        <v>0</v>
      </c>
      <c r="R26" s="233"/>
      <c r="S26" s="233" t="s">
        <v>126</v>
      </c>
      <c r="T26" s="233" t="s">
        <v>127</v>
      </c>
      <c r="U26" s="233">
        <v>0</v>
      </c>
      <c r="V26" s="233">
        <f>ROUND(E26*U26,2)</f>
        <v>0</v>
      </c>
      <c r="W26" s="233"/>
      <c r="X26" s="233" t="s">
        <v>128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129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1" x14ac:dyDescent="0.25">
      <c r="A27" s="250">
        <v>15</v>
      </c>
      <c r="B27" s="251" t="s">
        <v>184</v>
      </c>
      <c r="C27" s="257" t="s">
        <v>185</v>
      </c>
      <c r="D27" s="252" t="s">
        <v>149</v>
      </c>
      <c r="E27" s="253">
        <v>10</v>
      </c>
      <c r="F27" s="254"/>
      <c r="G27" s="255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2.0000000000000001E-4</v>
      </c>
      <c r="O27" s="232">
        <f>ROUND(E27*N27,2)</f>
        <v>0</v>
      </c>
      <c r="P27" s="232">
        <v>0</v>
      </c>
      <c r="Q27" s="232">
        <f>ROUND(E27*P27,2)</f>
        <v>0</v>
      </c>
      <c r="R27" s="233"/>
      <c r="S27" s="233" t="s">
        <v>126</v>
      </c>
      <c r="T27" s="233" t="s">
        <v>127</v>
      </c>
      <c r="U27" s="233">
        <v>0</v>
      </c>
      <c r="V27" s="233">
        <f>ROUND(E27*U27,2)</f>
        <v>0</v>
      </c>
      <c r="W27" s="233"/>
      <c r="X27" s="233" t="s">
        <v>128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1" x14ac:dyDescent="0.25">
      <c r="A28" s="250">
        <v>16</v>
      </c>
      <c r="B28" s="251" t="s">
        <v>186</v>
      </c>
      <c r="C28" s="257" t="s">
        <v>187</v>
      </c>
      <c r="D28" s="252" t="s">
        <v>181</v>
      </c>
      <c r="E28" s="253">
        <v>2.31</v>
      </c>
      <c r="F28" s="254"/>
      <c r="G28" s="255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126</v>
      </c>
      <c r="T28" s="233" t="s">
        <v>127</v>
      </c>
      <c r="U28" s="233">
        <v>0</v>
      </c>
      <c r="V28" s="233">
        <f>ROUND(E28*U28,2)</f>
        <v>0</v>
      </c>
      <c r="W28" s="233"/>
      <c r="X28" s="233" t="s">
        <v>128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129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5">
      <c r="A29" s="237" t="s">
        <v>121</v>
      </c>
      <c r="B29" s="238" t="s">
        <v>73</v>
      </c>
      <c r="C29" s="256" t="s">
        <v>74</v>
      </c>
      <c r="D29" s="239"/>
      <c r="E29" s="240"/>
      <c r="F29" s="241"/>
      <c r="G29" s="242">
        <f>SUMIF(AG30:AG40,"&lt;&gt;NOR",G30:G40)</f>
        <v>0</v>
      </c>
      <c r="H29" s="236"/>
      <c r="I29" s="236">
        <f>SUM(I30:I40)</f>
        <v>0</v>
      </c>
      <c r="J29" s="236"/>
      <c r="K29" s="236">
        <f>SUM(K30:K40)</f>
        <v>0</v>
      </c>
      <c r="L29" s="236"/>
      <c r="M29" s="236">
        <f>SUM(M30:M40)</f>
        <v>0</v>
      </c>
      <c r="N29" s="235"/>
      <c r="O29" s="235">
        <f>SUM(O30:O40)</f>
        <v>0.01</v>
      </c>
      <c r="P29" s="235"/>
      <c r="Q29" s="235">
        <f>SUM(Q30:Q40)</f>
        <v>6.14</v>
      </c>
      <c r="R29" s="236"/>
      <c r="S29" s="236"/>
      <c r="T29" s="236"/>
      <c r="U29" s="236"/>
      <c r="V29" s="236">
        <f>SUM(V30:V40)</f>
        <v>23.189999999999998</v>
      </c>
      <c r="W29" s="236"/>
      <c r="X29" s="236"/>
      <c r="AG29" t="s">
        <v>122</v>
      </c>
    </row>
    <row r="30" spans="1:60" outlineLevel="1" x14ac:dyDescent="0.25">
      <c r="A30" s="250">
        <v>17</v>
      </c>
      <c r="B30" s="251" t="s">
        <v>188</v>
      </c>
      <c r="C30" s="257" t="s">
        <v>189</v>
      </c>
      <c r="D30" s="252" t="s">
        <v>156</v>
      </c>
      <c r="E30" s="253">
        <v>9.7650000000000006</v>
      </c>
      <c r="F30" s="254"/>
      <c r="G30" s="255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6.7000000000000002E-4</v>
      </c>
      <c r="O30" s="232">
        <f>ROUND(E30*N30,2)</f>
        <v>0.01</v>
      </c>
      <c r="P30" s="232">
        <v>0.31900000000000001</v>
      </c>
      <c r="Q30" s="232">
        <f>ROUND(E30*P30,2)</f>
        <v>3.12</v>
      </c>
      <c r="R30" s="233"/>
      <c r="S30" s="233" t="s">
        <v>138</v>
      </c>
      <c r="T30" s="233" t="s">
        <v>150</v>
      </c>
      <c r="U30" s="233">
        <v>0.317</v>
      </c>
      <c r="V30" s="233">
        <f>ROUND(E30*U30,2)</f>
        <v>3.1</v>
      </c>
      <c r="W30" s="233"/>
      <c r="X30" s="233" t="s">
        <v>128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129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50">
        <v>18</v>
      </c>
      <c r="B31" s="251" t="s">
        <v>190</v>
      </c>
      <c r="C31" s="257" t="s">
        <v>191</v>
      </c>
      <c r="D31" s="252" t="s">
        <v>149</v>
      </c>
      <c r="E31" s="253">
        <v>1</v>
      </c>
      <c r="F31" s="254"/>
      <c r="G31" s="255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138</v>
      </c>
      <c r="T31" s="233" t="s">
        <v>150</v>
      </c>
      <c r="U31" s="233">
        <v>0.03</v>
      </c>
      <c r="V31" s="233">
        <f>ROUND(E31*U31,2)</f>
        <v>0.03</v>
      </c>
      <c r="W31" s="233"/>
      <c r="X31" s="233" t="s">
        <v>128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50">
        <v>19</v>
      </c>
      <c r="B32" s="251" t="s">
        <v>192</v>
      </c>
      <c r="C32" s="257" t="s">
        <v>193</v>
      </c>
      <c r="D32" s="252" t="s">
        <v>149</v>
      </c>
      <c r="E32" s="253">
        <v>2</v>
      </c>
      <c r="F32" s="254"/>
      <c r="G32" s="255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138</v>
      </c>
      <c r="T32" s="233" t="s">
        <v>150</v>
      </c>
      <c r="U32" s="233">
        <v>0.05</v>
      </c>
      <c r="V32" s="233">
        <f>ROUND(E32*U32,2)</f>
        <v>0.1</v>
      </c>
      <c r="W32" s="233"/>
      <c r="X32" s="233" t="s">
        <v>128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129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50">
        <v>20</v>
      </c>
      <c r="B33" s="251" t="s">
        <v>194</v>
      </c>
      <c r="C33" s="257" t="s">
        <v>195</v>
      </c>
      <c r="D33" s="252" t="s">
        <v>156</v>
      </c>
      <c r="E33" s="253">
        <v>0.49</v>
      </c>
      <c r="F33" s="254"/>
      <c r="G33" s="255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2">
        <v>2.1900000000000001E-3</v>
      </c>
      <c r="O33" s="232">
        <f>ROUND(E33*N33,2)</f>
        <v>0</v>
      </c>
      <c r="P33" s="232">
        <v>4.1000000000000002E-2</v>
      </c>
      <c r="Q33" s="232">
        <f>ROUND(E33*P33,2)</f>
        <v>0.02</v>
      </c>
      <c r="R33" s="233"/>
      <c r="S33" s="233" t="s">
        <v>138</v>
      </c>
      <c r="T33" s="233" t="s">
        <v>150</v>
      </c>
      <c r="U33" s="233">
        <v>0.52</v>
      </c>
      <c r="V33" s="233">
        <f>ROUND(E33*U33,2)</f>
        <v>0.25</v>
      </c>
      <c r="W33" s="233"/>
      <c r="X33" s="233" t="s">
        <v>128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129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50">
        <v>21</v>
      </c>
      <c r="B34" s="251" t="s">
        <v>196</v>
      </c>
      <c r="C34" s="257" t="s">
        <v>197</v>
      </c>
      <c r="D34" s="252" t="s">
        <v>156</v>
      </c>
      <c r="E34" s="253">
        <v>3.2</v>
      </c>
      <c r="F34" s="254"/>
      <c r="G34" s="255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1.17E-3</v>
      </c>
      <c r="O34" s="232">
        <f>ROUND(E34*N34,2)</f>
        <v>0</v>
      </c>
      <c r="P34" s="232">
        <v>7.5999999999999998E-2</v>
      </c>
      <c r="Q34" s="232">
        <f>ROUND(E34*P34,2)</f>
        <v>0.24</v>
      </c>
      <c r="R34" s="233"/>
      <c r="S34" s="233" t="s">
        <v>138</v>
      </c>
      <c r="T34" s="233" t="s">
        <v>150</v>
      </c>
      <c r="U34" s="233">
        <v>0.93899999999999995</v>
      </c>
      <c r="V34" s="233">
        <f>ROUND(E34*U34,2)</f>
        <v>3</v>
      </c>
      <c r="W34" s="233"/>
      <c r="X34" s="233" t="s">
        <v>128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50">
        <v>22</v>
      </c>
      <c r="B35" s="251" t="s">
        <v>198</v>
      </c>
      <c r="C35" s="257" t="s">
        <v>199</v>
      </c>
      <c r="D35" s="252" t="s">
        <v>156</v>
      </c>
      <c r="E35" s="253">
        <v>4.84</v>
      </c>
      <c r="F35" s="254"/>
      <c r="G35" s="255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5.4000000000000001E-4</v>
      </c>
      <c r="O35" s="232">
        <f>ROUND(E35*N35,2)</f>
        <v>0</v>
      </c>
      <c r="P35" s="232">
        <v>0.18</v>
      </c>
      <c r="Q35" s="232">
        <f>ROUND(E35*P35,2)</f>
        <v>0.87</v>
      </c>
      <c r="R35" s="233"/>
      <c r="S35" s="233" t="s">
        <v>138</v>
      </c>
      <c r="T35" s="233" t="s">
        <v>150</v>
      </c>
      <c r="U35" s="233">
        <v>0.31</v>
      </c>
      <c r="V35" s="233">
        <f>ROUND(E35*U35,2)</f>
        <v>1.5</v>
      </c>
      <c r="W35" s="233"/>
      <c r="X35" s="233" t="s">
        <v>128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50">
        <v>23</v>
      </c>
      <c r="B36" s="251" t="s">
        <v>200</v>
      </c>
      <c r="C36" s="257" t="s">
        <v>201</v>
      </c>
      <c r="D36" s="252" t="s">
        <v>202</v>
      </c>
      <c r="E36" s="253">
        <v>2.8</v>
      </c>
      <c r="F36" s="254"/>
      <c r="G36" s="255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2">
        <v>4.8999999999999998E-4</v>
      </c>
      <c r="O36" s="232">
        <f>ROUND(E36*N36,2)</f>
        <v>0</v>
      </c>
      <c r="P36" s="232">
        <v>1.7999999999999999E-2</v>
      </c>
      <c r="Q36" s="232">
        <f>ROUND(E36*P36,2)</f>
        <v>0.05</v>
      </c>
      <c r="R36" s="233"/>
      <c r="S36" s="233" t="s">
        <v>138</v>
      </c>
      <c r="T36" s="233" t="s">
        <v>150</v>
      </c>
      <c r="U36" s="233">
        <v>0.34200000000000003</v>
      </c>
      <c r="V36" s="233">
        <f>ROUND(E36*U36,2)</f>
        <v>0.96</v>
      </c>
      <c r="W36" s="233"/>
      <c r="X36" s="233" t="s">
        <v>128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50">
        <v>24</v>
      </c>
      <c r="B37" s="251" t="s">
        <v>203</v>
      </c>
      <c r="C37" s="257" t="s">
        <v>204</v>
      </c>
      <c r="D37" s="252" t="s">
        <v>156</v>
      </c>
      <c r="E37" s="253">
        <v>29.21</v>
      </c>
      <c r="F37" s="254"/>
      <c r="G37" s="255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0</v>
      </c>
      <c r="O37" s="232">
        <f>ROUND(E37*N37,2)</f>
        <v>0</v>
      </c>
      <c r="P37" s="232">
        <v>4.5999999999999999E-2</v>
      </c>
      <c r="Q37" s="232">
        <f>ROUND(E37*P37,2)</f>
        <v>1.34</v>
      </c>
      <c r="R37" s="233"/>
      <c r="S37" s="233" t="s">
        <v>138</v>
      </c>
      <c r="T37" s="233" t="s">
        <v>150</v>
      </c>
      <c r="U37" s="233">
        <v>0.26</v>
      </c>
      <c r="V37" s="233">
        <f>ROUND(E37*U37,2)</f>
        <v>7.59</v>
      </c>
      <c r="W37" s="233"/>
      <c r="X37" s="233" t="s">
        <v>128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50">
        <v>25</v>
      </c>
      <c r="B38" s="251" t="s">
        <v>205</v>
      </c>
      <c r="C38" s="257" t="s">
        <v>206</v>
      </c>
      <c r="D38" s="252" t="s">
        <v>156</v>
      </c>
      <c r="E38" s="253">
        <v>6.3</v>
      </c>
      <c r="F38" s="254"/>
      <c r="G38" s="255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0</v>
      </c>
      <c r="O38" s="232">
        <f>ROUND(E38*N38,2)</f>
        <v>0</v>
      </c>
      <c r="P38" s="232">
        <v>6.8000000000000005E-2</v>
      </c>
      <c r="Q38" s="232">
        <f>ROUND(E38*P38,2)</f>
        <v>0.43</v>
      </c>
      <c r="R38" s="233"/>
      <c r="S38" s="233" t="s">
        <v>138</v>
      </c>
      <c r="T38" s="233" t="s">
        <v>150</v>
      </c>
      <c r="U38" s="233">
        <v>0.48</v>
      </c>
      <c r="V38" s="233">
        <f>ROUND(E38*U38,2)</f>
        <v>3.02</v>
      </c>
      <c r="W38" s="233"/>
      <c r="X38" s="233" t="s">
        <v>128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129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50">
        <v>26</v>
      </c>
      <c r="B39" s="251" t="s">
        <v>207</v>
      </c>
      <c r="C39" s="257" t="s">
        <v>208</v>
      </c>
      <c r="D39" s="252" t="s">
        <v>202</v>
      </c>
      <c r="E39" s="253">
        <v>26.52</v>
      </c>
      <c r="F39" s="254"/>
      <c r="G39" s="255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2">
        <v>0</v>
      </c>
      <c r="O39" s="232">
        <f>ROUND(E39*N39,2)</f>
        <v>0</v>
      </c>
      <c r="P39" s="232">
        <v>8.0000000000000007E-5</v>
      </c>
      <c r="Q39" s="232">
        <f>ROUND(E39*P39,2)</f>
        <v>0</v>
      </c>
      <c r="R39" s="233"/>
      <c r="S39" s="233" t="s">
        <v>138</v>
      </c>
      <c r="T39" s="233" t="s">
        <v>150</v>
      </c>
      <c r="U39" s="233">
        <v>0.04</v>
      </c>
      <c r="V39" s="233">
        <f>ROUND(E39*U39,2)</f>
        <v>1.06</v>
      </c>
      <c r="W39" s="233"/>
      <c r="X39" s="233" t="s">
        <v>128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129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50">
        <v>27</v>
      </c>
      <c r="B40" s="251" t="s">
        <v>209</v>
      </c>
      <c r="C40" s="257" t="s">
        <v>210</v>
      </c>
      <c r="D40" s="252" t="s">
        <v>156</v>
      </c>
      <c r="E40" s="253">
        <v>23.48</v>
      </c>
      <c r="F40" s="254"/>
      <c r="G40" s="255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0</v>
      </c>
      <c r="O40" s="232">
        <f>ROUND(E40*N40,2)</f>
        <v>0</v>
      </c>
      <c r="P40" s="232">
        <v>3.0000000000000001E-3</v>
      </c>
      <c r="Q40" s="232">
        <f>ROUND(E40*P40,2)</f>
        <v>7.0000000000000007E-2</v>
      </c>
      <c r="R40" s="233"/>
      <c r="S40" s="233" t="s">
        <v>138</v>
      </c>
      <c r="T40" s="233" t="s">
        <v>150</v>
      </c>
      <c r="U40" s="233">
        <v>0.11</v>
      </c>
      <c r="V40" s="233">
        <f>ROUND(E40*U40,2)</f>
        <v>2.58</v>
      </c>
      <c r="W40" s="233"/>
      <c r="X40" s="233" t="s">
        <v>128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37" t="s">
        <v>121</v>
      </c>
      <c r="B41" s="238" t="s">
        <v>75</v>
      </c>
      <c r="C41" s="256" t="s">
        <v>76</v>
      </c>
      <c r="D41" s="239"/>
      <c r="E41" s="240"/>
      <c r="F41" s="241"/>
      <c r="G41" s="242">
        <f>SUMIF(AG42:AG42,"&lt;&gt;NOR",G42:G42)</f>
        <v>0</v>
      </c>
      <c r="H41" s="236"/>
      <c r="I41" s="236">
        <f>SUM(I42:I42)</f>
        <v>0</v>
      </c>
      <c r="J41" s="236"/>
      <c r="K41" s="236">
        <f>SUM(K42:K42)</f>
        <v>0</v>
      </c>
      <c r="L41" s="236"/>
      <c r="M41" s="236">
        <f>SUM(M42:M42)</f>
        <v>0</v>
      </c>
      <c r="N41" s="235"/>
      <c r="O41" s="235">
        <f>SUM(O42:O42)</f>
        <v>0</v>
      </c>
      <c r="P41" s="235"/>
      <c r="Q41" s="235">
        <f>SUM(Q42:Q42)</f>
        <v>0</v>
      </c>
      <c r="R41" s="236"/>
      <c r="S41" s="236"/>
      <c r="T41" s="236"/>
      <c r="U41" s="236"/>
      <c r="V41" s="236">
        <f>SUM(V42:V42)</f>
        <v>0.6</v>
      </c>
      <c r="W41" s="236"/>
      <c r="X41" s="236"/>
      <c r="AG41" t="s">
        <v>122</v>
      </c>
    </row>
    <row r="42" spans="1:60" outlineLevel="1" x14ac:dyDescent="0.25">
      <c r="A42" s="250">
        <v>28</v>
      </c>
      <c r="B42" s="251" t="s">
        <v>211</v>
      </c>
      <c r="C42" s="257" t="s">
        <v>212</v>
      </c>
      <c r="D42" s="252" t="s">
        <v>153</v>
      </c>
      <c r="E42" s="253">
        <v>0.63482000000000005</v>
      </c>
      <c r="F42" s="254"/>
      <c r="G42" s="255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3"/>
      <c r="S42" s="233" t="s">
        <v>138</v>
      </c>
      <c r="T42" s="233" t="s">
        <v>150</v>
      </c>
      <c r="U42" s="233">
        <v>0.9385</v>
      </c>
      <c r="V42" s="233">
        <f>ROUND(E42*U42,2)</f>
        <v>0.6</v>
      </c>
      <c r="W42" s="233"/>
      <c r="X42" s="233" t="s">
        <v>213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214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37" t="s">
        <v>121</v>
      </c>
      <c r="B43" s="238" t="s">
        <v>77</v>
      </c>
      <c r="C43" s="256" t="s">
        <v>78</v>
      </c>
      <c r="D43" s="239"/>
      <c r="E43" s="240"/>
      <c r="F43" s="241"/>
      <c r="G43" s="242">
        <f>SUMIF(AG44:AG44,"&lt;&gt;NOR",G44:G44)</f>
        <v>0</v>
      </c>
      <c r="H43" s="236"/>
      <c r="I43" s="236">
        <f>SUM(I44:I44)</f>
        <v>0</v>
      </c>
      <c r="J43" s="236"/>
      <c r="K43" s="236">
        <f>SUM(K44:K44)</f>
        <v>0</v>
      </c>
      <c r="L43" s="236"/>
      <c r="M43" s="236">
        <f>SUM(M44:M44)</f>
        <v>0</v>
      </c>
      <c r="N43" s="235"/>
      <c r="O43" s="235">
        <f>SUM(O44:O44)</f>
        <v>0</v>
      </c>
      <c r="P43" s="235"/>
      <c r="Q43" s="235">
        <f>SUM(Q44:Q44)</f>
        <v>0</v>
      </c>
      <c r="R43" s="236"/>
      <c r="S43" s="236"/>
      <c r="T43" s="236"/>
      <c r="U43" s="236"/>
      <c r="V43" s="236">
        <f>SUM(V44:V44)</f>
        <v>0</v>
      </c>
      <c r="W43" s="236"/>
      <c r="X43" s="236"/>
      <c r="AG43" t="s">
        <v>122</v>
      </c>
    </row>
    <row r="44" spans="1:60" outlineLevel="1" x14ac:dyDescent="0.25">
      <c r="A44" s="250">
        <v>29</v>
      </c>
      <c r="B44" s="251" t="s">
        <v>123</v>
      </c>
      <c r="C44" s="257" t="s">
        <v>124</v>
      </c>
      <c r="D44" s="252" t="s">
        <v>125</v>
      </c>
      <c r="E44" s="253">
        <v>1</v>
      </c>
      <c r="F44" s="254"/>
      <c r="G44" s="255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126</v>
      </c>
      <c r="T44" s="233" t="s">
        <v>127</v>
      </c>
      <c r="U44" s="233">
        <v>0</v>
      </c>
      <c r="V44" s="233">
        <f>ROUND(E44*U44,2)</f>
        <v>0</v>
      </c>
      <c r="W44" s="233"/>
      <c r="X44" s="233" t="s">
        <v>128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129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37" t="s">
        <v>121</v>
      </c>
      <c r="B45" s="238" t="s">
        <v>79</v>
      </c>
      <c r="C45" s="256" t="s">
        <v>80</v>
      </c>
      <c r="D45" s="239"/>
      <c r="E45" s="240"/>
      <c r="F45" s="241"/>
      <c r="G45" s="242">
        <f>SUMIF(AG46:AG50,"&lt;&gt;NOR",G46:G50)</f>
        <v>0</v>
      </c>
      <c r="H45" s="236"/>
      <c r="I45" s="236">
        <f>SUM(I46:I50)</f>
        <v>0</v>
      </c>
      <c r="J45" s="236"/>
      <c r="K45" s="236">
        <f>SUM(K46:K50)</f>
        <v>0</v>
      </c>
      <c r="L45" s="236"/>
      <c r="M45" s="236">
        <f>SUM(M46:M50)</f>
        <v>0</v>
      </c>
      <c r="N45" s="235"/>
      <c r="O45" s="235">
        <f>SUM(O46:O50)</f>
        <v>0.08</v>
      </c>
      <c r="P45" s="235"/>
      <c r="Q45" s="235">
        <f>SUM(Q46:Q50)</f>
        <v>0</v>
      </c>
      <c r="R45" s="236"/>
      <c r="S45" s="236"/>
      <c r="T45" s="236"/>
      <c r="U45" s="236"/>
      <c r="V45" s="236">
        <f>SUM(V46:V50)</f>
        <v>6.58</v>
      </c>
      <c r="W45" s="236"/>
      <c r="X45" s="236"/>
      <c r="AG45" t="s">
        <v>122</v>
      </c>
    </row>
    <row r="46" spans="1:60" outlineLevel="1" x14ac:dyDescent="0.25">
      <c r="A46" s="250">
        <v>30</v>
      </c>
      <c r="B46" s="251" t="s">
        <v>215</v>
      </c>
      <c r="C46" s="257" t="s">
        <v>216</v>
      </c>
      <c r="D46" s="252" t="s">
        <v>149</v>
      </c>
      <c r="E46" s="253">
        <v>2</v>
      </c>
      <c r="F46" s="254"/>
      <c r="G46" s="255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3"/>
      <c r="S46" s="233" t="s">
        <v>138</v>
      </c>
      <c r="T46" s="233" t="s">
        <v>150</v>
      </c>
      <c r="U46" s="233">
        <v>2.5099999999999998</v>
      </c>
      <c r="V46" s="233">
        <f>ROUND(E46*U46,2)</f>
        <v>5.0199999999999996</v>
      </c>
      <c r="W46" s="233"/>
      <c r="X46" s="233" t="s">
        <v>128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50">
        <v>31</v>
      </c>
      <c r="B47" s="251" t="s">
        <v>217</v>
      </c>
      <c r="C47" s="257" t="s">
        <v>218</v>
      </c>
      <c r="D47" s="252" t="s">
        <v>149</v>
      </c>
      <c r="E47" s="253">
        <v>2</v>
      </c>
      <c r="F47" s="254"/>
      <c r="G47" s="255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3"/>
      <c r="S47" s="233" t="s">
        <v>138</v>
      </c>
      <c r="T47" s="233" t="s">
        <v>150</v>
      </c>
      <c r="U47" s="233">
        <v>0.78</v>
      </c>
      <c r="V47" s="233">
        <f>ROUND(E47*U47,2)</f>
        <v>1.56</v>
      </c>
      <c r="W47" s="233"/>
      <c r="X47" s="233" t="s">
        <v>128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129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50">
        <v>32</v>
      </c>
      <c r="B48" s="251" t="s">
        <v>219</v>
      </c>
      <c r="C48" s="257" t="s">
        <v>220</v>
      </c>
      <c r="D48" s="252" t="s">
        <v>149</v>
      </c>
      <c r="E48" s="253">
        <v>1</v>
      </c>
      <c r="F48" s="254"/>
      <c r="G48" s="255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0.04</v>
      </c>
      <c r="O48" s="232">
        <f>ROUND(E48*N48,2)</f>
        <v>0.04</v>
      </c>
      <c r="P48" s="232">
        <v>0</v>
      </c>
      <c r="Q48" s="232">
        <f>ROUND(E48*P48,2)</f>
        <v>0</v>
      </c>
      <c r="R48" s="233" t="s">
        <v>161</v>
      </c>
      <c r="S48" s="233" t="s">
        <v>138</v>
      </c>
      <c r="T48" s="233" t="s">
        <v>127</v>
      </c>
      <c r="U48" s="233">
        <v>0</v>
      </c>
      <c r="V48" s="233">
        <f>ROUND(E48*U48,2)</f>
        <v>0</v>
      </c>
      <c r="W48" s="233"/>
      <c r="X48" s="233" t="s">
        <v>162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163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0.399999999999999" outlineLevel="1" x14ac:dyDescent="0.25">
      <c r="A49" s="244">
        <v>33</v>
      </c>
      <c r="B49" s="245" t="s">
        <v>221</v>
      </c>
      <c r="C49" s="258" t="s">
        <v>222</v>
      </c>
      <c r="D49" s="246" t="s">
        <v>149</v>
      </c>
      <c r="E49" s="247">
        <v>1</v>
      </c>
      <c r="F49" s="248"/>
      <c r="G49" s="249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2">
        <v>0.04</v>
      </c>
      <c r="O49" s="232">
        <f>ROUND(E49*N49,2)</f>
        <v>0.04</v>
      </c>
      <c r="P49" s="232">
        <v>0</v>
      </c>
      <c r="Q49" s="232">
        <f>ROUND(E49*P49,2)</f>
        <v>0</v>
      </c>
      <c r="R49" s="233" t="s">
        <v>161</v>
      </c>
      <c r="S49" s="233" t="s">
        <v>138</v>
      </c>
      <c r="T49" s="233" t="s">
        <v>127</v>
      </c>
      <c r="U49" s="233">
        <v>0</v>
      </c>
      <c r="V49" s="233">
        <f>ROUND(E49*U49,2)</f>
        <v>0</v>
      </c>
      <c r="W49" s="233"/>
      <c r="X49" s="233" t="s">
        <v>162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163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29">
        <v>34</v>
      </c>
      <c r="B50" s="230" t="s">
        <v>223</v>
      </c>
      <c r="C50" s="267" t="s">
        <v>224</v>
      </c>
      <c r="D50" s="231" t="s">
        <v>0</v>
      </c>
      <c r="E50" s="266"/>
      <c r="F50" s="234"/>
      <c r="G50" s="233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3"/>
      <c r="S50" s="233" t="s">
        <v>138</v>
      </c>
      <c r="T50" s="233" t="s">
        <v>150</v>
      </c>
      <c r="U50" s="233">
        <v>0</v>
      </c>
      <c r="V50" s="233">
        <f>ROUND(E50*U50,2)</f>
        <v>0</v>
      </c>
      <c r="W50" s="233"/>
      <c r="X50" s="233" t="s">
        <v>213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214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x14ac:dyDescent="0.25">
      <c r="A51" s="237" t="s">
        <v>121</v>
      </c>
      <c r="B51" s="238" t="s">
        <v>81</v>
      </c>
      <c r="C51" s="256" t="s">
        <v>82</v>
      </c>
      <c r="D51" s="239"/>
      <c r="E51" s="240"/>
      <c r="F51" s="241"/>
      <c r="G51" s="242">
        <f>SUMIF(AG52:AG59,"&lt;&gt;NOR",G52:G59)</f>
        <v>0</v>
      </c>
      <c r="H51" s="236"/>
      <c r="I51" s="236">
        <f>SUM(I52:I59)</f>
        <v>0</v>
      </c>
      <c r="J51" s="236"/>
      <c r="K51" s="236">
        <f>SUM(K52:K59)</f>
        <v>0</v>
      </c>
      <c r="L51" s="236"/>
      <c r="M51" s="236">
        <f>SUM(M52:M59)</f>
        <v>0</v>
      </c>
      <c r="N51" s="235"/>
      <c r="O51" s="235">
        <f>SUM(O52:O59)</f>
        <v>0.08</v>
      </c>
      <c r="P51" s="235"/>
      <c r="Q51" s="235">
        <f>SUM(Q52:Q59)</f>
        <v>0</v>
      </c>
      <c r="R51" s="236"/>
      <c r="S51" s="236"/>
      <c r="T51" s="236"/>
      <c r="U51" s="236"/>
      <c r="V51" s="236">
        <f>SUM(V52:V59)</f>
        <v>24.519999999999996</v>
      </c>
      <c r="W51" s="236"/>
      <c r="X51" s="236"/>
      <c r="AG51" t="s">
        <v>122</v>
      </c>
    </row>
    <row r="52" spans="1:60" outlineLevel="1" x14ac:dyDescent="0.25">
      <c r="A52" s="250">
        <v>35</v>
      </c>
      <c r="B52" s="251" t="s">
        <v>225</v>
      </c>
      <c r="C52" s="257" t="s">
        <v>226</v>
      </c>
      <c r="D52" s="252" t="s">
        <v>156</v>
      </c>
      <c r="E52" s="253">
        <v>23.79</v>
      </c>
      <c r="F52" s="254"/>
      <c r="G52" s="255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3"/>
      <c r="S52" s="233" t="s">
        <v>138</v>
      </c>
      <c r="T52" s="233" t="s">
        <v>150</v>
      </c>
      <c r="U52" s="233">
        <v>0.02</v>
      </c>
      <c r="V52" s="233">
        <f>ROUND(E52*U52,2)</f>
        <v>0.48</v>
      </c>
      <c r="W52" s="233"/>
      <c r="X52" s="233" t="s">
        <v>128</v>
      </c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50">
        <v>36</v>
      </c>
      <c r="B53" s="251" t="s">
        <v>227</v>
      </c>
      <c r="C53" s="257" t="s">
        <v>228</v>
      </c>
      <c r="D53" s="252" t="s">
        <v>156</v>
      </c>
      <c r="E53" s="253">
        <v>23.79</v>
      </c>
      <c r="F53" s="254"/>
      <c r="G53" s="255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3"/>
      <c r="S53" s="233" t="s">
        <v>138</v>
      </c>
      <c r="T53" s="233" t="s">
        <v>150</v>
      </c>
      <c r="U53" s="233">
        <v>0.05</v>
      </c>
      <c r="V53" s="233">
        <f>ROUND(E53*U53,2)</f>
        <v>1.19</v>
      </c>
      <c r="W53" s="233"/>
      <c r="X53" s="233" t="s">
        <v>128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0.399999999999999" outlineLevel="1" x14ac:dyDescent="0.25">
      <c r="A54" s="250">
        <v>37</v>
      </c>
      <c r="B54" s="251" t="s">
        <v>229</v>
      </c>
      <c r="C54" s="257" t="s">
        <v>230</v>
      </c>
      <c r="D54" s="252" t="s">
        <v>202</v>
      </c>
      <c r="E54" s="253">
        <v>20.32</v>
      </c>
      <c r="F54" s="254"/>
      <c r="G54" s="255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2">
        <v>8.0000000000000007E-5</v>
      </c>
      <c r="O54" s="232">
        <f>ROUND(E54*N54,2)</f>
        <v>0</v>
      </c>
      <c r="P54" s="232">
        <v>0</v>
      </c>
      <c r="Q54" s="232">
        <f>ROUND(E54*P54,2)</f>
        <v>0</v>
      </c>
      <c r="R54" s="233"/>
      <c r="S54" s="233" t="s">
        <v>138</v>
      </c>
      <c r="T54" s="233" t="s">
        <v>150</v>
      </c>
      <c r="U54" s="233">
        <v>0.14000000000000001</v>
      </c>
      <c r="V54" s="233">
        <f>ROUND(E54*U54,2)</f>
        <v>2.84</v>
      </c>
      <c r="W54" s="233"/>
      <c r="X54" s="233" t="s">
        <v>128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0.399999999999999" outlineLevel="1" x14ac:dyDescent="0.25">
      <c r="A55" s="250">
        <v>38</v>
      </c>
      <c r="B55" s="251" t="s">
        <v>231</v>
      </c>
      <c r="C55" s="257" t="s">
        <v>232</v>
      </c>
      <c r="D55" s="252" t="s">
        <v>156</v>
      </c>
      <c r="E55" s="253">
        <v>23.79</v>
      </c>
      <c r="F55" s="254"/>
      <c r="G55" s="255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3.32E-3</v>
      </c>
      <c r="O55" s="232">
        <f>ROUND(E55*N55,2)</f>
        <v>0.08</v>
      </c>
      <c r="P55" s="232">
        <v>0</v>
      </c>
      <c r="Q55" s="232">
        <f>ROUND(E55*P55,2)</f>
        <v>0</v>
      </c>
      <c r="R55" s="233"/>
      <c r="S55" s="233" t="s">
        <v>138</v>
      </c>
      <c r="T55" s="233" t="s">
        <v>127</v>
      </c>
      <c r="U55" s="233">
        <v>0.68</v>
      </c>
      <c r="V55" s="233">
        <f>ROUND(E55*U55,2)</f>
        <v>16.18</v>
      </c>
      <c r="W55" s="233"/>
      <c r="X55" s="233" t="s">
        <v>128</v>
      </c>
      <c r="Y55" s="212"/>
      <c r="Z55" s="212"/>
      <c r="AA55" s="212"/>
      <c r="AB55" s="212"/>
      <c r="AC55" s="212"/>
      <c r="AD55" s="212"/>
      <c r="AE55" s="212"/>
      <c r="AF55" s="212"/>
      <c r="AG55" s="212" t="s">
        <v>129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0.399999999999999" outlineLevel="1" x14ac:dyDescent="0.25">
      <c r="A56" s="250">
        <v>39</v>
      </c>
      <c r="B56" s="251" t="s">
        <v>233</v>
      </c>
      <c r="C56" s="257" t="s">
        <v>234</v>
      </c>
      <c r="D56" s="252" t="s">
        <v>202</v>
      </c>
      <c r="E56" s="253">
        <v>1.8</v>
      </c>
      <c r="F56" s="254"/>
      <c r="G56" s="255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2">
        <v>1.9000000000000001E-4</v>
      </c>
      <c r="O56" s="232">
        <f>ROUND(E56*N56,2)</f>
        <v>0</v>
      </c>
      <c r="P56" s="232">
        <v>0</v>
      </c>
      <c r="Q56" s="232">
        <f>ROUND(E56*P56,2)</f>
        <v>0</v>
      </c>
      <c r="R56" s="233"/>
      <c r="S56" s="233" t="s">
        <v>138</v>
      </c>
      <c r="T56" s="233" t="s">
        <v>150</v>
      </c>
      <c r="U56" s="233">
        <v>0.28000000000000003</v>
      </c>
      <c r="V56" s="233">
        <f>ROUND(E56*U56,2)</f>
        <v>0.5</v>
      </c>
      <c r="W56" s="233"/>
      <c r="X56" s="233" t="s">
        <v>128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50">
        <v>40</v>
      </c>
      <c r="B57" s="251" t="s">
        <v>235</v>
      </c>
      <c r="C57" s="257" t="s">
        <v>236</v>
      </c>
      <c r="D57" s="252" t="s">
        <v>202</v>
      </c>
      <c r="E57" s="253">
        <v>23.79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2">
        <v>4.0000000000000003E-5</v>
      </c>
      <c r="O57" s="232">
        <f>ROUND(E57*N57,2)</f>
        <v>0</v>
      </c>
      <c r="P57" s="232">
        <v>0</v>
      </c>
      <c r="Q57" s="232">
        <f>ROUND(E57*P57,2)</f>
        <v>0</v>
      </c>
      <c r="R57" s="233"/>
      <c r="S57" s="233" t="s">
        <v>138</v>
      </c>
      <c r="T57" s="233" t="s">
        <v>150</v>
      </c>
      <c r="U57" s="233">
        <v>0.08</v>
      </c>
      <c r="V57" s="233">
        <f>ROUND(E57*U57,2)</f>
        <v>1.9</v>
      </c>
      <c r="W57" s="233"/>
      <c r="X57" s="233" t="s">
        <v>128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129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44">
        <v>41</v>
      </c>
      <c r="B58" s="245" t="s">
        <v>237</v>
      </c>
      <c r="C58" s="258" t="s">
        <v>238</v>
      </c>
      <c r="D58" s="246" t="s">
        <v>156</v>
      </c>
      <c r="E58" s="247">
        <v>23.79</v>
      </c>
      <c r="F58" s="248"/>
      <c r="G58" s="249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3.0000000000000001E-5</v>
      </c>
      <c r="O58" s="232">
        <f>ROUND(E58*N58,2)</f>
        <v>0</v>
      </c>
      <c r="P58" s="232">
        <v>0</v>
      </c>
      <c r="Q58" s="232">
        <f>ROUND(E58*P58,2)</f>
        <v>0</v>
      </c>
      <c r="R58" s="233"/>
      <c r="S58" s="233" t="s">
        <v>138</v>
      </c>
      <c r="T58" s="233" t="s">
        <v>150</v>
      </c>
      <c r="U58" s="233">
        <v>0.06</v>
      </c>
      <c r="V58" s="233">
        <f>ROUND(E58*U58,2)</f>
        <v>1.43</v>
      </c>
      <c r="W58" s="233"/>
      <c r="X58" s="233" t="s">
        <v>128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29">
        <v>42</v>
      </c>
      <c r="B59" s="230" t="s">
        <v>239</v>
      </c>
      <c r="C59" s="267" t="s">
        <v>240</v>
      </c>
      <c r="D59" s="231" t="s">
        <v>0</v>
      </c>
      <c r="E59" s="266"/>
      <c r="F59" s="234"/>
      <c r="G59" s="233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3"/>
      <c r="S59" s="233" t="s">
        <v>138</v>
      </c>
      <c r="T59" s="233" t="s">
        <v>150</v>
      </c>
      <c r="U59" s="233">
        <v>0</v>
      </c>
      <c r="V59" s="233">
        <f>ROUND(E59*U59,2)</f>
        <v>0</v>
      </c>
      <c r="W59" s="233"/>
      <c r="X59" s="233" t="s">
        <v>213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214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5">
      <c r="A60" s="237" t="s">
        <v>121</v>
      </c>
      <c r="B60" s="238" t="s">
        <v>83</v>
      </c>
      <c r="C60" s="256" t="s">
        <v>84</v>
      </c>
      <c r="D60" s="239"/>
      <c r="E60" s="240"/>
      <c r="F60" s="241"/>
      <c r="G60" s="242">
        <f>SUMIF(AG61:AG67,"&lt;&gt;NOR",G61:G67)</f>
        <v>0</v>
      </c>
      <c r="H60" s="236"/>
      <c r="I60" s="236">
        <f>SUM(I61:I67)</f>
        <v>0</v>
      </c>
      <c r="J60" s="236"/>
      <c r="K60" s="236">
        <f>SUM(K61:K67)</f>
        <v>0</v>
      </c>
      <c r="L60" s="236"/>
      <c r="M60" s="236">
        <f>SUM(M61:M67)</f>
        <v>0</v>
      </c>
      <c r="N60" s="235"/>
      <c r="O60" s="235">
        <f>SUM(O61:O67)</f>
        <v>0.08</v>
      </c>
      <c r="P60" s="235"/>
      <c r="Q60" s="235">
        <f>SUM(Q61:Q67)</f>
        <v>0</v>
      </c>
      <c r="R60" s="236"/>
      <c r="S60" s="236"/>
      <c r="T60" s="236"/>
      <c r="U60" s="236"/>
      <c r="V60" s="236">
        <f>SUM(V61:V67)</f>
        <v>5.21</v>
      </c>
      <c r="W60" s="236"/>
      <c r="X60" s="236"/>
      <c r="AG60" t="s">
        <v>122</v>
      </c>
    </row>
    <row r="61" spans="1:60" outlineLevel="1" x14ac:dyDescent="0.25">
      <c r="A61" s="250">
        <v>43</v>
      </c>
      <c r="B61" s="251" t="s">
        <v>241</v>
      </c>
      <c r="C61" s="257" t="s">
        <v>242</v>
      </c>
      <c r="D61" s="252" t="s">
        <v>156</v>
      </c>
      <c r="E61" s="253">
        <v>3.28</v>
      </c>
      <c r="F61" s="254"/>
      <c r="G61" s="255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3"/>
      <c r="S61" s="233" t="s">
        <v>138</v>
      </c>
      <c r="T61" s="233" t="s">
        <v>150</v>
      </c>
      <c r="U61" s="233">
        <v>0.05</v>
      </c>
      <c r="V61" s="233">
        <f>ROUND(E61*U61,2)</f>
        <v>0.16</v>
      </c>
      <c r="W61" s="233"/>
      <c r="X61" s="233" t="s">
        <v>128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50">
        <v>44</v>
      </c>
      <c r="B62" s="251" t="s">
        <v>243</v>
      </c>
      <c r="C62" s="257" t="s">
        <v>244</v>
      </c>
      <c r="D62" s="252" t="s">
        <v>149</v>
      </c>
      <c r="E62" s="253">
        <v>4</v>
      </c>
      <c r="F62" s="254"/>
      <c r="G62" s="255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2">
        <v>0</v>
      </c>
      <c r="O62" s="232">
        <f>ROUND(E62*N62,2)</f>
        <v>0</v>
      </c>
      <c r="P62" s="232">
        <v>0</v>
      </c>
      <c r="Q62" s="232">
        <f>ROUND(E62*P62,2)</f>
        <v>0</v>
      </c>
      <c r="R62" s="233"/>
      <c r="S62" s="233" t="s">
        <v>138</v>
      </c>
      <c r="T62" s="233" t="s">
        <v>150</v>
      </c>
      <c r="U62" s="233">
        <v>0.1</v>
      </c>
      <c r="V62" s="233">
        <f>ROUND(E62*U62,2)</f>
        <v>0.4</v>
      </c>
      <c r="W62" s="233"/>
      <c r="X62" s="233" t="s">
        <v>128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129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50">
        <v>45</v>
      </c>
      <c r="B63" s="251" t="s">
        <v>245</v>
      </c>
      <c r="C63" s="257" t="s">
        <v>246</v>
      </c>
      <c r="D63" s="252" t="s">
        <v>149</v>
      </c>
      <c r="E63" s="253">
        <v>2</v>
      </c>
      <c r="F63" s="254"/>
      <c r="G63" s="255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3"/>
      <c r="S63" s="233" t="s">
        <v>138</v>
      </c>
      <c r="T63" s="233" t="s">
        <v>150</v>
      </c>
      <c r="U63" s="233">
        <v>0.11</v>
      </c>
      <c r="V63" s="233">
        <f>ROUND(E63*U63,2)</f>
        <v>0.22</v>
      </c>
      <c r="W63" s="233"/>
      <c r="X63" s="233" t="s">
        <v>128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129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50">
        <v>46</v>
      </c>
      <c r="B64" s="251" t="s">
        <v>247</v>
      </c>
      <c r="C64" s="257" t="s">
        <v>248</v>
      </c>
      <c r="D64" s="252" t="s">
        <v>156</v>
      </c>
      <c r="E64" s="253">
        <v>3.28</v>
      </c>
      <c r="F64" s="254"/>
      <c r="G64" s="255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2">
        <v>0</v>
      </c>
      <c r="O64" s="232">
        <f>ROUND(E64*N64,2)</f>
        <v>0</v>
      </c>
      <c r="P64" s="232">
        <v>0</v>
      </c>
      <c r="Q64" s="232">
        <f>ROUND(E64*P64,2)</f>
        <v>0</v>
      </c>
      <c r="R64" s="233"/>
      <c r="S64" s="233" t="s">
        <v>138</v>
      </c>
      <c r="T64" s="233" t="s">
        <v>150</v>
      </c>
      <c r="U64" s="233">
        <v>1.25</v>
      </c>
      <c r="V64" s="233">
        <f>ROUND(E64*U64,2)</f>
        <v>4.0999999999999996</v>
      </c>
      <c r="W64" s="233"/>
      <c r="X64" s="233" t="s">
        <v>128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50">
        <v>47</v>
      </c>
      <c r="B65" s="251" t="s">
        <v>249</v>
      </c>
      <c r="C65" s="257" t="s">
        <v>250</v>
      </c>
      <c r="D65" s="252" t="s">
        <v>156</v>
      </c>
      <c r="E65" s="253">
        <v>3.28</v>
      </c>
      <c r="F65" s="254"/>
      <c r="G65" s="255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3"/>
      <c r="S65" s="233" t="s">
        <v>138</v>
      </c>
      <c r="T65" s="233" t="s">
        <v>150</v>
      </c>
      <c r="U65" s="233">
        <v>0.1</v>
      </c>
      <c r="V65" s="233">
        <f>ROUND(E65*U65,2)</f>
        <v>0.33</v>
      </c>
      <c r="W65" s="233"/>
      <c r="X65" s="233" t="s">
        <v>128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44">
        <v>48</v>
      </c>
      <c r="B66" s="245" t="s">
        <v>251</v>
      </c>
      <c r="C66" s="258" t="s">
        <v>252</v>
      </c>
      <c r="D66" s="246" t="s">
        <v>156</v>
      </c>
      <c r="E66" s="247">
        <v>4</v>
      </c>
      <c r="F66" s="248"/>
      <c r="G66" s="249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2">
        <v>1.9429999999999999E-2</v>
      </c>
      <c r="O66" s="232">
        <f>ROUND(E66*N66,2)</f>
        <v>0.08</v>
      </c>
      <c r="P66" s="232">
        <v>0</v>
      </c>
      <c r="Q66" s="232">
        <f>ROUND(E66*P66,2)</f>
        <v>0</v>
      </c>
      <c r="R66" s="233" t="s">
        <v>161</v>
      </c>
      <c r="S66" s="233" t="s">
        <v>138</v>
      </c>
      <c r="T66" s="233" t="s">
        <v>150</v>
      </c>
      <c r="U66" s="233">
        <v>0</v>
      </c>
      <c r="V66" s="233">
        <f>ROUND(E66*U66,2)</f>
        <v>0</v>
      </c>
      <c r="W66" s="233"/>
      <c r="X66" s="233" t="s">
        <v>162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163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29">
        <v>49</v>
      </c>
      <c r="B67" s="230" t="s">
        <v>253</v>
      </c>
      <c r="C67" s="267" t="s">
        <v>254</v>
      </c>
      <c r="D67" s="231" t="s">
        <v>0</v>
      </c>
      <c r="E67" s="266"/>
      <c r="F67" s="234"/>
      <c r="G67" s="23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2">
        <v>0</v>
      </c>
      <c r="O67" s="232">
        <f>ROUND(E67*N67,2)</f>
        <v>0</v>
      </c>
      <c r="P67" s="232">
        <v>0</v>
      </c>
      <c r="Q67" s="232">
        <f>ROUND(E67*P67,2)</f>
        <v>0</v>
      </c>
      <c r="R67" s="233"/>
      <c r="S67" s="233" t="s">
        <v>138</v>
      </c>
      <c r="T67" s="233" t="s">
        <v>150</v>
      </c>
      <c r="U67" s="233">
        <v>0</v>
      </c>
      <c r="V67" s="233">
        <f>ROUND(E67*U67,2)</f>
        <v>0</v>
      </c>
      <c r="W67" s="233"/>
      <c r="X67" s="233" t="s">
        <v>213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214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5">
      <c r="A68" s="237" t="s">
        <v>121</v>
      </c>
      <c r="B68" s="238" t="s">
        <v>85</v>
      </c>
      <c r="C68" s="256" t="s">
        <v>86</v>
      </c>
      <c r="D68" s="239"/>
      <c r="E68" s="240"/>
      <c r="F68" s="241"/>
      <c r="G68" s="242">
        <f>SUMIF(AG69:AG71,"&lt;&gt;NOR",G69:G71)</f>
        <v>0</v>
      </c>
      <c r="H68" s="236"/>
      <c r="I68" s="236">
        <f>SUM(I69:I71)</f>
        <v>0</v>
      </c>
      <c r="J68" s="236"/>
      <c r="K68" s="236">
        <f>SUM(K69:K71)</f>
        <v>0</v>
      </c>
      <c r="L68" s="236"/>
      <c r="M68" s="236">
        <f>SUM(M69:M71)</f>
        <v>0</v>
      </c>
      <c r="N68" s="235"/>
      <c r="O68" s="235">
        <f>SUM(O69:O71)</f>
        <v>0.05</v>
      </c>
      <c r="P68" s="235"/>
      <c r="Q68" s="235">
        <f>SUM(Q69:Q71)</f>
        <v>0</v>
      </c>
      <c r="R68" s="236"/>
      <c r="S68" s="236"/>
      <c r="T68" s="236"/>
      <c r="U68" s="236"/>
      <c r="V68" s="236">
        <f>SUM(V69:V71)</f>
        <v>16.93</v>
      </c>
      <c r="W68" s="236"/>
      <c r="X68" s="236"/>
      <c r="AG68" t="s">
        <v>122</v>
      </c>
    </row>
    <row r="69" spans="1:60" outlineLevel="1" x14ac:dyDescent="0.25">
      <c r="A69" s="250">
        <v>50</v>
      </c>
      <c r="B69" s="251" t="s">
        <v>255</v>
      </c>
      <c r="C69" s="257" t="s">
        <v>256</v>
      </c>
      <c r="D69" s="252" t="s">
        <v>156</v>
      </c>
      <c r="E69" s="253">
        <v>90.472499999999997</v>
      </c>
      <c r="F69" s="254"/>
      <c r="G69" s="255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1E-4</v>
      </c>
      <c r="O69" s="232">
        <f>ROUND(E69*N69,2)</f>
        <v>0.01</v>
      </c>
      <c r="P69" s="232">
        <v>0</v>
      </c>
      <c r="Q69" s="232">
        <f>ROUND(E69*P69,2)</f>
        <v>0</v>
      </c>
      <c r="R69" s="233"/>
      <c r="S69" s="233" t="s">
        <v>138</v>
      </c>
      <c r="T69" s="233" t="s">
        <v>150</v>
      </c>
      <c r="U69" s="233">
        <v>0.03</v>
      </c>
      <c r="V69" s="233">
        <f>ROUND(E69*U69,2)</f>
        <v>2.71</v>
      </c>
      <c r="W69" s="233"/>
      <c r="X69" s="233" t="s">
        <v>128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129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50">
        <v>51</v>
      </c>
      <c r="B70" s="251" t="s">
        <v>257</v>
      </c>
      <c r="C70" s="257" t="s">
        <v>258</v>
      </c>
      <c r="D70" s="252" t="s">
        <v>156</v>
      </c>
      <c r="E70" s="253">
        <v>30.393000000000001</v>
      </c>
      <c r="F70" s="254"/>
      <c r="G70" s="255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2.7999999999999998E-4</v>
      </c>
      <c r="O70" s="232">
        <f>ROUND(E70*N70,2)</f>
        <v>0.01</v>
      </c>
      <c r="P70" s="232">
        <v>0</v>
      </c>
      <c r="Q70" s="232">
        <f>ROUND(E70*P70,2)</f>
        <v>0</v>
      </c>
      <c r="R70" s="233"/>
      <c r="S70" s="233" t="s">
        <v>138</v>
      </c>
      <c r="T70" s="233" t="s">
        <v>150</v>
      </c>
      <c r="U70" s="233">
        <v>0.17</v>
      </c>
      <c r="V70" s="233">
        <f>ROUND(E70*U70,2)</f>
        <v>5.17</v>
      </c>
      <c r="W70" s="233"/>
      <c r="X70" s="233" t="s">
        <v>128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129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50">
        <v>52</v>
      </c>
      <c r="B71" s="251" t="s">
        <v>259</v>
      </c>
      <c r="C71" s="257" t="s">
        <v>260</v>
      </c>
      <c r="D71" s="252" t="s">
        <v>156</v>
      </c>
      <c r="E71" s="253">
        <v>90.472499999999997</v>
      </c>
      <c r="F71" s="254"/>
      <c r="G71" s="255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3.1E-4</v>
      </c>
      <c r="O71" s="232">
        <f>ROUND(E71*N71,2)</f>
        <v>0.03</v>
      </c>
      <c r="P71" s="232">
        <v>0</v>
      </c>
      <c r="Q71" s="232">
        <f>ROUND(E71*P71,2)</f>
        <v>0</v>
      </c>
      <c r="R71" s="233"/>
      <c r="S71" s="233" t="s">
        <v>138</v>
      </c>
      <c r="T71" s="233" t="s">
        <v>150</v>
      </c>
      <c r="U71" s="233">
        <v>0.1</v>
      </c>
      <c r="V71" s="233">
        <f>ROUND(E71*U71,2)</f>
        <v>9.0500000000000007</v>
      </c>
      <c r="W71" s="233"/>
      <c r="X71" s="233" t="s">
        <v>128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129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5">
      <c r="A72" s="237" t="s">
        <v>121</v>
      </c>
      <c r="B72" s="238" t="s">
        <v>89</v>
      </c>
      <c r="C72" s="256" t="s">
        <v>90</v>
      </c>
      <c r="D72" s="239"/>
      <c r="E72" s="240"/>
      <c r="F72" s="241"/>
      <c r="G72" s="242">
        <f>SUMIF(AG73:AG73,"&lt;&gt;NOR",G73:G73)</f>
        <v>0</v>
      </c>
      <c r="H72" s="236"/>
      <c r="I72" s="236">
        <f>SUM(I73:I73)</f>
        <v>0</v>
      </c>
      <c r="J72" s="236"/>
      <c r="K72" s="236">
        <f>SUM(K73:K73)</f>
        <v>0</v>
      </c>
      <c r="L72" s="236"/>
      <c r="M72" s="236">
        <f>SUM(M73:M73)</f>
        <v>0</v>
      </c>
      <c r="N72" s="235"/>
      <c r="O72" s="235">
        <f>SUM(O73:O73)</f>
        <v>0</v>
      </c>
      <c r="P72" s="235"/>
      <c r="Q72" s="235">
        <f>SUM(Q73:Q73)</f>
        <v>0</v>
      </c>
      <c r="R72" s="236"/>
      <c r="S72" s="236"/>
      <c r="T72" s="236"/>
      <c r="U72" s="236"/>
      <c r="V72" s="236">
        <f>SUM(V73:V73)</f>
        <v>0</v>
      </c>
      <c r="W72" s="236"/>
      <c r="X72" s="236"/>
      <c r="AG72" t="s">
        <v>122</v>
      </c>
    </row>
    <row r="73" spans="1:60" outlineLevel="1" x14ac:dyDescent="0.25">
      <c r="A73" s="250">
        <v>53</v>
      </c>
      <c r="B73" s="251" t="s">
        <v>133</v>
      </c>
      <c r="C73" s="257" t="s">
        <v>261</v>
      </c>
      <c r="D73" s="252" t="s">
        <v>125</v>
      </c>
      <c r="E73" s="253">
        <v>1</v>
      </c>
      <c r="F73" s="254"/>
      <c r="G73" s="255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32">
        <v>0</v>
      </c>
      <c r="O73" s="232">
        <f>ROUND(E73*N73,2)</f>
        <v>0</v>
      </c>
      <c r="P73" s="232">
        <v>0</v>
      </c>
      <c r="Q73" s="232">
        <f>ROUND(E73*P73,2)</f>
        <v>0</v>
      </c>
      <c r="R73" s="233"/>
      <c r="S73" s="233" t="s">
        <v>126</v>
      </c>
      <c r="T73" s="233" t="s">
        <v>127</v>
      </c>
      <c r="U73" s="233">
        <v>0</v>
      </c>
      <c r="V73" s="233">
        <f>ROUND(E73*U73,2)</f>
        <v>0</v>
      </c>
      <c r="W73" s="233"/>
      <c r="X73" s="233" t="s">
        <v>128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5">
      <c r="A74" s="237" t="s">
        <v>121</v>
      </c>
      <c r="B74" s="238" t="s">
        <v>91</v>
      </c>
      <c r="C74" s="256" t="s">
        <v>92</v>
      </c>
      <c r="D74" s="239"/>
      <c r="E74" s="240"/>
      <c r="F74" s="241"/>
      <c r="G74" s="242">
        <f>SUMIF(AG75:AG82,"&lt;&gt;NOR",G75:G82)</f>
        <v>0</v>
      </c>
      <c r="H74" s="236"/>
      <c r="I74" s="236">
        <f>SUM(I75:I82)</f>
        <v>0</v>
      </c>
      <c r="J74" s="236"/>
      <c r="K74" s="236">
        <f>SUM(K75:K82)</f>
        <v>0</v>
      </c>
      <c r="L74" s="236"/>
      <c r="M74" s="236">
        <f>SUM(M75:M82)</f>
        <v>0</v>
      </c>
      <c r="N74" s="235"/>
      <c r="O74" s="235">
        <f>SUM(O75:O82)</f>
        <v>0</v>
      </c>
      <c r="P74" s="235"/>
      <c r="Q74" s="235">
        <f>SUM(Q75:Q82)</f>
        <v>0</v>
      </c>
      <c r="R74" s="236"/>
      <c r="S74" s="236"/>
      <c r="T74" s="236"/>
      <c r="U74" s="236"/>
      <c r="V74" s="236">
        <f>SUM(V75:V82)</f>
        <v>14.08</v>
      </c>
      <c r="W74" s="236"/>
      <c r="X74" s="236"/>
      <c r="AG74" t="s">
        <v>122</v>
      </c>
    </row>
    <row r="75" spans="1:60" outlineLevel="1" x14ac:dyDescent="0.25">
      <c r="A75" s="250">
        <v>54</v>
      </c>
      <c r="B75" s="251" t="s">
        <v>262</v>
      </c>
      <c r="C75" s="257" t="s">
        <v>263</v>
      </c>
      <c r="D75" s="252" t="s">
        <v>153</v>
      </c>
      <c r="E75" s="253">
        <v>6.1445499999999997</v>
      </c>
      <c r="F75" s="254"/>
      <c r="G75" s="255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3"/>
      <c r="S75" s="233" t="s">
        <v>138</v>
      </c>
      <c r="T75" s="233" t="s">
        <v>150</v>
      </c>
      <c r="U75" s="233">
        <v>0.1</v>
      </c>
      <c r="V75" s="233">
        <f>ROUND(E75*U75,2)</f>
        <v>0.61</v>
      </c>
      <c r="W75" s="233"/>
      <c r="X75" s="233" t="s">
        <v>264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265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50">
        <v>55</v>
      </c>
      <c r="B76" s="251" t="s">
        <v>266</v>
      </c>
      <c r="C76" s="257" t="s">
        <v>267</v>
      </c>
      <c r="D76" s="252" t="s">
        <v>153</v>
      </c>
      <c r="E76" s="253">
        <v>6.1445499999999997</v>
      </c>
      <c r="F76" s="254"/>
      <c r="G76" s="255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3"/>
      <c r="S76" s="233" t="s">
        <v>138</v>
      </c>
      <c r="T76" s="233" t="s">
        <v>150</v>
      </c>
      <c r="U76" s="233">
        <v>0.49</v>
      </c>
      <c r="V76" s="233">
        <f>ROUND(E76*U76,2)</f>
        <v>3.01</v>
      </c>
      <c r="W76" s="233"/>
      <c r="X76" s="233" t="s">
        <v>264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265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50">
        <v>56</v>
      </c>
      <c r="B77" s="251" t="s">
        <v>268</v>
      </c>
      <c r="C77" s="257" t="s">
        <v>269</v>
      </c>
      <c r="D77" s="252" t="s">
        <v>153</v>
      </c>
      <c r="E77" s="253">
        <v>61.44547</v>
      </c>
      <c r="F77" s="254"/>
      <c r="G77" s="255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2">
        <v>0</v>
      </c>
      <c r="O77" s="232">
        <f>ROUND(E77*N77,2)</f>
        <v>0</v>
      </c>
      <c r="P77" s="232">
        <v>0</v>
      </c>
      <c r="Q77" s="232">
        <f>ROUND(E77*P77,2)</f>
        <v>0</v>
      </c>
      <c r="R77" s="233"/>
      <c r="S77" s="233" t="s">
        <v>138</v>
      </c>
      <c r="T77" s="233" t="s">
        <v>150</v>
      </c>
      <c r="U77" s="233">
        <v>0</v>
      </c>
      <c r="V77" s="233">
        <f>ROUND(E77*U77,2)</f>
        <v>0</v>
      </c>
      <c r="W77" s="233"/>
      <c r="X77" s="233" t="s">
        <v>264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265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50">
        <v>57</v>
      </c>
      <c r="B78" s="251" t="s">
        <v>270</v>
      </c>
      <c r="C78" s="257" t="s">
        <v>271</v>
      </c>
      <c r="D78" s="252" t="s">
        <v>153</v>
      </c>
      <c r="E78" s="253">
        <v>6.1445499999999997</v>
      </c>
      <c r="F78" s="254"/>
      <c r="G78" s="255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3"/>
      <c r="S78" s="233" t="s">
        <v>138</v>
      </c>
      <c r="T78" s="233" t="s">
        <v>150</v>
      </c>
      <c r="U78" s="233">
        <v>0.94199999999999995</v>
      </c>
      <c r="V78" s="233">
        <f>ROUND(E78*U78,2)</f>
        <v>5.79</v>
      </c>
      <c r="W78" s="233"/>
      <c r="X78" s="233" t="s">
        <v>264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265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 x14ac:dyDescent="0.25">
      <c r="A79" s="250">
        <v>58</v>
      </c>
      <c r="B79" s="251" t="s">
        <v>272</v>
      </c>
      <c r="C79" s="257" t="s">
        <v>273</v>
      </c>
      <c r="D79" s="252" t="s">
        <v>153</v>
      </c>
      <c r="E79" s="253">
        <v>5.8864799999999997</v>
      </c>
      <c r="F79" s="254"/>
      <c r="G79" s="255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0</v>
      </c>
      <c r="O79" s="232">
        <f>ROUND(E79*N79,2)</f>
        <v>0</v>
      </c>
      <c r="P79" s="232">
        <v>0</v>
      </c>
      <c r="Q79" s="232">
        <f>ROUND(E79*P79,2)</f>
        <v>0</v>
      </c>
      <c r="R79" s="233"/>
      <c r="S79" s="233" t="s">
        <v>138</v>
      </c>
      <c r="T79" s="233" t="s">
        <v>150</v>
      </c>
      <c r="U79" s="233">
        <v>0</v>
      </c>
      <c r="V79" s="233">
        <f>ROUND(E79*U79,2)</f>
        <v>0</v>
      </c>
      <c r="W79" s="233"/>
      <c r="X79" s="233" t="s">
        <v>264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265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0.399999999999999" outlineLevel="1" x14ac:dyDescent="0.25">
      <c r="A80" s="250">
        <v>59</v>
      </c>
      <c r="B80" s="251" t="s">
        <v>274</v>
      </c>
      <c r="C80" s="257" t="s">
        <v>275</v>
      </c>
      <c r="D80" s="252" t="s">
        <v>153</v>
      </c>
      <c r="E80" s="253">
        <v>0.25807000000000002</v>
      </c>
      <c r="F80" s="254"/>
      <c r="G80" s="255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3"/>
      <c r="S80" s="233" t="s">
        <v>138</v>
      </c>
      <c r="T80" s="233" t="s">
        <v>150</v>
      </c>
      <c r="U80" s="233">
        <v>0</v>
      </c>
      <c r="V80" s="233">
        <f>ROUND(E80*U80,2)</f>
        <v>0</v>
      </c>
      <c r="W80" s="233"/>
      <c r="X80" s="233" t="s">
        <v>264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265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50">
        <v>60</v>
      </c>
      <c r="B81" s="251" t="s">
        <v>276</v>
      </c>
      <c r="C81" s="257" t="s">
        <v>277</v>
      </c>
      <c r="D81" s="252" t="s">
        <v>153</v>
      </c>
      <c r="E81" s="253">
        <v>6.1445499999999997</v>
      </c>
      <c r="F81" s="254"/>
      <c r="G81" s="255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3"/>
      <c r="S81" s="233" t="s">
        <v>138</v>
      </c>
      <c r="T81" s="233" t="s">
        <v>150</v>
      </c>
      <c r="U81" s="233">
        <v>0.75</v>
      </c>
      <c r="V81" s="233">
        <f>ROUND(E81*U81,2)</f>
        <v>4.6100000000000003</v>
      </c>
      <c r="W81" s="233"/>
      <c r="X81" s="233" t="s">
        <v>264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265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50">
        <v>61</v>
      </c>
      <c r="B82" s="251" t="s">
        <v>278</v>
      </c>
      <c r="C82" s="257" t="s">
        <v>279</v>
      </c>
      <c r="D82" s="252" t="s">
        <v>153</v>
      </c>
      <c r="E82" s="253">
        <v>6.1445499999999997</v>
      </c>
      <c r="F82" s="254"/>
      <c r="G82" s="255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0</v>
      </c>
      <c r="O82" s="232">
        <f>ROUND(E82*N82,2)</f>
        <v>0</v>
      </c>
      <c r="P82" s="232">
        <v>0</v>
      </c>
      <c r="Q82" s="232">
        <f>ROUND(E82*P82,2)</f>
        <v>0</v>
      </c>
      <c r="R82" s="233"/>
      <c r="S82" s="233" t="s">
        <v>138</v>
      </c>
      <c r="T82" s="233" t="s">
        <v>150</v>
      </c>
      <c r="U82" s="233">
        <v>0.01</v>
      </c>
      <c r="V82" s="233">
        <f>ROUND(E82*U82,2)</f>
        <v>0.06</v>
      </c>
      <c r="W82" s="233"/>
      <c r="X82" s="233" t="s">
        <v>264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265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5">
      <c r="A83" s="237" t="s">
        <v>121</v>
      </c>
      <c r="B83" s="238" t="s">
        <v>94</v>
      </c>
      <c r="C83" s="256" t="s">
        <v>29</v>
      </c>
      <c r="D83" s="239"/>
      <c r="E83" s="240"/>
      <c r="F83" s="241"/>
      <c r="G83" s="242">
        <f>SUMIF(AG84:AG86,"&lt;&gt;NOR",G84:G86)</f>
        <v>0</v>
      </c>
      <c r="H83" s="236"/>
      <c r="I83" s="236">
        <f>SUM(I84:I86)</f>
        <v>0</v>
      </c>
      <c r="J83" s="236"/>
      <c r="K83" s="236">
        <f>SUM(K84:K86)</f>
        <v>0</v>
      </c>
      <c r="L83" s="236"/>
      <c r="M83" s="236">
        <f>SUM(M84:M86)</f>
        <v>0</v>
      </c>
      <c r="N83" s="235"/>
      <c r="O83" s="235">
        <f>SUM(O84:O86)</f>
        <v>0</v>
      </c>
      <c r="P83" s="235"/>
      <c r="Q83" s="235">
        <f>SUM(Q84:Q86)</f>
        <v>0</v>
      </c>
      <c r="R83" s="236"/>
      <c r="S83" s="236"/>
      <c r="T83" s="236"/>
      <c r="U83" s="236"/>
      <c r="V83" s="236">
        <f>SUM(V84:V86)</f>
        <v>0</v>
      </c>
      <c r="W83" s="236"/>
      <c r="X83" s="236"/>
      <c r="AG83" t="s">
        <v>122</v>
      </c>
    </row>
    <row r="84" spans="1:60" outlineLevel="1" x14ac:dyDescent="0.25">
      <c r="A84" s="250">
        <v>62</v>
      </c>
      <c r="B84" s="251" t="s">
        <v>135</v>
      </c>
      <c r="C84" s="257" t="s">
        <v>136</v>
      </c>
      <c r="D84" s="252" t="s">
        <v>137</v>
      </c>
      <c r="E84" s="253">
        <v>1</v>
      </c>
      <c r="F84" s="254"/>
      <c r="G84" s="255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3"/>
      <c r="S84" s="233" t="s">
        <v>138</v>
      </c>
      <c r="T84" s="233" t="s">
        <v>127</v>
      </c>
      <c r="U84" s="233">
        <v>0</v>
      </c>
      <c r="V84" s="233">
        <f>ROUND(E84*U84,2)</f>
        <v>0</v>
      </c>
      <c r="W84" s="233"/>
      <c r="X84" s="233" t="s">
        <v>139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140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 x14ac:dyDescent="0.25">
      <c r="A85" s="250">
        <v>63</v>
      </c>
      <c r="B85" s="251" t="s">
        <v>280</v>
      </c>
      <c r="C85" s="257" t="s">
        <v>281</v>
      </c>
      <c r="D85" s="252" t="s">
        <v>137</v>
      </c>
      <c r="E85" s="253">
        <v>1</v>
      </c>
      <c r="F85" s="254"/>
      <c r="G85" s="255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3"/>
      <c r="S85" s="233" t="s">
        <v>138</v>
      </c>
      <c r="T85" s="233" t="s">
        <v>127</v>
      </c>
      <c r="U85" s="233">
        <v>0</v>
      </c>
      <c r="V85" s="233">
        <f>ROUND(E85*U85,2)</f>
        <v>0</v>
      </c>
      <c r="W85" s="233"/>
      <c r="X85" s="233" t="s">
        <v>139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140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44">
        <v>64</v>
      </c>
      <c r="B86" s="245" t="s">
        <v>141</v>
      </c>
      <c r="C86" s="258" t="s">
        <v>142</v>
      </c>
      <c r="D86" s="246" t="s">
        <v>137</v>
      </c>
      <c r="E86" s="247">
        <v>1</v>
      </c>
      <c r="F86" s="248"/>
      <c r="G86" s="249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3"/>
      <c r="S86" s="233" t="s">
        <v>126</v>
      </c>
      <c r="T86" s="233" t="s">
        <v>127</v>
      </c>
      <c r="U86" s="233">
        <v>0</v>
      </c>
      <c r="V86" s="233">
        <f>ROUND(E86*U86,2)</f>
        <v>0</v>
      </c>
      <c r="W86" s="233"/>
      <c r="X86" s="233" t="s">
        <v>139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282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5">
      <c r="A87" s="3"/>
      <c r="B87" s="4"/>
      <c r="C87" s="259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E87">
        <v>15</v>
      </c>
      <c r="AF87">
        <v>21</v>
      </c>
      <c r="AG87" t="s">
        <v>108</v>
      </c>
    </row>
    <row r="88" spans="1:60" x14ac:dyDescent="0.25">
      <c r="A88" s="215"/>
      <c r="B88" s="216" t="s">
        <v>31</v>
      </c>
      <c r="C88" s="260"/>
      <c r="D88" s="217"/>
      <c r="E88" s="218"/>
      <c r="F88" s="218"/>
      <c r="G88" s="243">
        <f>G8+G14+G18+G20+G22+G29+G41+G43+G45+G51+G60+G68+G72+G74+G83</f>
        <v>0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AE88">
        <f>SUMIF(L7:L86,AE87,G7:G86)</f>
        <v>0</v>
      </c>
      <c r="AF88">
        <f>SUMIF(L7:L86,AF87,G7:G86)</f>
        <v>0</v>
      </c>
      <c r="AG88" t="s">
        <v>143</v>
      </c>
    </row>
    <row r="89" spans="1:60" x14ac:dyDescent="0.25">
      <c r="A89" s="3"/>
      <c r="B89" s="4"/>
      <c r="C89" s="259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5">
      <c r="A90" s="3"/>
      <c r="B90" s="4"/>
      <c r="C90" s="259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5">
      <c r="A91" s="219" t="s">
        <v>144</v>
      </c>
      <c r="B91" s="219"/>
      <c r="C91" s="261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5">
      <c r="A92" s="220"/>
      <c r="B92" s="221"/>
      <c r="C92" s="262"/>
      <c r="D92" s="221"/>
      <c r="E92" s="221"/>
      <c r="F92" s="221"/>
      <c r="G92" s="22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G92" t="s">
        <v>145</v>
      </c>
    </row>
    <row r="93" spans="1:60" x14ac:dyDescent="0.25">
      <c r="A93" s="223"/>
      <c r="B93" s="224"/>
      <c r="C93" s="263"/>
      <c r="D93" s="224"/>
      <c r="E93" s="224"/>
      <c r="F93" s="224"/>
      <c r="G93" s="225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5">
      <c r="A94" s="223"/>
      <c r="B94" s="224"/>
      <c r="C94" s="263"/>
      <c r="D94" s="224"/>
      <c r="E94" s="224"/>
      <c r="F94" s="224"/>
      <c r="G94" s="2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5">
      <c r="A95" s="223"/>
      <c r="B95" s="224"/>
      <c r="C95" s="263"/>
      <c r="D95" s="224"/>
      <c r="E95" s="224"/>
      <c r="F95" s="224"/>
      <c r="G95" s="22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60" x14ac:dyDescent="0.25">
      <c r="A96" s="226"/>
      <c r="B96" s="227"/>
      <c r="C96" s="264"/>
      <c r="D96" s="227"/>
      <c r="E96" s="227"/>
      <c r="F96" s="227"/>
      <c r="G96" s="22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5">
      <c r="A97" s="3"/>
      <c r="B97" s="4"/>
      <c r="C97" s="259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5">
      <c r="C98" s="265"/>
      <c r="D98" s="10"/>
      <c r="AG98" t="s">
        <v>146</v>
      </c>
    </row>
    <row r="99" spans="1:33" x14ac:dyDescent="0.25">
      <c r="D99" s="10"/>
    </row>
    <row r="100" spans="1:33" x14ac:dyDescent="0.25">
      <c r="D100" s="10"/>
    </row>
    <row r="101" spans="1:33" x14ac:dyDescent="0.25">
      <c r="D101" s="10"/>
    </row>
    <row r="102" spans="1:33" x14ac:dyDescent="0.25">
      <c r="D102" s="10"/>
    </row>
    <row r="103" spans="1:33" x14ac:dyDescent="0.25">
      <c r="D103" s="10"/>
    </row>
    <row r="104" spans="1:33" x14ac:dyDescent="0.25">
      <c r="D104" s="10"/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91:C91"/>
    <mergeCell ref="A92:G96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3BC3D-2BF9-4167-8BDD-8FCA7BE4AD5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96</v>
      </c>
    </row>
    <row r="2" spans="1:60" ht="25.05" customHeight="1" x14ac:dyDescent="0.25">
      <c r="A2" s="198" t="s">
        <v>8</v>
      </c>
      <c r="B2" s="49" t="s">
        <v>43</v>
      </c>
      <c r="C2" s="201" t="s">
        <v>44</v>
      </c>
      <c r="D2" s="199"/>
      <c r="E2" s="199"/>
      <c r="F2" s="199"/>
      <c r="G2" s="200"/>
      <c r="AG2" t="s">
        <v>97</v>
      </c>
    </row>
    <row r="3" spans="1:60" ht="25.05" customHeight="1" x14ac:dyDescent="0.25">
      <c r="A3" s="198" t="s">
        <v>9</v>
      </c>
      <c r="B3" s="49" t="s">
        <v>57</v>
      </c>
      <c r="C3" s="201" t="s">
        <v>58</v>
      </c>
      <c r="D3" s="199"/>
      <c r="E3" s="199"/>
      <c r="F3" s="199"/>
      <c r="G3" s="200"/>
      <c r="AC3" s="177" t="s">
        <v>97</v>
      </c>
      <c r="AG3" t="s">
        <v>98</v>
      </c>
    </row>
    <row r="4" spans="1:60" ht="25.05" customHeight="1" x14ac:dyDescent="0.25">
      <c r="A4" s="202" t="s">
        <v>10</v>
      </c>
      <c r="B4" s="203" t="s">
        <v>57</v>
      </c>
      <c r="C4" s="204" t="s">
        <v>58</v>
      </c>
      <c r="D4" s="205"/>
      <c r="E4" s="205"/>
      <c r="F4" s="205"/>
      <c r="G4" s="206"/>
      <c r="AG4" t="s">
        <v>99</v>
      </c>
    </row>
    <row r="5" spans="1:60" x14ac:dyDescent="0.25">
      <c r="D5" s="10"/>
    </row>
    <row r="6" spans="1:60" ht="39.6" x14ac:dyDescent="0.25">
      <c r="A6" s="208" t="s">
        <v>100</v>
      </c>
      <c r="B6" s="210" t="s">
        <v>101</v>
      </c>
      <c r="C6" s="210" t="s">
        <v>102</v>
      </c>
      <c r="D6" s="209" t="s">
        <v>103</v>
      </c>
      <c r="E6" s="208" t="s">
        <v>104</v>
      </c>
      <c r="F6" s="207" t="s">
        <v>105</v>
      </c>
      <c r="G6" s="208" t="s">
        <v>31</v>
      </c>
      <c r="H6" s="211" t="s">
        <v>32</v>
      </c>
      <c r="I6" s="211" t="s">
        <v>106</v>
      </c>
      <c r="J6" s="211" t="s">
        <v>33</v>
      </c>
      <c r="K6" s="211" t="s">
        <v>107</v>
      </c>
      <c r="L6" s="211" t="s">
        <v>108</v>
      </c>
      <c r="M6" s="211" t="s">
        <v>109</v>
      </c>
      <c r="N6" s="211" t="s">
        <v>110</v>
      </c>
      <c r="O6" s="211" t="s">
        <v>111</v>
      </c>
      <c r="P6" s="211" t="s">
        <v>112</v>
      </c>
      <c r="Q6" s="211" t="s">
        <v>113</v>
      </c>
      <c r="R6" s="211" t="s">
        <v>114</v>
      </c>
      <c r="S6" s="211" t="s">
        <v>115</v>
      </c>
      <c r="T6" s="211" t="s">
        <v>116</v>
      </c>
      <c r="U6" s="211" t="s">
        <v>117</v>
      </c>
      <c r="V6" s="211" t="s">
        <v>118</v>
      </c>
      <c r="W6" s="211" t="s">
        <v>119</v>
      </c>
      <c r="X6" s="211" t="s">
        <v>120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</row>
    <row r="8" spans="1:60" x14ac:dyDescent="0.25">
      <c r="A8" s="237" t="s">
        <v>121</v>
      </c>
      <c r="B8" s="238" t="s">
        <v>69</v>
      </c>
      <c r="C8" s="256" t="s">
        <v>70</v>
      </c>
      <c r="D8" s="239"/>
      <c r="E8" s="240"/>
      <c r="F8" s="241"/>
      <c r="G8" s="242">
        <f>SUMIF(AG9:AG9,"&lt;&gt;NOR",G9:G9)</f>
        <v>0</v>
      </c>
      <c r="H8" s="236"/>
      <c r="I8" s="236">
        <f>SUM(I9:I9)</f>
        <v>0</v>
      </c>
      <c r="J8" s="236"/>
      <c r="K8" s="236">
        <f>SUM(K9:K9)</f>
        <v>0</v>
      </c>
      <c r="L8" s="236"/>
      <c r="M8" s="236">
        <f>SUM(M9:M9)</f>
        <v>0</v>
      </c>
      <c r="N8" s="235"/>
      <c r="O8" s="235">
        <f>SUM(O9:O9)</f>
        <v>0.01</v>
      </c>
      <c r="P8" s="235"/>
      <c r="Q8" s="235">
        <f>SUM(Q9:Q9)</f>
        <v>0</v>
      </c>
      <c r="R8" s="236"/>
      <c r="S8" s="236"/>
      <c r="T8" s="236"/>
      <c r="U8" s="236"/>
      <c r="V8" s="236">
        <f>SUM(V9:V9)</f>
        <v>0.84</v>
      </c>
      <c r="W8" s="236"/>
      <c r="X8" s="236"/>
      <c r="AG8" t="s">
        <v>122</v>
      </c>
    </row>
    <row r="9" spans="1:60" outlineLevel="1" x14ac:dyDescent="0.25">
      <c r="A9" s="250">
        <v>1</v>
      </c>
      <c r="B9" s="251" t="s">
        <v>172</v>
      </c>
      <c r="C9" s="257" t="s">
        <v>173</v>
      </c>
      <c r="D9" s="252" t="s">
        <v>156</v>
      </c>
      <c r="E9" s="253">
        <v>4</v>
      </c>
      <c r="F9" s="254"/>
      <c r="G9" s="255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1.58E-3</v>
      </c>
      <c r="O9" s="232">
        <f>ROUND(E9*N9,2)</f>
        <v>0.01</v>
      </c>
      <c r="P9" s="232">
        <v>0</v>
      </c>
      <c r="Q9" s="232">
        <f>ROUND(E9*P9,2)</f>
        <v>0</v>
      </c>
      <c r="R9" s="233"/>
      <c r="S9" s="233" t="s">
        <v>138</v>
      </c>
      <c r="T9" s="233" t="s">
        <v>150</v>
      </c>
      <c r="U9" s="233">
        <v>0.21</v>
      </c>
      <c r="V9" s="233">
        <f>ROUND(E9*U9,2)</f>
        <v>0.84</v>
      </c>
      <c r="W9" s="233"/>
      <c r="X9" s="233" t="s">
        <v>128</v>
      </c>
      <c r="Y9" s="212"/>
      <c r="Z9" s="212"/>
      <c r="AA9" s="212"/>
      <c r="AB9" s="212"/>
      <c r="AC9" s="212"/>
      <c r="AD9" s="212"/>
      <c r="AE9" s="212"/>
      <c r="AF9" s="212"/>
      <c r="AG9" s="212" t="s">
        <v>129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5">
      <c r="A10" s="237" t="s">
        <v>121</v>
      </c>
      <c r="B10" s="238" t="s">
        <v>87</v>
      </c>
      <c r="C10" s="256" t="s">
        <v>88</v>
      </c>
      <c r="D10" s="239"/>
      <c r="E10" s="240"/>
      <c r="F10" s="241"/>
      <c r="G10" s="242">
        <f>SUMIF(AG11:AG11,"&lt;&gt;NOR",G11:G11)</f>
        <v>0</v>
      </c>
      <c r="H10" s="236"/>
      <c r="I10" s="236">
        <f>SUM(I11:I11)</f>
        <v>0</v>
      </c>
      <c r="J10" s="236"/>
      <c r="K10" s="236">
        <f>SUM(K11:K11)</f>
        <v>0</v>
      </c>
      <c r="L10" s="236"/>
      <c r="M10" s="236">
        <f>SUM(M11:M11)</f>
        <v>0</v>
      </c>
      <c r="N10" s="235"/>
      <c r="O10" s="235">
        <f>SUM(O11:O11)</f>
        <v>0</v>
      </c>
      <c r="P10" s="235"/>
      <c r="Q10" s="235">
        <f>SUM(Q11:Q11)</f>
        <v>0</v>
      </c>
      <c r="R10" s="236"/>
      <c r="S10" s="236"/>
      <c r="T10" s="236"/>
      <c r="U10" s="236"/>
      <c r="V10" s="236">
        <f>SUM(V11:V11)</f>
        <v>0</v>
      </c>
      <c r="W10" s="236"/>
      <c r="X10" s="236"/>
      <c r="AG10" t="s">
        <v>122</v>
      </c>
    </row>
    <row r="11" spans="1:60" outlineLevel="1" x14ac:dyDescent="0.25">
      <c r="A11" s="250">
        <v>2</v>
      </c>
      <c r="B11" s="251" t="s">
        <v>130</v>
      </c>
      <c r="C11" s="257" t="s">
        <v>131</v>
      </c>
      <c r="D11" s="252" t="s">
        <v>132</v>
      </c>
      <c r="E11" s="253">
        <v>1</v>
      </c>
      <c r="F11" s="254"/>
      <c r="G11" s="255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3"/>
      <c r="S11" s="233" t="s">
        <v>126</v>
      </c>
      <c r="T11" s="233" t="s">
        <v>127</v>
      </c>
      <c r="U11" s="233">
        <v>0</v>
      </c>
      <c r="V11" s="233">
        <f>ROUND(E11*U11,2)</f>
        <v>0</v>
      </c>
      <c r="W11" s="233"/>
      <c r="X11" s="233" t="s">
        <v>128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5">
      <c r="A12" s="237" t="s">
        <v>121</v>
      </c>
      <c r="B12" s="238" t="s">
        <v>89</v>
      </c>
      <c r="C12" s="256" t="s">
        <v>90</v>
      </c>
      <c r="D12" s="239"/>
      <c r="E12" s="240"/>
      <c r="F12" s="241"/>
      <c r="G12" s="242">
        <f>SUMIF(AG13:AG13,"&lt;&gt;NOR",G13:G13)</f>
        <v>0</v>
      </c>
      <c r="H12" s="236"/>
      <c r="I12" s="236">
        <f>SUM(I13:I13)</f>
        <v>0</v>
      </c>
      <c r="J12" s="236"/>
      <c r="K12" s="236">
        <f>SUM(K13:K13)</f>
        <v>0</v>
      </c>
      <c r="L12" s="236"/>
      <c r="M12" s="236">
        <f>SUM(M13:M13)</f>
        <v>0</v>
      </c>
      <c r="N12" s="235"/>
      <c r="O12" s="235">
        <f>SUM(O13:O13)</f>
        <v>0</v>
      </c>
      <c r="P12" s="235"/>
      <c r="Q12" s="235">
        <f>SUM(Q13:Q13)</f>
        <v>0</v>
      </c>
      <c r="R12" s="236"/>
      <c r="S12" s="236"/>
      <c r="T12" s="236"/>
      <c r="U12" s="236"/>
      <c r="V12" s="236">
        <f>SUM(V13:V13)</f>
        <v>0</v>
      </c>
      <c r="W12" s="236"/>
      <c r="X12" s="236"/>
      <c r="AG12" t="s">
        <v>122</v>
      </c>
    </row>
    <row r="13" spans="1:60" outlineLevel="1" x14ac:dyDescent="0.25">
      <c r="A13" s="250">
        <v>3</v>
      </c>
      <c r="B13" s="251" t="s">
        <v>133</v>
      </c>
      <c r="C13" s="257" t="s">
        <v>261</v>
      </c>
      <c r="D13" s="252" t="s">
        <v>125</v>
      </c>
      <c r="E13" s="253">
        <v>1</v>
      </c>
      <c r="F13" s="254"/>
      <c r="G13" s="255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126</v>
      </c>
      <c r="T13" s="233" t="s">
        <v>127</v>
      </c>
      <c r="U13" s="233">
        <v>0</v>
      </c>
      <c r="V13" s="233">
        <f>ROUND(E13*U13,2)</f>
        <v>0</v>
      </c>
      <c r="W13" s="233"/>
      <c r="X13" s="233" t="s">
        <v>128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5">
      <c r="A14" s="237" t="s">
        <v>121</v>
      </c>
      <c r="B14" s="238" t="s">
        <v>94</v>
      </c>
      <c r="C14" s="256" t="s">
        <v>29</v>
      </c>
      <c r="D14" s="239"/>
      <c r="E14" s="240"/>
      <c r="F14" s="241"/>
      <c r="G14" s="242">
        <f>SUMIF(AG15:AG17,"&lt;&gt;NOR",G15:G17)</f>
        <v>0</v>
      </c>
      <c r="H14" s="236"/>
      <c r="I14" s="236">
        <f>SUM(I15:I17)</f>
        <v>0</v>
      </c>
      <c r="J14" s="236"/>
      <c r="K14" s="236">
        <f>SUM(K15:K17)</f>
        <v>0</v>
      </c>
      <c r="L14" s="236"/>
      <c r="M14" s="236">
        <f>SUM(M15:M17)</f>
        <v>0</v>
      </c>
      <c r="N14" s="235"/>
      <c r="O14" s="235">
        <f>SUM(O15:O17)</f>
        <v>0</v>
      </c>
      <c r="P14" s="235"/>
      <c r="Q14" s="235">
        <f>SUM(Q15:Q17)</f>
        <v>0</v>
      </c>
      <c r="R14" s="236"/>
      <c r="S14" s="236"/>
      <c r="T14" s="236"/>
      <c r="U14" s="236"/>
      <c r="V14" s="236">
        <f>SUM(V15:V17)</f>
        <v>0</v>
      </c>
      <c r="W14" s="236"/>
      <c r="X14" s="236"/>
      <c r="AG14" t="s">
        <v>122</v>
      </c>
    </row>
    <row r="15" spans="1:60" outlineLevel="1" x14ac:dyDescent="0.25">
      <c r="A15" s="250">
        <v>4</v>
      </c>
      <c r="B15" s="251" t="s">
        <v>135</v>
      </c>
      <c r="C15" s="257" t="s">
        <v>136</v>
      </c>
      <c r="D15" s="252" t="s">
        <v>137</v>
      </c>
      <c r="E15" s="253">
        <v>1</v>
      </c>
      <c r="F15" s="254"/>
      <c r="G15" s="255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3"/>
      <c r="S15" s="233" t="s">
        <v>138</v>
      </c>
      <c r="T15" s="233" t="s">
        <v>127</v>
      </c>
      <c r="U15" s="233">
        <v>0</v>
      </c>
      <c r="V15" s="233">
        <f>ROUND(E15*U15,2)</f>
        <v>0</v>
      </c>
      <c r="W15" s="233"/>
      <c r="X15" s="233" t="s">
        <v>139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140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50">
        <v>5</v>
      </c>
      <c r="B16" s="251" t="s">
        <v>280</v>
      </c>
      <c r="C16" s="257" t="s">
        <v>281</v>
      </c>
      <c r="D16" s="252" t="s">
        <v>137</v>
      </c>
      <c r="E16" s="253">
        <v>1</v>
      </c>
      <c r="F16" s="254"/>
      <c r="G16" s="255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138</v>
      </c>
      <c r="T16" s="233" t="s">
        <v>127</v>
      </c>
      <c r="U16" s="233">
        <v>0</v>
      </c>
      <c r="V16" s="233">
        <f>ROUND(E16*U16,2)</f>
        <v>0</v>
      </c>
      <c r="W16" s="233"/>
      <c r="X16" s="233" t="s">
        <v>139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140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4">
        <v>6</v>
      </c>
      <c r="B17" s="245" t="s">
        <v>141</v>
      </c>
      <c r="C17" s="258" t="s">
        <v>142</v>
      </c>
      <c r="D17" s="246" t="s">
        <v>137</v>
      </c>
      <c r="E17" s="247">
        <v>1</v>
      </c>
      <c r="F17" s="248"/>
      <c r="G17" s="249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3"/>
      <c r="S17" s="233" t="s">
        <v>126</v>
      </c>
      <c r="T17" s="233" t="s">
        <v>127</v>
      </c>
      <c r="U17" s="233">
        <v>0</v>
      </c>
      <c r="V17" s="233">
        <f>ROUND(E17*U17,2)</f>
        <v>0</v>
      </c>
      <c r="W17" s="233"/>
      <c r="X17" s="233" t="s">
        <v>139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140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5">
      <c r="A18" s="3"/>
      <c r="B18" s="4"/>
      <c r="C18" s="25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108</v>
      </c>
    </row>
    <row r="19" spans="1:60" x14ac:dyDescent="0.25">
      <c r="A19" s="215"/>
      <c r="B19" s="216" t="s">
        <v>31</v>
      </c>
      <c r="C19" s="260"/>
      <c r="D19" s="217"/>
      <c r="E19" s="218"/>
      <c r="F19" s="218"/>
      <c r="G19" s="243">
        <f>G8+G10+G12+G14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143</v>
      </c>
    </row>
    <row r="20" spans="1:60" x14ac:dyDescent="0.25">
      <c r="A20" s="3"/>
      <c r="B20" s="4"/>
      <c r="C20" s="259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60" x14ac:dyDescent="0.25">
      <c r="A21" s="3"/>
      <c r="B21" s="4"/>
      <c r="C21" s="259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60" x14ac:dyDescent="0.25">
      <c r="A22" s="219" t="s">
        <v>144</v>
      </c>
      <c r="B22" s="219"/>
      <c r="C22" s="261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60" x14ac:dyDescent="0.25">
      <c r="A23" s="220"/>
      <c r="B23" s="221"/>
      <c r="C23" s="262"/>
      <c r="D23" s="221"/>
      <c r="E23" s="221"/>
      <c r="F23" s="221"/>
      <c r="G23" s="22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G23" t="s">
        <v>145</v>
      </c>
    </row>
    <row r="24" spans="1:60" x14ac:dyDescent="0.25">
      <c r="A24" s="223"/>
      <c r="B24" s="224"/>
      <c r="C24" s="263"/>
      <c r="D24" s="224"/>
      <c r="E24" s="224"/>
      <c r="F24" s="224"/>
      <c r="G24" s="22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5">
      <c r="A25" s="223"/>
      <c r="B25" s="224"/>
      <c r="C25" s="263"/>
      <c r="D25" s="224"/>
      <c r="E25" s="224"/>
      <c r="F25" s="224"/>
      <c r="G25" s="22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5">
      <c r="A26" s="223"/>
      <c r="B26" s="224"/>
      <c r="C26" s="263"/>
      <c r="D26" s="224"/>
      <c r="E26" s="224"/>
      <c r="F26" s="224"/>
      <c r="G26" s="225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5">
      <c r="A27" s="226"/>
      <c r="B27" s="227"/>
      <c r="C27" s="264"/>
      <c r="D27" s="227"/>
      <c r="E27" s="227"/>
      <c r="F27" s="227"/>
      <c r="G27" s="228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 x14ac:dyDescent="0.25">
      <c r="A28" s="3"/>
      <c r="B28" s="4"/>
      <c r="C28" s="259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5">
      <c r="C29" s="265"/>
      <c r="D29" s="10"/>
      <c r="AG29" t="s">
        <v>146</v>
      </c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22:C22"/>
    <mergeCell ref="A23:G27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01.1a SO 01.1 Pol</vt:lpstr>
      <vt:lpstr>SO 01.1b SO 01.1b Pol</vt:lpstr>
      <vt:lpstr>SO 01.2 SO 01.2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01.1a SO 01.1 Pol'!Názvy_tisku</vt:lpstr>
      <vt:lpstr>'SO 01.1b SO 01.1b Pol'!Názvy_tisku</vt:lpstr>
      <vt:lpstr>'SO 01.2 SO 01.2 Pol'!Názvy_tisku</vt:lpstr>
      <vt:lpstr>oadresa</vt:lpstr>
      <vt:lpstr>Stavba!Objednatel</vt:lpstr>
      <vt:lpstr>Stavba!Objekt</vt:lpstr>
      <vt:lpstr>'SO 01.1a SO 01.1 Pol'!Oblast_tisku</vt:lpstr>
      <vt:lpstr>'SO 01.1b SO 01.1b Pol'!Oblast_tisku</vt:lpstr>
      <vt:lpstr>'SO 01.2 SO 01.2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2019-03-19T12:27:02Z</cp:lastPrinted>
  <dcterms:created xsi:type="dcterms:W3CDTF">2009-04-08T07:15:50Z</dcterms:created>
  <dcterms:modified xsi:type="dcterms:W3CDTF">2022-07-25T09:45:54Z</dcterms:modified>
</cp:coreProperties>
</file>